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2E7B4788-D460-45F7-AFC7-62B2B41AD76F}" xr6:coauthVersionLast="47" xr6:coauthVersionMax="47" xr10:uidLastSave="{F8093B97-6192-47F5-BC55-17FBB530CBC1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<sst xmlns="http://schemas.openxmlformats.org/spreadsheetml/2006/main" count="9140" uniqueCount="1378">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</sst>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South Hams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8.7861009551342004</c:v>
                </c:pt>
                <c:pt idx="1">
                  <c:v>15.813042261404982</c:v>
                </c:pt>
                <c:pt idx="2">
                  <c:v>16.73698042741545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South Hams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1366</c:v>
                </c:pt>
                <c:pt idx="1">
                  <c:v>974</c:v>
                </c:pt>
                <c:pt idx="2">
                  <c:v>1035</c:v>
                </c:pt>
                <c:pt idx="3">
                  <c:v>858</c:v>
                </c:pt>
                <c:pt idx="4">
                  <c:v>954</c:v>
                </c:pt>
                <c:pt idx="5">
                  <c:v>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South Hams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51.2</c:v>
                </c:pt>
                <c:pt idx="1">
                  <c:v>53.7</c:v>
                </c:pt>
                <c:pt idx="2">
                  <c:v>59.6</c:v>
                </c:pt>
                <c:pt idx="3">
                  <c:v>58.2</c:v>
                </c:pt>
                <c:pt idx="4">
                  <c:v>56.4</c:v>
                </c:pt>
                <c:pt idx="5">
                  <c:v>65.8</c:v>
                </c:pt>
                <c:pt idx="6">
                  <c:v>64.7</c:v>
                </c:pt>
                <c:pt idx="7">
                  <c:v>58.7</c:v>
                </c:pt>
                <c:pt idx="8">
                  <c:v>61.1</c:v>
                </c:pt>
                <c:pt idx="9">
                  <c:v>59.2</c:v>
                </c:pt>
                <c:pt idx="10">
                  <c:v>60.1</c:v>
                </c:pt>
                <c:pt idx="11">
                  <c:v>65.900000000000006</c:v>
                </c:pt>
                <c:pt idx="12">
                  <c:v>66.3</c:v>
                </c:pt>
                <c:pt idx="13">
                  <c:v>63.9</c:v>
                </c:pt>
                <c:pt idx="14">
                  <c:v>66.2</c:v>
                </c:pt>
                <c:pt idx="15">
                  <c:v>71.5</c:v>
                </c:pt>
                <c:pt idx="16">
                  <c:v>70.400000000000006</c:v>
                </c:pt>
                <c:pt idx="17">
                  <c:v>65.7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South Hams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5625</c:v>
                </c:pt>
                <c:pt idx="1">
                  <c:v>5098</c:v>
                </c:pt>
                <c:pt idx="2">
                  <c:v>4709</c:v>
                </c:pt>
                <c:pt idx="3">
                  <c:v>4245</c:v>
                </c:pt>
                <c:pt idx="4">
                  <c:v>4232</c:v>
                </c:pt>
                <c:pt idx="5">
                  <c:v>4471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South Hams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832</c:v>
                </c:pt>
                <c:pt idx="1">
                  <c:v>926</c:v>
                </c:pt>
                <c:pt idx="2">
                  <c:v>523</c:v>
                </c:pt>
                <c:pt idx="3">
                  <c:v>448</c:v>
                </c:pt>
                <c:pt idx="4">
                  <c:v>486</c:v>
                </c:pt>
                <c:pt idx="5">
                  <c:v>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541020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5392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South Hams was consistently lower than that of England and was below the rural situation at the beginning of the period before moving above 'Rural as a Region' by the end of the period.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South Hams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the rural situation but moved from being below to above the England position towards the end of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South Hams was consistently greater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than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South Hams was</a:t>
          </a:r>
          <a:r>
            <a:rPr lang="en-GB" sz="1200" baseline="0">
              <a:effectLst/>
              <a:latin typeface="Avenir Next LT Pro" panose="020B0504020202020204" pitchFamily="34" charset="0"/>
            </a:rPr>
            <a:t> consistently lower than both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South Hams was generally between the rural and</a:t>
          </a:r>
          <a:r>
            <a:rPr lang="en-GB" sz="1200" baseline="0">
              <a:effectLst/>
              <a:latin typeface="Avenir Next LT Pro" panose="020B0504020202020204" pitchFamily="34" charset="0"/>
            </a:rPr>
            <a:t> England situations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240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South Hams</v>
      </c>
      <c r="G12" s="10"/>
      <c r="H12" s="11"/>
      <c r="I12" s="12">
        <f>IF(VLOOKUP($F12,'E&amp;T'!$B$10:$Q$468,'E&amp;T'!O$1,FALSE)=0,"",VLOOKUP($F12,'E&amp;T'!$B$10:$Q$468,'E&amp;T'!O$1,FALSE))</f>
        <v>8.7861009551342004</v>
      </c>
      <c r="J12" s="13">
        <f>IF(VLOOKUP($F12,'E&amp;T'!$B$10:$Q$468,'E&amp;T'!P$1,FALSE)=0,"",VLOOKUP($F12,'E&amp;T'!$B$10:$Q$468,'E&amp;T'!P$1,FALSE))</f>
        <v>15.813042261404982</v>
      </c>
      <c r="K12" s="35">
        <f>IF(VLOOKUP($F12,'E&amp;T'!$B$10:$Q$468,'E&amp;T'!Q$1,FALSE)=0,"",VLOOKUP($F12,'E&amp;T'!$B$10:$Q$468,'E&amp;T'!Q$1,FALSE))</f>
        <v>16.73698042741545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South Hams to Rural as a Region</v>
      </c>
      <c r="G15" s="66"/>
      <c r="H15" s="67"/>
      <c r="I15" s="19">
        <f>100*((I12-I13))/I13</f>
        <v>-20.707162300973412</v>
      </c>
      <c r="J15" s="19">
        <f>100*((J12-J13))/J13</f>
        <v>-8.189411721968149</v>
      </c>
      <c r="K15" s="38">
        <f t="shared" ref="K15" si="0">100*((K12-K13))/K13</f>
        <v>4.1987885777480907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South Hams to England</v>
      </c>
      <c r="G16" s="53"/>
      <c r="H16" s="54"/>
      <c r="I16" s="19">
        <f>100*(I12-I14)/I14</f>
        <v>-43.116187198366212</v>
      </c>
      <c r="J16" s="19">
        <f>100*(J12-J14)/J14</f>
        <v>-43.946834608163861</v>
      </c>
      <c r="K16" s="38">
        <f t="shared" ref="K16" si="1">100*(K12-K14)/K14</f>
        <v>-43.66645553979631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South Hams</v>
      </c>
      <c r="G21" s="10"/>
      <c r="H21" s="11"/>
      <c r="I21" s="12">
        <f>IF(VLOOKUP($F21,appstarts!$B$10:$L$468,appstarts!E$1,FALSE)=0,"",VLOOKUP($F21,appstarts!$B$10:$L$468,appstarts!E$1,FALSE))</f>
        <v>1366</v>
      </c>
      <c r="J21" s="13">
        <f>IF(VLOOKUP($F21,appstarts!$B$10:$L$468,appstarts!F$1,FALSE)=0,"",VLOOKUP($F21,appstarts!$B$10:$L$468,appstarts!F$1,FALSE))</f>
        <v>974</v>
      </c>
      <c r="K21" s="13">
        <f>IF(VLOOKUP($F21,appstarts!$B$10:$L$468,appstarts!G$1,FALSE)=0,"",VLOOKUP($F21,appstarts!$B$10:$L$468,appstarts!G$1,FALSE))</f>
        <v>1035</v>
      </c>
      <c r="L21" s="13">
        <f>IF(VLOOKUP($F21,appstarts!$B$10:$L$468,appstarts!H$1,FALSE)=0,"",VLOOKUP($F21,appstarts!$B$10:$L$468,appstarts!H$1,FALSE))</f>
        <v>858</v>
      </c>
      <c r="M21" s="13">
        <f>IF(VLOOKUP($F21,appstarts!$B$10:$L$468,appstarts!I$1,FALSE)=0,"",VLOOKUP($F21,appstarts!$B$10:$L$468,appstarts!I$1,FALSE))</f>
        <v>954</v>
      </c>
      <c r="N21" s="35">
        <f>IF(VLOOKUP($F21,appstarts!$B$10:$L$468,appstarts!J$1,FALSE)=0,"",VLOOKUP($F21,appstarts!$B$10:$L$468,appstarts!J$1,FALSE))</f>
        <v>999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South Hams to Rural as a Region</v>
      </c>
      <c r="G24" s="66"/>
      <c r="H24" s="67"/>
      <c r="I24" s="19">
        <f>100*((I21-I22))/I22</f>
        <v>-16.645763290259353</v>
      </c>
      <c r="J24" s="19">
        <f>100*((J21-J22))/J22</f>
        <v>-23.154256766359083</v>
      </c>
      <c r="K24" s="19">
        <f t="shared" ref="K24:N24" si="3">100*((K21-K22))/K22</f>
        <v>-20.663514562169834</v>
      </c>
      <c r="L24" s="19">
        <f t="shared" si="3"/>
        <v>-23.369762800784756</v>
      </c>
      <c r="M24" s="19">
        <f t="shared" si="3"/>
        <v>-10.903414741502912</v>
      </c>
      <c r="N24" s="38">
        <f t="shared" si="3"/>
        <v>-14.445714434862602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South Hams to England</v>
      </c>
      <c r="G25" s="53"/>
      <c r="H25" s="54"/>
      <c r="I25" s="19">
        <f>100*(I21-I23)/I23</f>
        <v>-3.8028169014084505</v>
      </c>
      <c r="J25" s="19">
        <f>100*(J21-J23)/J23</f>
        <v>-9.395348837209303</v>
      </c>
      <c r="K25" s="19">
        <f t="shared" ref="K25:N25" si="4">100*(K21-K23)/K23</f>
        <v>-7.7540106951871657</v>
      </c>
      <c r="L25" s="19">
        <f t="shared" si="4"/>
        <v>-6.5359477124183005</v>
      </c>
      <c r="M25" s="19">
        <f t="shared" si="4"/>
        <v>4.6052631578947372</v>
      </c>
      <c r="N25" s="38">
        <f t="shared" si="4"/>
        <v>0.80726538849646823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South Hams</v>
      </c>
      <c r="G30" s="10"/>
      <c r="H30" s="11"/>
      <c r="I30" s="12">
        <f>IF(VLOOKUP($F30,appachieve!$B$10:$L$468,appachieve!E$1,FALSE)=0,"",VLOOKUP($F30,appachieve!$B$10:$L$468,appachieve!E$1,FALSE))</f>
        <v>832</v>
      </c>
      <c r="J30" s="13">
        <f>IF(VLOOKUP($F30,appachieve!$B$10:$L$468,appachieve!F$1,FALSE)=0,"",VLOOKUP($F30,appachieve!$B$10:$L$468,appachieve!F$1,FALSE))</f>
        <v>926</v>
      </c>
      <c r="K30" s="13">
        <f>IF(VLOOKUP($F30,appachieve!$B$10:$L$468,appachieve!G$1,FALSE)=0,"",VLOOKUP($F30,appachieve!$B$10:$L$468,appachieve!G$1,FALSE))</f>
        <v>523</v>
      </c>
      <c r="L30" s="13">
        <f>IF(VLOOKUP($F30,appachieve!$B$10:$L$468,appachieve!H$1,FALSE)=0,"",VLOOKUP($F30,appachieve!$B$10:$L$468,appachieve!H$1,FALSE))</f>
        <v>448</v>
      </c>
      <c r="M30" s="13">
        <f>IF(VLOOKUP($F30,appachieve!$B$10:$L$468,appachieve!I$1,FALSE)=0,"",VLOOKUP($F30,appachieve!$B$10:$L$468,appachieve!I$1,FALSE))</f>
        <v>486</v>
      </c>
      <c r="N30" s="35">
        <f>IF(VLOOKUP($F30,appachieve!$B$10:$L$468,appachieve!J$1,FALSE)=0,"",VLOOKUP($F30,appachieve!$B$10:$L$468,appachieve!J$1,FALSE))</f>
        <v>433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South Hams to Rural as a Region</v>
      </c>
      <c r="G33" s="66"/>
      <c r="H33" s="67"/>
      <c r="I33" s="19">
        <f>100*((I30-I31))/I31</f>
        <v>-11.732914674127754</v>
      </c>
      <c r="J33" s="19">
        <f>100*((J30-J31))/J31</f>
        <v>-0.61279348163587244</v>
      </c>
      <c r="K33" s="19">
        <f t="shared" ref="K33:N33" si="6">100*((K30-K31))/K31</f>
        <v>-20.327814142041667</v>
      </c>
      <c r="L33" s="19">
        <f t="shared" si="6"/>
        <v>-16.348063763685776</v>
      </c>
      <c r="M33" s="19">
        <f t="shared" si="6"/>
        <v>-10.880214689387156</v>
      </c>
      <c r="N33" s="38">
        <f t="shared" si="6"/>
        <v>-10.340031460378007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South Hams to England</v>
      </c>
      <c r="G34" s="53"/>
      <c r="H34" s="54"/>
      <c r="I34" s="19">
        <f>100*(I30-I32)/I32</f>
        <v>4.3914680050188206</v>
      </c>
      <c r="J34" s="19">
        <f>100*(J30-J32)/J32</f>
        <v>17.215189873417721</v>
      </c>
      <c r="K34" s="19">
        <f t="shared" ref="K34:N34" si="7">100*(K30-K32)/K32</f>
        <v>-0.94696969696969702</v>
      </c>
      <c r="L34" s="19">
        <f t="shared" si="7"/>
        <v>7.1770334928229662</v>
      </c>
      <c r="M34" s="19">
        <f t="shared" si="7"/>
        <v>9.4594594594594597</v>
      </c>
      <c r="N34" s="38">
        <f t="shared" si="7"/>
        <v>11.311053984575835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South Hams</v>
      </c>
      <c r="G39" s="10"/>
      <c r="H39" s="11"/>
      <c r="I39" s="12">
        <f>IF(VLOOKUP($F39,'level3+'!$B$10:$BF$468,((3*'level3+'!B$1)+3),FALSE)=0,"",VLOOKUP($F39,'level3+'!$B$10:$BF$468,((3*'level3+'!B$1)+3),FALSE))</f>
        <v>51.2</v>
      </c>
      <c r="J39" s="12">
        <f>IF(VLOOKUP($F39,'level3+'!$B$10:$BF$468,((3*'level3+'!C$1)+3),FALSE)=0,"",VLOOKUP($F39,'level3+'!$B$10:$BF$468,((3*'level3+'!C$1)+3),FALSE))</f>
        <v>53.7</v>
      </c>
      <c r="K39" s="12">
        <f>IF(VLOOKUP($F39,'level3+'!$B$10:$BF$468,((3*'level3+'!D$1)+3),FALSE)=0,"",VLOOKUP($F39,'level3+'!$B$10:$BF$468,((3*'level3+'!D$1)+3),FALSE))</f>
        <v>59.6</v>
      </c>
      <c r="L39" s="12">
        <f>IF(VLOOKUP($F39,'level3+'!$B$10:$BF$468,((3*'level3+'!E$1)+3),FALSE)=0,"",VLOOKUP($F39,'level3+'!$B$10:$BF$468,((3*'level3+'!E$1)+3),FALSE))</f>
        <v>58.2</v>
      </c>
      <c r="M39" s="12">
        <f>IF(VLOOKUP($F39,'level3+'!$B$10:$BF$468,((3*'level3+'!F$1)+3),FALSE)=0,"",VLOOKUP($F39,'level3+'!$B$10:$BF$468,((3*'level3+'!F$1)+3),FALSE))</f>
        <v>56.4</v>
      </c>
      <c r="N39" s="12">
        <f>IF(VLOOKUP($F39,'level3+'!$B$10:$BF$468,((3*'level3+'!G$1)+3),FALSE)=0,"",VLOOKUP($F39,'level3+'!$B$10:$BF$468,((3*'level3+'!G$1)+3),FALSE))</f>
        <v>65.8</v>
      </c>
      <c r="O39" s="12">
        <f>IF(VLOOKUP($F39,'level3+'!$B$10:$BF$468,((3*'level3+'!H$1)+3),FALSE)=0,"",VLOOKUP($F39,'level3+'!$B$10:$BF$468,((3*'level3+'!H$1)+3),FALSE))</f>
        <v>64.7</v>
      </c>
      <c r="P39" s="12">
        <f>IF(VLOOKUP($F39,'level3+'!$B$10:$BF$468,((3*'level3+'!I$1)+3),FALSE)=0,"",VLOOKUP($F39,'level3+'!$B$10:$BF$468,((3*'level3+'!I$1)+3),FALSE))</f>
        <v>58.7</v>
      </c>
      <c r="Q39" s="12">
        <f>IF(VLOOKUP($F39,'level3+'!$B$10:$BF$468,((3*'level3+'!J$1)+3),FALSE)=0,"",VLOOKUP($F39,'level3+'!$B$10:$BF$468,((3*'level3+'!J$1)+3),FALSE))</f>
        <v>61.1</v>
      </c>
      <c r="R39" s="12">
        <f>IF(VLOOKUP($F39,'level3+'!$B$10:$BF$468,((3*'level3+'!K$1)+3),FALSE)=0,"",VLOOKUP($F39,'level3+'!$B$10:$BF$468,((3*'level3+'!K$1)+3),FALSE))</f>
        <v>59.2</v>
      </c>
      <c r="S39" s="12">
        <f>IF(VLOOKUP($F39,'level3+'!$B$10:$BF$468,((3*'level3+'!L$1)+3),FALSE)=0,"",VLOOKUP($F39,'level3+'!$B$10:$BF$468,((3*'level3+'!L$1)+3),FALSE))</f>
        <v>60.1</v>
      </c>
      <c r="T39" s="12">
        <f>IF(VLOOKUP($F39,'level3+'!$B$10:$BF$468,((3*'level3+'!M$1)+3),FALSE)=0,"",VLOOKUP($F39,'level3+'!$B$10:$BF$468,((3*'level3+'!M$1)+3),FALSE))</f>
        <v>65.900000000000006</v>
      </c>
      <c r="U39" s="12">
        <f>IF(VLOOKUP($F39,'level3+'!$B$10:$BF$468,((3*'level3+'!N$1)+3),FALSE)=0,"",VLOOKUP($F39,'level3+'!$B$10:$BF$468,((3*'level3+'!N$1)+3),FALSE))</f>
        <v>66.3</v>
      </c>
      <c r="V39" s="12">
        <f>IF(VLOOKUP($F39,'level3+'!$B$10:$BF$468,((3*'level3+'!O$1)+3),FALSE)=0,"",VLOOKUP($F39,'level3+'!$B$10:$BF$468,((3*'level3+'!O$1)+3),FALSE))</f>
        <v>63.9</v>
      </c>
      <c r="W39" s="12">
        <f>IF(VLOOKUP($F39,'level3+'!$B$10:$BF$468,((3*'level3+'!P$1)+3),FALSE)=0,"",VLOOKUP($F39,'level3+'!$B$10:$BF$468,((3*'level3+'!P$1)+3),FALSE))</f>
        <v>66.2</v>
      </c>
      <c r="X39" s="12">
        <f>IF(VLOOKUP($F39,'level3+'!$B$10:$BF$468,((3*'level3+'!Q$1)+3),FALSE)=0,"",VLOOKUP($F39,'level3+'!$B$10:$BF$468,((3*'level3+'!Q$1)+3),FALSE))</f>
        <v>71.5</v>
      </c>
      <c r="Y39" s="12">
        <f>IF(VLOOKUP($F39,'level3+'!$B$10:$BF$468,((3*'level3+'!R$1)+3),FALSE)=0,"",VLOOKUP($F39,'level3+'!$B$10:$BF$468,((3*'level3+'!R$1)+3),FALSE))</f>
        <v>70.400000000000006</v>
      </c>
      <c r="Z39" s="47">
        <f>IF(VLOOKUP($F39,'level3+'!$B$10:$BF$468,((3*'level3+'!S$1)+3),FALSE)=0,"",VLOOKUP($F39,'level3+'!$B$10:$BF$468,((3*'level3+'!S$1)+3),FALSE))</f>
        <v>65.7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South Hams to Rural as a Region</v>
      </c>
      <c r="G42" s="69"/>
      <c r="H42" s="70"/>
      <c r="I42" s="19">
        <f>((I39-I40))</f>
        <v>6.7946122996788532</v>
      </c>
      <c r="J42" s="19">
        <f>((J39-J40))</f>
        <v>8.7271760660465603</v>
      </c>
      <c r="K42" s="19">
        <f t="shared" ref="K42:Z42" si="9">((K39-K40))</f>
        <v>13.826447709593779</v>
      </c>
      <c r="L42" s="19">
        <f t="shared" si="9"/>
        <v>11.232076797003046</v>
      </c>
      <c r="M42" s="19">
        <f t="shared" si="9"/>
        <v>10.436349528470814</v>
      </c>
      <c r="N42" s="19">
        <f t="shared" si="9"/>
        <v>18.210468319559226</v>
      </c>
      <c r="O42" s="19">
        <f t="shared" si="9"/>
        <v>15.337947797472147</v>
      </c>
      <c r="P42" s="19">
        <f t="shared" si="9"/>
        <v>8.0979539487581889</v>
      </c>
      <c r="Q42" s="19">
        <f t="shared" si="9"/>
        <v>8.6605343304284972</v>
      </c>
      <c r="R42" s="19">
        <f t="shared" si="9"/>
        <v>5.9244555860944175</v>
      </c>
      <c r="S42" s="19">
        <f t="shared" si="9"/>
        <v>5.5299694928564946</v>
      </c>
      <c r="T42" s="19">
        <f t="shared" si="9"/>
        <v>10.739680867078128</v>
      </c>
      <c r="U42" s="19">
        <f t="shared" si="9"/>
        <v>10.358825298487254</v>
      </c>
      <c r="V42" s="19">
        <f t="shared" si="9"/>
        <v>7.2114133861814267</v>
      </c>
      <c r="W42" s="19">
        <f t="shared" si="9"/>
        <v>8.8108337230175167</v>
      </c>
      <c r="X42" s="19">
        <f t="shared" si="9"/>
        <v>13.353420342712468</v>
      </c>
      <c r="Y42" s="19">
        <f t="shared" si="9"/>
        <v>10.629123699700429</v>
      </c>
      <c r="Z42" s="38">
        <f t="shared" si="9"/>
        <v>6.160124088582954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South Hams to England</v>
      </c>
      <c r="G43" s="53"/>
      <c r="H43" s="54"/>
      <c r="I43" s="19">
        <f>(I39-I41)</f>
        <v>7.8000000000000043</v>
      </c>
      <c r="J43" s="19">
        <f>(J39-J41)</f>
        <v>9.7000000000000028</v>
      </c>
      <c r="K43" s="19">
        <f t="shared" ref="K43:Z43" si="10">(K39-K41)</f>
        <v>14.800000000000004</v>
      </c>
      <c r="L43" s="19">
        <f t="shared" si="10"/>
        <v>12.400000000000006</v>
      </c>
      <c r="M43" s="19">
        <f t="shared" si="10"/>
        <v>10.799999999999997</v>
      </c>
      <c r="N43" s="19">
        <f t="shared" si="10"/>
        <v>18.899999999999999</v>
      </c>
      <c r="O43" s="19">
        <f t="shared" si="10"/>
        <v>16</v>
      </c>
      <c r="P43" s="19">
        <f t="shared" si="10"/>
        <v>8.2000000000000028</v>
      </c>
      <c r="Q43" s="19">
        <f t="shared" si="10"/>
        <v>8</v>
      </c>
      <c r="R43" s="19">
        <f t="shared" si="10"/>
        <v>5.4000000000000057</v>
      </c>
      <c r="S43" s="19">
        <f t="shared" si="10"/>
        <v>5.3000000000000043</v>
      </c>
      <c r="T43" s="19">
        <f t="shared" si="10"/>
        <v>10.300000000000004</v>
      </c>
      <c r="U43" s="19">
        <f t="shared" si="10"/>
        <v>9.5999999999999943</v>
      </c>
      <c r="V43" s="19">
        <f t="shared" si="10"/>
        <v>6.8999999999999986</v>
      </c>
      <c r="W43" s="19">
        <f t="shared" si="10"/>
        <v>8.5</v>
      </c>
      <c r="X43" s="19">
        <f t="shared" si="10"/>
        <v>13</v>
      </c>
      <c r="Y43" s="19">
        <f t="shared" si="10"/>
        <v>9.2000000000000028</v>
      </c>
      <c r="Z43" s="50">
        <f t="shared" si="10"/>
        <v>4.4000000000000057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South Hams</v>
      </c>
      <c r="G48" s="10"/>
      <c r="H48" s="11"/>
      <c r="I48" s="12">
        <f>IF(VLOOKUP($F48,participation!$B$10:$L$468,participation!E$1,FALSE)=0,"",VLOOKUP($F48,participation!$B$10:$L$468,participation!E$1,FALSE))</f>
        <v>5625</v>
      </c>
      <c r="J48" s="13">
        <f>IF(VLOOKUP($F48,participation!$B$10:$L$468,participation!F$1,FALSE)=0,"",VLOOKUP($F48,participation!$B$10:$L$468,participation!F$1,FALSE))</f>
        <v>5098</v>
      </c>
      <c r="K48" s="13">
        <f>IF(VLOOKUP($F48,participation!$B$10:$L$468,participation!G$1,FALSE)=0,"",VLOOKUP($F48,participation!$B$10:$L$468,participation!G$1,FALSE))</f>
        <v>4709</v>
      </c>
      <c r="L48" s="13">
        <f>IF(VLOOKUP($F48,participation!$B$10:$L$468,participation!H$1,FALSE)=0,"",VLOOKUP($F48,participation!$B$10:$L$468,participation!H$1,FALSE))</f>
        <v>4245</v>
      </c>
      <c r="M48" s="13">
        <f>IF(VLOOKUP($F48,participation!$B$10:$L$468,participation!I$1,FALSE)=0,"",VLOOKUP($F48,participation!$B$10:$L$468,participation!I$1,FALSE))</f>
        <v>4232</v>
      </c>
      <c r="N48" s="35">
        <f>IF(VLOOKUP($F48,participation!$B$10:$L$468,participation!J$1,FALSE)=0,"",VLOOKUP($F48,participation!$B$10:$L$468,participation!J$1,FALSE))</f>
        <v>4471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South Hams to Rural as a Region</v>
      </c>
      <c r="G51" s="66"/>
      <c r="H51" s="67"/>
      <c r="I51" s="19">
        <f>100*((I48-I49))/I49</f>
        <v>-10.048952832394995</v>
      </c>
      <c r="J51" s="19">
        <f>100*((J48-J49))/J49</f>
        <v>-13.476326648463205</v>
      </c>
      <c r="K51" s="19">
        <f t="shared" ref="K51:N51" si="12">100*((K48-K49))/K49</f>
        <v>-16.829647455220528</v>
      </c>
      <c r="L51" s="19">
        <f t="shared" si="12"/>
        <v>-14.134888710982544</v>
      </c>
      <c r="M51" s="19">
        <f t="shared" si="12"/>
        <v>-8.9251475751405973</v>
      </c>
      <c r="N51" s="38">
        <f t="shared" si="12"/>
        <v>-5.8151763294529459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South Hams to England</v>
      </c>
      <c r="G52" s="53"/>
      <c r="H52" s="54"/>
      <c r="I52" s="19">
        <f>100*(I48-I50)/I50</f>
        <v>-17.133176193282264</v>
      </c>
      <c r="J52" s="19">
        <f>100*(J48-J50)/J50</f>
        <v>-22.616879174256223</v>
      </c>
      <c r="K52" s="19">
        <f t="shared" ref="K52:N52" si="13">100*(K48-K50)/K50</f>
        <v>-24.377709972699535</v>
      </c>
      <c r="L52" s="19">
        <f t="shared" si="13"/>
        <v>-19.050343249427918</v>
      </c>
      <c r="M52" s="19">
        <f t="shared" si="13"/>
        <v>-13.861184612253206</v>
      </c>
      <c r="N52" s="38">
        <f t="shared" si="13"/>
        <v>-13.201320132013201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nftNkk6ju/rCyrCO/ObxpG0akxTxBy3VJF8iPKjJZkYFiVPECBeTTKNVNarDOfWr3x0QhxVS8tZq9knSCgwvDg==" saltValue="SeHF8ey9pwWJvXIXIkDtEA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2023-02-02T12:19:46Z</dcterms:modified>
</cp:coreProperties>
</file>