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37299C62-5082-4657-B567-31E693A0C38E}" xr6:coauthVersionLast="47" xr6:coauthVersionMax="47" xr10:uidLastSave="{8C02DF19-6348-48C5-B460-1115870ADD99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<sst xmlns="http://schemas.openxmlformats.org/spreadsheetml/2006/main" count="9140" uniqueCount="1378">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</sst>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South Kesteven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12.728234271218952</c:v>
                </c:pt>
                <c:pt idx="1">
                  <c:v>23.437569622058053</c:v>
                </c:pt>
                <c:pt idx="2">
                  <c:v>17.105622812199659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South Kesteven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1566</c:v>
                </c:pt>
                <c:pt idx="1">
                  <c:v>1099</c:v>
                </c:pt>
                <c:pt idx="2">
                  <c:v>1246</c:v>
                </c:pt>
                <c:pt idx="3">
                  <c:v>980</c:v>
                </c:pt>
                <c:pt idx="4">
                  <c:v>919</c:v>
                </c:pt>
                <c:pt idx="5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South Kesteven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44.4</c:v>
                </c:pt>
                <c:pt idx="1">
                  <c:v>42.2</c:v>
                </c:pt>
                <c:pt idx="2">
                  <c:v>46.4</c:v>
                </c:pt>
                <c:pt idx="3">
                  <c:v>47.6</c:v>
                </c:pt>
                <c:pt idx="4">
                  <c:v>42.6</c:v>
                </c:pt>
                <c:pt idx="5">
                  <c:v>44.6</c:v>
                </c:pt>
                <c:pt idx="6">
                  <c:v>48.4</c:v>
                </c:pt>
                <c:pt idx="7">
                  <c:v>52.6</c:v>
                </c:pt>
                <c:pt idx="8">
                  <c:v>54.7</c:v>
                </c:pt>
                <c:pt idx="9">
                  <c:v>51.2</c:v>
                </c:pt>
                <c:pt idx="10">
                  <c:v>53.9</c:v>
                </c:pt>
                <c:pt idx="11">
                  <c:v>63.9</c:v>
                </c:pt>
                <c:pt idx="12">
                  <c:v>58.6</c:v>
                </c:pt>
                <c:pt idx="13">
                  <c:v>52.2</c:v>
                </c:pt>
                <c:pt idx="14">
                  <c:v>57</c:v>
                </c:pt>
                <c:pt idx="15">
                  <c:v>57.4</c:v>
                </c:pt>
                <c:pt idx="16">
                  <c:v>56.8</c:v>
                </c:pt>
                <c:pt idx="17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South Kesteven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6428</c:v>
                </c:pt>
                <c:pt idx="1">
                  <c:v>5897</c:v>
                </c:pt>
                <c:pt idx="2">
                  <c:v>6018</c:v>
                </c:pt>
                <c:pt idx="3">
                  <c:v>5413</c:v>
                </c:pt>
                <c:pt idx="4">
                  <c:v>4675</c:v>
                </c:pt>
                <c:pt idx="5">
                  <c:v>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South Kesteven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726</c:v>
                </c:pt>
                <c:pt idx="1">
                  <c:v>793</c:v>
                </c:pt>
                <c:pt idx="2">
                  <c:v>610</c:v>
                </c:pt>
                <c:pt idx="3">
                  <c:v>457</c:v>
                </c:pt>
                <c:pt idx="4">
                  <c:v>467</c:v>
                </c:pt>
                <c:pt idx="5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434340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325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South Kesteven was consistently between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South Kesteven</a:t>
          </a:r>
          <a:r>
            <a:rPr lang="en-GB" sz="1200" baseline="0">
              <a:effectLst/>
              <a:latin typeface="Avenir Next LT Pro" panose="020B0504020202020204" pitchFamily="34" charset="0"/>
            </a:rPr>
            <a:t> were consistently between the rural and England situations over this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South Kesteven was generally in line with the rural and England situations with some movement above and below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South Kesteven was generally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between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South Kesteven</a:t>
          </a:r>
          <a:r>
            <a:rPr lang="en-GB" sz="1200" baseline="0">
              <a:effectLst/>
              <a:latin typeface="Avenir Next LT Pro" panose="020B0504020202020204" pitchFamily="34" charset="0"/>
            </a:rPr>
            <a:t> were generally between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242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South Kesteven</v>
      </c>
      <c r="G12" s="10"/>
      <c r="H12" s="11"/>
      <c r="I12" s="12">
        <f>IF(VLOOKUP($F12,'E&amp;T'!$B$10:$Q$468,'E&amp;T'!O$1,FALSE)=0,"",VLOOKUP($F12,'E&amp;T'!$B$10:$Q$468,'E&amp;T'!O$1,FALSE))</f>
        <v>12.728234271218952</v>
      </c>
      <c r="J12" s="13">
        <f>IF(VLOOKUP($F12,'E&amp;T'!$B$10:$Q$468,'E&amp;T'!P$1,FALSE)=0,"",VLOOKUP($F12,'E&amp;T'!$B$10:$Q$468,'E&amp;T'!P$1,FALSE))</f>
        <v>23.437569622058053</v>
      </c>
      <c r="K12" s="35">
        <f>IF(VLOOKUP($F12,'E&amp;T'!$B$10:$Q$468,'E&amp;T'!Q$1,FALSE)=0,"",VLOOKUP($F12,'E&amp;T'!$B$10:$Q$468,'E&amp;T'!Q$1,FALSE))</f>
        <v>17.105622812199659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South Kesteven to Rural as a Region</v>
      </c>
      <c r="G15" s="66"/>
      <c r="H15" s="67"/>
      <c r="I15" s="19">
        <f>100*((I12-I13))/I13</f>
        <v>14.869817614966928</v>
      </c>
      <c r="J15" s="19">
        <f>100*((J12-J13))/J13</f>
        <v>36.078625430631739</v>
      </c>
      <c r="K15" s="38">
        <f t="shared" ref="K15" si="0">100*((K12-K13))/K13</f>
        <v>6.493831586223326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South Kesteven to England</v>
      </c>
      <c r="G16" s="53"/>
      <c r="H16" s="54"/>
      <c r="I16" s="19">
        <f>100*(I12-I14)/I14</f>
        <v>-17.593651691849981</v>
      </c>
      <c r="J16" s="19">
        <f>100*(J12-J14)/J14</f>
        <v>-16.919847257072441</v>
      </c>
      <c r="K16" s="38">
        <f t="shared" ref="K16" si="1">100*(K12-K14)/K14</f>
        <v>-42.425674249334854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South Kesteven</v>
      </c>
      <c r="G21" s="10"/>
      <c r="H21" s="11"/>
      <c r="I21" s="12">
        <f>IF(VLOOKUP($F21,appstarts!$B$10:$L$468,appstarts!E$1,FALSE)=0,"",VLOOKUP($F21,appstarts!$B$10:$L$468,appstarts!E$1,FALSE))</f>
        <v>1566</v>
      </c>
      <c r="J21" s="13">
        <f>IF(VLOOKUP($F21,appstarts!$B$10:$L$468,appstarts!F$1,FALSE)=0,"",VLOOKUP($F21,appstarts!$B$10:$L$468,appstarts!F$1,FALSE))</f>
        <v>1099</v>
      </c>
      <c r="K21" s="13">
        <f>IF(VLOOKUP($F21,appstarts!$B$10:$L$468,appstarts!G$1,FALSE)=0,"",VLOOKUP($F21,appstarts!$B$10:$L$468,appstarts!G$1,FALSE))</f>
        <v>1246</v>
      </c>
      <c r="L21" s="13">
        <f>IF(VLOOKUP($F21,appstarts!$B$10:$L$468,appstarts!H$1,FALSE)=0,"",VLOOKUP($F21,appstarts!$B$10:$L$468,appstarts!H$1,FALSE))</f>
        <v>980</v>
      </c>
      <c r="M21" s="13">
        <f>IF(VLOOKUP($F21,appstarts!$B$10:$L$468,appstarts!I$1,FALSE)=0,"",VLOOKUP($F21,appstarts!$B$10:$L$468,appstarts!I$1,FALSE))</f>
        <v>919</v>
      </c>
      <c r="N21" s="35">
        <f>IF(VLOOKUP($F21,appstarts!$B$10:$L$468,appstarts!J$1,FALSE)=0,"",VLOOKUP($F21,appstarts!$B$10:$L$468,appstarts!J$1,FALSE))</f>
        <v>1086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South Kesteven to Rural as a Region</v>
      </c>
      <c r="G24" s="66"/>
      <c r="H24" s="67"/>
      <c r="I24" s="19">
        <f>100*((I21-I22))/I22</f>
        <v>-4.4416290721421268</v>
      </c>
      <c r="J24" s="19">
        <f>100*((J21-J22))/J22</f>
        <v>-13.29212339448525</v>
      </c>
      <c r="K24" s="19">
        <f t="shared" ref="K24:N24" si="3">100*((K21-K22))/K22</f>
        <v>-4.4896030381290926</v>
      </c>
      <c r="L24" s="19">
        <f t="shared" si="3"/>
        <v>-12.47362184705019</v>
      </c>
      <c r="M24" s="19">
        <f t="shared" si="3"/>
        <v>-14.172157387254902</v>
      </c>
      <c r="N24" s="38">
        <f t="shared" si="3"/>
        <v>-6.9950409171779642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South Kesteven to England</v>
      </c>
      <c r="G25" s="53"/>
      <c r="H25" s="54"/>
      <c r="I25" s="19">
        <f>100*(I21-I23)/I23</f>
        <v>10.28169014084507</v>
      </c>
      <c r="J25" s="19">
        <f>100*(J21-J23)/J23</f>
        <v>2.2325581395348837</v>
      </c>
      <c r="K25" s="19">
        <f t="shared" ref="K25:N25" si="4">100*(K21-K23)/K23</f>
        <v>11.05169340463458</v>
      </c>
      <c r="L25" s="19">
        <f t="shared" si="4"/>
        <v>6.753812636165577</v>
      </c>
      <c r="M25" s="19">
        <f t="shared" si="4"/>
        <v>0.76754385964912286</v>
      </c>
      <c r="N25" s="38">
        <f t="shared" si="4"/>
        <v>9.5862764883955602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South Kesteven</v>
      </c>
      <c r="G30" s="10"/>
      <c r="H30" s="11"/>
      <c r="I30" s="12">
        <f>IF(VLOOKUP($F30,appachieve!$B$10:$L$468,appachieve!E$1,FALSE)=0,"",VLOOKUP($F30,appachieve!$B$10:$L$468,appachieve!E$1,FALSE))</f>
        <v>726</v>
      </c>
      <c r="J30" s="13">
        <f>IF(VLOOKUP($F30,appachieve!$B$10:$L$468,appachieve!F$1,FALSE)=0,"",VLOOKUP($F30,appachieve!$B$10:$L$468,appachieve!F$1,FALSE))</f>
        <v>793</v>
      </c>
      <c r="K30" s="13">
        <f>IF(VLOOKUP($F30,appachieve!$B$10:$L$468,appachieve!G$1,FALSE)=0,"",VLOOKUP($F30,appachieve!$B$10:$L$468,appachieve!G$1,FALSE))</f>
        <v>610</v>
      </c>
      <c r="L30" s="13">
        <f>IF(VLOOKUP($F30,appachieve!$B$10:$L$468,appachieve!H$1,FALSE)=0,"",VLOOKUP($F30,appachieve!$B$10:$L$468,appachieve!H$1,FALSE))</f>
        <v>457</v>
      </c>
      <c r="M30" s="13">
        <f>IF(VLOOKUP($F30,appachieve!$B$10:$L$468,appachieve!I$1,FALSE)=0,"",VLOOKUP($F30,appachieve!$B$10:$L$468,appachieve!I$1,FALSE))</f>
        <v>467</v>
      </c>
      <c r="N30" s="35">
        <f>IF(VLOOKUP($F30,appachieve!$B$10:$L$468,appachieve!J$1,FALSE)=0,"",VLOOKUP($F30,appachieve!$B$10:$L$468,appachieve!J$1,FALSE))</f>
        <v>441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South Kesteven to Rural as a Region</v>
      </c>
      <c r="G33" s="66"/>
      <c r="H33" s="67"/>
      <c r="I33" s="19">
        <f>100*((I30-I31))/I31</f>
        <v>-22.978480833433593</v>
      </c>
      <c r="J33" s="19">
        <f>100*((J30-J31))/J31</f>
        <v>-14.887629839025106</v>
      </c>
      <c r="K33" s="19">
        <f t="shared" ref="K33:N33" si="6">100*((K30-K31))/K31</f>
        <v>-7.0745059782895154</v>
      </c>
      <c r="L33" s="19">
        <f t="shared" si="6"/>
        <v>-14.667556116081251</v>
      </c>
      <c r="M33" s="19">
        <f t="shared" si="6"/>
        <v>-14.364321522518109</v>
      </c>
      <c r="N33" s="38">
        <f t="shared" si="6"/>
        <v>-8.6834962448653599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South Kesteven to England</v>
      </c>
      <c r="G34" s="53"/>
      <c r="H34" s="54"/>
      <c r="I34" s="19">
        <f>100*(I30-I32)/I32</f>
        <v>-8.9084065244667503</v>
      </c>
      <c r="J34" s="19">
        <f>100*(J30-J32)/J32</f>
        <v>0.379746835443038</v>
      </c>
      <c r="K34" s="19">
        <f t="shared" ref="K34:N34" si="7">100*(K30-K32)/K32</f>
        <v>15.530303030303031</v>
      </c>
      <c r="L34" s="19">
        <f t="shared" si="7"/>
        <v>9.330143540669857</v>
      </c>
      <c r="M34" s="19">
        <f t="shared" si="7"/>
        <v>5.1801801801801801</v>
      </c>
      <c r="N34" s="38">
        <f t="shared" si="7"/>
        <v>13.367609254498715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South Kesteven</v>
      </c>
      <c r="G39" s="10"/>
      <c r="H39" s="11"/>
      <c r="I39" s="12">
        <f>IF(VLOOKUP($F39,'level3+'!$B$10:$BF$468,((3*'level3+'!B$1)+3),FALSE)=0,"",VLOOKUP($F39,'level3+'!$B$10:$BF$468,((3*'level3+'!B$1)+3),FALSE))</f>
        <v>44.4</v>
      </c>
      <c r="J39" s="12">
        <f>IF(VLOOKUP($F39,'level3+'!$B$10:$BF$468,((3*'level3+'!C$1)+3),FALSE)=0,"",VLOOKUP($F39,'level3+'!$B$10:$BF$468,((3*'level3+'!C$1)+3),FALSE))</f>
        <v>42.2</v>
      </c>
      <c r="K39" s="12">
        <f>IF(VLOOKUP($F39,'level3+'!$B$10:$BF$468,((3*'level3+'!D$1)+3),FALSE)=0,"",VLOOKUP($F39,'level3+'!$B$10:$BF$468,((3*'level3+'!D$1)+3),FALSE))</f>
        <v>46.4</v>
      </c>
      <c r="L39" s="12">
        <f>IF(VLOOKUP($F39,'level3+'!$B$10:$BF$468,((3*'level3+'!E$1)+3),FALSE)=0,"",VLOOKUP($F39,'level3+'!$B$10:$BF$468,((3*'level3+'!E$1)+3),FALSE))</f>
        <v>47.6</v>
      </c>
      <c r="M39" s="12">
        <f>IF(VLOOKUP($F39,'level3+'!$B$10:$BF$468,((3*'level3+'!F$1)+3),FALSE)=0,"",VLOOKUP($F39,'level3+'!$B$10:$BF$468,((3*'level3+'!F$1)+3),FALSE))</f>
        <v>42.6</v>
      </c>
      <c r="N39" s="12">
        <f>IF(VLOOKUP($F39,'level3+'!$B$10:$BF$468,((3*'level3+'!G$1)+3),FALSE)=0,"",VLOOKUP($F39,'level3+'!$B$10:$BF$468,((3*'level3+'!G$1)+3),FALSE))</f>
        <v>44.6</v>
      </c>
      <c r="O39" s="12">
        <f>IF(VLOOKUP($F39,'level3+'!$B$10:$BF$468,((3*'level3+'!H$1)+3),FALSE)=0,"",VLOOKUP($F39,'level3+'!$B$10:$BF$468,((3*'level3+'!H$1)+3),FALSE))</f>
        <v>48.4</v>
      </c>
      <c r="P39" s="12">
        <f>IF(VLOOKUP($F39,'level3+'!$B$10:$BF$468,((3*'level3+'!I$1)+3),FALSE)=0,"",VLOOKUP($F39,'level3+'!$B$10:$BF$468,((3*'level3+'!I$1)+3),FALSE))</f>
        <v>52.6</v>
      </c>
      <c r="Q39" s="12">
        <f>IF(VLOOKUP($F39,'level3+'!$B$10:$BF$468,((3*'level3+'!J$1)+3),FALSE)=0,"",VLOOKUP($F39,'level3+'!$B$10:$BF$468,((3*'level3+'!J$1)+3),FALSE))</f>
        <v>54.7</v>
      </c>
      <c r="R39" s="12">
        <f>IF(VLOOKUP($F39,'level3+'!$B$10:$BF$468,((3*'level3+'!K$1)+3),FALSE)=0,"",VLOOKUP($F39,'level3+'!$B$10:$BF$468,((3*'level3+'!K$1)+3),FALSE))</f>
        <v>51.2</v>
      </c>
      <c r="S39" s="12">
        <f>IF(VLOOKUP($F39,'level3+'!$B$10:$BF$468,((3*'level3+'!L$1)+3),FALSE)=0,"",VLOOKUP($F39,'level3+'!$B$10:$BF$468,((3*'level3+'!L$1)+3),FALSE))</f>
        <v>53.9</v>
      </c>
      <c r="T39" s="12">
        <f>IF(VLOOKUP($F39,'level3+'!$B$10:$BF$468,((3*'level3+'!M$1)+3),FALSE)=0,"",VLOOKUP($F39,'level3+'!$B$10:$BF$468,((3*'level3+'!M$1)+3),FALSE))</f>
        <v>63.9</v>
      </c>
      <c r="U39" s="12">
        <f>IF(VLOOKUP($F39,'level3+'!$B$10:$BF$468,((3*'level3+'!N$1)+3),FALSE)=0,"",VLOOKUP($F39,'level3+'!$B$10:$BF$468,((3*'level3+'!N$1)+3),FALSE))</f>
        <v>58.6</v>
      </c>
      <c r="V39" s="12">
        <f>IF(VLOOKUP($F39,'level3+'!$B$10:$BF$468,((3*'level3+'!O$1)+3),FALSE)=0,"",VLOOKUP($F39,'level3+'!$B$10:$BF$468,((3*'level3+'!O$1)+3),FALSE))</f>
        <v>52.2</v>
      </c>
      <c r="W39" s="12">
        <f>IF(VLOOKUP($F39,'level3+'!$B$10:$BF$468,((3*'level3+'!P$1)+3),FALSE)=0,"",VLOOKUP($F39,'level3+'!$B$10:$BF$468,((3*'level3+'!P$1)+3),FALSE))</f>
        <v>57</v>
      </c>
      <c r="X39" s="12">
        <f>IF(VLOOKUP($F39,'level3+'!$B$10:$BF$468,((3*'level3+'!Q$1)+3),FALSE)=0,"",VLOOKUP($F39,'level3+'!$B$10:$BF$468,((3*'level3+'!Q$1)+3),FALSE))</f>
        <v>57.4</v>
      </c>
      <c r="Y39" s="12">
        <f>IF(VLOOKUP($F39,'level3+'!$B$10:$BF$468,((3*'level3+'!R$1)+3),FALSE)=0,"",VLOOKUP($F39,'level3+'!$B$10:$BF$468,((3*'level3+'!R$1)+3),FALSE))</f>
        <v>56.8</v>
      </c>
      <c r="Z39" s="47">
        <f>IF(VLOOKUP($F39,'level3+'!$B$10:$BF$468,((3*'level3+'!S$1)+3),FALSE)=0,"",VLOOKUP($F39,'level3+'!$B$10:$BF$468,((3*'level3+'!S$1)+3),FALSE))</f>
        <v>63.2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South Kesteven to Rural as a Region</v>
      </c>
      <c r="G42" s="69"/>
      <c r="H42" s="70"/>
      <c r="I42" s="19">
        <f>((I39-I40))</f>
        <v>-5.387700321151101E-3</v>
      </c>
      <c r="J42" s="19">
        <f>((J39-J40))</f>
        <v>-2.7728239339534397</v>
      </c>
      <c r="K42" s="19">
        <f t="shared" ref="K42:Z42" si="9">((K39-K40))</f>
        <v>0.62644770959377638</v>
      </c>
      <c r="L42" s="19">
        <f t="shared" si="9"/>
        <v>0.63207679700304453</v>
      </c>
      <c r="M42" s="19">
        <f t="shared" si="9"/>
        <v>-3.3636504715291835</v>
      </c>
      <c r="N42" s="19">
        <f t="shared" si="9"/>
        <v>-2.9895316804407699</v>
      </c>
      <c r="O42" s="19">
        <f t="shared" si="9"/>
        <v>-0.9620522025278575</v>
      </c>
      <c r="P42" s="19">
        <f t="shared" si="9"/>
        <v>1.9979539487581874</v>
      </c>
      <c r="Q42" s="19">
        <f t="shared" si="9"/>
        <v>2.2605343304284986</v>
      </c>
      <c r="R42" s="19">
        <f t="shared" si="9"/>
        <v>-2.0755444139055825</v>
      </c>
      <c r="S42" s="19">
        <f t="shared" si="9"/>
        <v>-0.6700305071435082</v>
      </c>
      <c r="T42" s="19">
        <f t="shared" si="9"/>
        <v>8.7396808670781212</v>
      </c>
      <c r="U42" s="19">
        <f t="shared" si="9"/>
        <v>2.6588252984872582</v>
      </c>
      <c r="V42" s="19">
        <f t="shared" si="9"/>
        <v>-4.488586613818569</v>
      </c>
      <c r="W42" s="19">
        <f t="shared" si="9"/>
        <v>-0.38916627698248618</v>
      </c>
      <c r="X42" s="19">
        <f t="shared" si="9"/>
        <v>-0.74657965728753339</v>
      </c>
      <c r="Y42" s="19">
        <f t="shared" si="9"/>
        <v>-2.9708763002995795</v>
      </c>
      <c r="Z42" s="38">
        <f t="shared" si="9"/>
        <v>3.660124088582954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South Kesteven to England</v>
      </c>
      <c r="G43" s="53"/>
      <c r="H43" s="54"/>
      <c r="I43" s="19">
        <f>(I39-I41)</f>
        <v>1</v>
      </c>
      <c r="J43" s="19">
        <f>(J39-J41)</f>
        <v>-1.7999999999999972</v>
      </c>
      <c r="K43" s="19">
        <f t="shared" ref="K43:Z43" si="10">(K39-K41)</f>
        <v>1.6000000000000014</v>
      </c>
      <c r="L43" s="19">
        <f t="shared" si="10"/>
        <v>1.8000000000000043</v>
      </c>
      <c r="M43" s="19">
        <f t="shared" si="10"/>
        <v>-3</v>
      </c>
      <c r="N43" s="19">
        <f t="shared" si="10"/>
        <v>-2.2999999999999972</v>
      </c>
      <c r="O43" s="19">
        <f t="shared" si="10"/>
        <v>-0.30000000000000426</v>
      </c>
      <c r="P43" s="19">
        <f t="shared" si="10"/>
        <v>2.1000000000000014</v>
      </c>
      <c r="Q43" s="19">
        <f t="shared" si="10"/>
        <v>1.6000000000000014</v>
      </c>
      <c r="R43" s="19">
        <f t="shared" si="10"/>
        <v>-2.5999999999999943</v>
      </c>
      <c r="S43" s="19">
        <f t="shared" si="10"/>
        <v>-0.89999999999999858</v>
      </c>
      <c r="T43" s="19">
        <f t="shared" si="10"/>
        <v>8.2999999999999972</v>
      </c>
      <c r="U43" s="19">
        <f t="shared" si="10"/>
        <v>1.8999999999999986</v>
      </c>
      <c r="V43" s="19">
        <f t="shared" si="10"/>
        <v>-4.7999999999999972</v>
      </c>
      <c r="W43" s="19">
        <f t="shared" si="10"/>
        <v>-0.70000000000000284</v>
      </c>
      <c r="X43" s="19">
        <f t="shared" si="10"/>
        <v>-1.1000000000000014</v>
      </c>
      <c r="Y43" s="19">
        <f t="shared" si="10"/>
        <v>-4.4000000000000057</v>
      </c>
      <c r="Z43" s="50">
        <f t="shared" si="10"/>
        <v>1.9000000000000057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South Kesteven</v>
      </c>
      <c r="G48" s="10"/>
      <c r="H48" s="11"/>
      <c r="I48" s="12">
        <f>IF(VLOOKUP($F48,participation!$B$10:$L$468,participation!E$1,FALSE)=0,"",VLOOKUP($F48,participation!$B$10:$L$468,participation!E$1,FALSE))</f>
        <v>6428</v>
      </c>
      <c r="J48" s="13">
        <f>IF(VLOOKUP($F48,participation!$B$10:$L$468,participation!F$1,FALSE)=0,"",VLOOKUP($F48,participation!$B$10:$L$468,participation!F$1,FALSE))</f>
        <v>5897</v>
      </c>
      <c r="K48" s="13">
        <f>IF(VLOOKUP($F48,participation!$B$10:$L$468,participation!G$1,FALSE)=0,"",VLOOKUP($F48,participation!$B$10:$L$468,participation!G$1,FALSE))</f>
        <v>6018</v>
      </c>
      <c r="L48" s="13">
        <f>IF(VLOOKUP($F48,participation!$B$10:$L$468,participation!H$1,FALSE)=0,"",VLOOKUP($F48,participation!$B$10:$L$468,participation!H$1,FALSE))</f>
        <v>5413</v>
      </c>
      <c r="M48" s="13">
        <f>IF(VLOOKUP($F48,participation!$B$10:$L$468,participation!I$1,FALSE)=0,"",VLOOKUP($F48,participation!$B$10:$L$468,participation!I$1,FALSE))</f>
        <v>4675</v>
      </c>
      <c r="N48" s="35">
        <f>IF(VLOOKUP($F48,participation!$B$10:$L$468,participation!J$1,FALSE)=0,"",VLOOKUP($F48,participation!$B$10:$L$468,participation!J$1,FALSE))</f>
        <v>5134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South Kesteven to Rural as a Region</v>
      </c>
      <c r="G51" s="66"/>
      <c r="H51" s="67"/>
      <c r="I51" s="19">
        <f>100*((I48-I49))/I49</f>
        <v>2.7920588788204386</v>
      </c>
      <c r="J51" s="19">
        <f>100*((J48-J49))/J49</f>
        <v>8.4366762262157405E-2</v>
      </c>
      <c r="K51" s="19">
        <f t="shared" ref="K51:N51" si="12">100*((K48-K49))/K49</f>
        <v>6.2899090283463286</v>
      </c>
      <c r="L51" s="19">
        <f t="shared" si="12"/>
        <v>9.4906589887989359</v>
      </c>
      <c r="M51" s="19">
        <f t="shared" si="12"/>
        <v>0.60844401848244478</v>
      </c>
      <c r="N51" s="38">
        <f t="shared" si="12"/>
        <v>8.1513944810084045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South Kesteven to England</v>
      </c>
      <c r="G52" s="53"/>
      <c r="H52" s="54"/>
      <c r="I52" s="19">
        <f>100*(I48-I50)/I50</f>
        <v>-5.3034767236299354</v>
      </c>
      <c r="J52" s="19">
        <f>100*(J48-J50)/J50</f>
        <v>-10.48876745598057</v>
      </c>
      <c r="K52" s="19">
        <f t="shared" ref="K52:N52" si="13">100*(K48-K50)/K50</f>
        <v>-3.3563513730528345</v>
      </c>
      <c r="L52" s="19">
        <f t="shared" si="13"/>
        <v>3.2227307398932115</v>
      </c>
      <c r="M52" s="19">
        <f t="shared" si="13"/>
        <v>-4.844290657439446</v>
      </c>
      <c r="N52" s="38">
        <f t="shared" si="13"/>
        <v>-0.33003300330033003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J5PHaUrQ/ZfoNcreTFHed8dnMaiqMkLGW/AsGFA7VeHSe7HUQmPxO8w0XPhwcZ88pUOLK6I8YFD71SBtT9OESQ==" saltValue="YN6vmMTlcXbsxCi9+PUlU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2023-02-02T13:06:08Z</dcterms:modified>
</cp:coreProperties>
</file>