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F6FCAF05-A99B-42C6-9045-F72323A35E7D}" xr6:coauthVersionLast="47" xr6:coauthVersionMax="47" xr10:uidLastSave="{6058064A-958C-486D-B09F-46656AB7E6AD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<sst xmlns="http://schemas.openxmlformats.org/spreadsheetml/2006/main" count="9140" uniqueCount="1378">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</sst>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South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7.2182622033745378</c:v>
                </c:pt>
                <c:pt idx="1">
                  <c:v>14.290279059859404</c:v>
                </c:pt>
                <c:pt idx="2">
                  <c:v>15.239580379926283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South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1184</c:v>
                </c:pt>
                <c:pt idx="1">
                  <c:v>1152</c:v>
                </c:pt>
                <c:pt idx="2">
                  <c:v>1065</c:v>
                </c:pt>
                <c:pt idx="3">
                  <c:v>956</c:v>
                </c:pt>
                <c:pt idx="4">
                  <c:v>850</c:v>
                </c:pt>
                <c:pt idx="5">
                  <c:v>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South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43.1</c:v>
                </c:pt>
                <c:pt idx="1">
                  <c:v>47.2</c:v>
                </c:pt>
                <c:pt idx="2">
                  <c:v>49.7</c:v>
                </c:pt>
                <c:pt idx="3">
                  <c:v>47.5</c:v>
                </c:pt>
                <c:pt idx="4">
                  <c:v>44.3</c:v>
                </c:pt>
                <c:pt idx="5">
                  <c:v>50.1</c:v>
                </c:pt>
                <c:pt idx="6">
                  <c:v>53.2</c:v>
                </c:pt>
                <c:pt idx="7">
                  <c:v>50.5</c:v>
                </c:pt>
                <c:pt idx="8">
                  <c:v>51.4</c:v>
                </c:pt>
                <c:pt idx="9">
                  <c:v>50.4</c:v>
                </c:pt>
                <c:pt idx="10">
                  <c:v>54.1</c:v>
                </c:pt>
                <c:pt idx="11">
                  <c:v>52</c:v>
                </c:pt>
                <c:pt idx="12">
                  <c:v>62.6</c:v>
                </c:pt>
                <c:pt idx="13">
                  <c:v>62</c:v>
                </c:pt>
                <c:pt idx="14">
                  <c:v>52.7</c:v>
                </c:pt>
                <c:pt idx="15">
                  <c:v>65.099999999999994</c:v>
                </c:pt>
                <c:pt idx="16">
                  <c:v>67.900000000000006</c:v>
                </c:pt>
                <c:pt idx="17">
                  <c:v>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South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5255</c:v>
                </c:pt>
                <c:pt idx="1">
                  <c:v>5072</c:v>
                </c:pt>
                <c:pt idx="2">
                  <c:v>4837</c:v>
                </c:pt>
                <c:pt idx="3">
                  <c:v>4334</c:v>
                </c:pt>
                <c:pt idx="4">
                  <c:v>4140</c:v>
                </c:pt>
                <c:pt idx="5">
                  <c:v>4300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South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719</c:v>
                </c:pt>
                <c:pt idx="1">
                  <c:v>695</c:v>
                </c:pt>
                <c:pt idx="2">
                  <c:v>534</c:v>
                </c:pt>
                <c:pt idx="3">
                  <c:v>363</c:v>
                </c:pt>
                <c:pt idx="4">
                  <c:v>459</c:v>
                </c:pt>
                <c:pt idx="5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571500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5697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South Norfolk was consistently below both the rural and England situations with a narrowing of the gap to both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South Norfolk was consistently below the rural position but moved above and below the England position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South Norfolk moved above and below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the rural and England situations over the course of the period considered here, but generally followed a similar upward trajectory.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South Norfolk was consistently below both the rural and England situations with a narrowing</a:t>
          </a:r>
          <a:r>
            <a:rPr lang="en-GB" sz="1200" baseline="0">
              <a:effectLst/>
              <a:latin typeface="Avenir Next LT Pro" panose="020B0504020202020204" pitchFamily="34" charset="0"/>
            </a:rPr>
            <a:t> of the gap to both.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South Norfolk was consistently below the rural position but moved above and below the England position over the period.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244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South Norfolk</v>
      </c>
      <c r="G12" s="10"/>
      <c r="H12" s="11"/>
      <c r="I12" s="12">
        <f>IF(VLOOKUP($F12,'E&amp;T'!$B$10:$Q$468,'E&amp;T'!O$1,FALSE)=0,"",VLOOKUP($F12,'E&amp;T'!$B$10:$Q$468,'E&amp;T'!O$1,FALSE))</f>
        <v>7.2182622033745378</v>
      </c>
      <c r="J12" s="13">
        <f>IF(VLOOKUP($F12,'E&amp;T'!$B$10:$Q$468,'E&amp;T'!P$1,FALSE)=0,"",VLOOKUP($F12,'E&amp;T'!$B$10:$Q$468,'E&amp;T'!P$1,FALSE))</f>
        <v>14.290279059859404</v>
      </c>
      <c r="K12" s="35">
        <f>IF(VLOOKUP($F12,'E&amp;T'!$B$10:$Q$468,'E&amp;T'!Q$1,FALSE)=0,"",VLOOKUP($F12,'E&amp;T'!$B$10:$Q$468,'E&amp;T'!Q$1,FALSE))</f>
        <v>15.239580379926283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South Norfolk to Rural as a Region</v>
      </c>
      <c r="G15" s="66"/>
      <c r="H15" s="67"/>
      <c r="I15" s="19">
        <f>100*((I12-I13))/I13</f>
        <v>-34.856599499151443</v>
      </c>
      <c r="J15" s="19">
        <f>100*((J12-J13))/J13</f>
        <v>-17.030581120677962</v>
      </c>
      <c r="K15" s="38">
        <f t="shared" ref="K15" si="0">100*((K12-K13))/K13</f>
        <v>-5.1235184919942167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South Norfolk to England</v>
      </c>
      <c r="G16" s="53"/>
      <c r="H16" s="54"/>
      <c r="I16" s="19">
        <f>100*(I12-I14)/I14</f>
        <v>-53.266838381827561</v>
      </c>
      <c r="J16" s="19">
        <f>100*(J12-J14)/J14</f>
        <v>-49.34463828046318</v>
      </c>
      <c r="K16" s="38">
        <f t="shared" ref="K16" si="1">100*(K12-K14)/K14</f>
        <v>-48.706423920936864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South Norfolk</v>
      </c>
      <c r="G21" s="10"/>
      <c r="H21" s="11"/>
      <c r="I21" s="12">
        <f>IF(VLOOKUP($F21,appstarts!$B$10:$L$468,appstarts!E$1,FALSE)=0,"",VLOOKUP($F21,appstarts!$B$10:$L$468,appstarts!E$1,FALSE))</f>
        <v>1184</v>
      </c>
      <c r="J21" s="13">
        <f>IF(VLOOKUP($F21,appstarts!$B$10:$L$468,appstarts!F$1,FALSE)=0,"",VLOOKUP($F21,appstarts!$B$10:$L$468,appstarts!F$1,FALSE))</f>
        <v>1152</v>
      </c>
      <c r="K21" s="13">
        <f>IF(VLOOKUP($F21,appstarts!$B$10:$L$468,appstarts!G$1,FALSE)=0,"",VLOOKUP($F21,appstarts!$B$10:$L$468,appstarts!G$1,FALSE))</f>
        <v>1065</v>
      </c>
      <c r="L21" s="13">
        <f>IF(VLOOKUP($F21,appstarts!$B$10:$L$468,appstarts!H$1,FALSE)=0,"",VLOOKUP($F21,appstarts!$B$10:$L$468,appstarts!H$1,FALSE))</f>
        <v>956</v>
      </c>
      <c r="M21" s="13">
        <f>IF(VLOOKUP($F21,appstarts!$B$10:$L$468,appstarts!I$1,FALSE)=0,"",VLOOKUP($F21,appstarts!$B$10:$L$468,appstarts!I$1,FALSE))</f>
        <v>850</v>
      </c>
      <c r="N21" s="35">
        <f>IF(VLOOKUP($F21,appstarts!$B$10:$L$468,appstarts!J$1,FALSE)=0,"",VLOOKUP($F21,appstarts!$B$10:$L$468,appstarts!J$1,FALSE))</f>
        <v>1068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South Norfolk to Rural as a Region</v>
      </c>
      <c r="G24" s="66"/>
      <c r="H24" s="67"/>
      <c r="I24" s="19">
        <f>100*((I21-I22))/I22</f>
        <v>-27.751525428746028</v>
      </c>
      <c r="J24" s="19">
        <f>100*((J21-J22))/J22</f>
        <v>-9.1105788448107425</v>
      </c>
      <c r="K24" s="19">
        <f t="shared" ref="K24:N24" si="3">100*((K21-K22))/K22</f>
        <v>-18.363906288609538</v>
      </c>
      <c r="L24" s="19">
        <f t="shared" si="3"/>
        <v>-14.617124985489776</v>
      </c>
      <c r="M24" s="19">
        <f t="shared" si="3"/>
        <v>-20.616250031737394</v>
      </c>
      <c r="N24" s="38">
        <f t="shared" si="3"/>
        <v>-8.5365595760092692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South Norfolk to England</v>
      </c>
      <c r="G25" s="53"/>
      <c r="H25" s="54"/>
      <c r="I25" s="19">
        <f>100*(I21-I23)/I23</f>
        <v>-16.619718309859156</v>
      </c>
      <c r="J25" s="19">
        <f>100*(J21-J23)/J23</f>
        <v>7.1627906976744189</v>
      </c>
      <c r="K25" s="19">
        <f t="shared" ref="K25:N25" si="4">100*(K21-K23)/K23</f>
        <v>-5.0802139037433154</v>
      </c>
      <c r="L25" s="19">
        <f t="shared" si="4"/>
        <v>4.1394335511982572</v>
      </c>
      <c r="M25" s="19">
        <f t="shared" si="4"/>
        <v>-6.7982456140350873</v>
      </c>
      <c r="N25" s="38">
        <f t="shared" si="4"/>
        <v>7.7699293642785063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South Norfolk</v>
      </c>
      <c r="G30" s="10"/>
      <c r="H30" s="11"/>
      <c r="I30" s="12">
        <f>IF(VLOOKUP($F30,appachieve!$B$10:$L$468,appachieve!E$1,FALSE)=0,"",VLOOKUP($F30,appachieve!$B$10:$L$468,appachieve!E$1,FALSE))</f>
        <v>719</v>
      </c>
      <c r="J30" s="13">
        <f>IF(VLOOKUP($F30,appachieve!$B$10:$L$468,appachieve!F$1,FALSE)=0,"",VLOOKUP($F30,appachieve!$B$10:$L$468,appachieve!F$1,FALSE))</f>
        <v>695</v>
      </c>
      <c r="K30" s="13">
        <f>IF(VLOOKUP($F30,appachieve!$B$10:$L$468,appachieve!G$1,FALSE)=0,"",VLOOKUP($F30,appachieve!$B$10:$L$468,appachieve!G$1,FALSE))</f>
        <v>534</v>
      </c>
      <c r="L30" s="13">
        <f>IF(VLOOKUP($F30,appachieve!$B$10:$L$468,appachieve!H$1,FALSE)=0,"",VLOOKUP($F30,appachieve!$B$10:$L$468,appachieve!H$1,FALSE))</f>
        <v>363</v>
      </c>
      <c r="M30" s="13">
        <f>IF(VLOOKUP($F30,appachieve!$B$10:$L$468,appachieve!I$1,FALSE)=0,"",VLOOKUP($F30,appachieve!$B$10:$L$468,appachieve!I$1,FALSE))</f>
        <v>459</v>
      </c>
      <c r="N30" s="35">
        <f>IF(VLOOKUP($F30,appachieve!$B$10:$L$468,appachieve!J$1,FALSE)=0,"",VLOOKUP($F30,appachieve!$B$10:$L$468,appachieve!J$1,FALSE))</f>
        <v>379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South Norfolk to Rural as a Region</v>
      </c>
      <c r="G33" s="66"/>
      <c r="H33" s="67"/>
      <c r="I33" s="19">
        <f>100*((I30-I31))/I31</f>
        <v>-23.721112560934923</v>
      </c>
      <c r="J33" s="19">
        <f>100*((J30-J31))/J31</f>
        <v>-25.405930312890856</v>
      </c>
      <c r="K33" s="19">
        <f t="shared" ref="K33:N33" si="6">100*((K30-K31))/K31</f>
        <v>-18.652108512141968</v>
      </c>
      <c r="L33" s="19">
        <f t="shared" si="6"/>
        <v>-32.219524879950754</v>
      </c>
      <c r="M33" s="19">
        <f t="shared" si="6"/>
        <v>-15.831313873310091</v>
      </c>
      <c r="N33" s="38">
        <f t="shared" si="6"/>
        <v>-21.521644165088368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South Norfolk to England</v>
      </c>
      <c r="G34" s="53"/>
      <c r="H34" s="54"/>
      <c r="I34" s="19">
        <f>100*(I30-I32)/I32</f>
        <v>-9.7867001254705137</v>
      </c>
      <c r="J34" s="19">
        <f>100*(J30-J32)/J32</f>
        <v>-12.025316455696203</v>
      </c>
      <c r="K34" s="19">
        <f t="shared" ref="K34:N34" si="7">100*(K30-K32)/K32</f>
        <v>1.1363636363636365</v>
      </c>
      <c r="L34" s="19">
        <f t="shared" si="7"/>
        <v>-13.157894736842104</v>
      </c>
      <c r="M34" s="19">
        <f t="shared" si="7"/>
        <v>3.3783783783783785</v>
      </c>
      <c r="N34" s="38">
        <f t="shared" si="7"/>
        <v>-2.5706940874035991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South Norfolk</v>
      </c>
      <c r="G39" s="10"/>
      <c r="H39" s="11"/>
      <c r="I39" s="12">
        <f>IF(VLOOKUP($F39,'level3+'!$B$10:$BF$468,((3*'level3+'!B$1)+3),FALSE)=0,"",VLOOKUP($F39,'level3+'!$B$10:$BF$468,((3*'level3+'!B$1)+3),FALSE))</f>
        <v>43.1</v>
      </c>
      <c r="J39" s="12">
        <f>IF(VLOOKUP($F39,'level3+'!$B$10:$BF$468,((3*'level3+'!C$1)+3),FALSE)=0,"",VLOOKUP($F39,'level3+'!$B$10:$BF$468,((3*'level3+'!C$1)+3),FALSE))</f>
        <v>47.2</v>
      </c>
      <c r="K39" s="12">
        <f>IF(VLOOKUP($F39,'level3+'!$B$10:$BF$468,((3*'level3+'!D$1)+3),FALSE)=0,"",VLOOKUP($F39,'level3+'!$B$10:$BF$468,((3*'level3+'!D$1)+3),FALSE))</f>
        <v>49.7</v>
      </c>
      <c r="L39" s="12">
        <f>IF(VLOOKUP($F39,'level3+'!$B$10:$BF$468,((3*'level3+'!E$1)+3),FALSE)=0,"",VLOOKUP($F39,'level3+'!$B$10:$BF$468,((3*'level3+'!E$1)+3),FALSE))</f>
        <v>47.5</v>
      </c>
      <c r="M39" s="12">
        <f>IF(VLOOKUP($F39,'level3+'!$B$10:$BF$468,((3*'level3+'!F$1)+3),FALSE)=0,"",VLOOKUP($F39,'level3+'!$B$10:$BF$468,((3*'level3+'!F$1)+3),FALSE))</f>
        <v>44.3</v>
      </c>
      <c r="N39" s="12">
        <f>IF(VLOOKUP($F39,'level3+'!$B$10:$BF$468,((3*'level3+'!G$1)+3),FALSE)=0,"",VLOOKUP($F39,'level3+'!$B$10:$BF$468,((3*'level3+'!G$1)+3),FALSE))</f>
        <v>50.1</v>
      </c>
      <c r="O39" s="12">
        <f>IF(VLOOKUP($F39,'level3+'!$B$10:$BF$468,((3*'level3+'!H$1)+3),FALSE)=0,"",VLOOKUP($F39,'level3+'!$B$10:$BF$468,((3*'level3+'!H$1)+3),FALSE))</f>
        <v>53.2</v>
      </c>
      <c r="P39" s="12">
        <f>IF(VLOOKUP($F39,'level3+'!$B$10:$BF$468,((3*'level3+'!I$1)+3),FALSE)=0,"",VLOOKUP($F39,'level3+'!$B$10:$BF$468,((3*'level3+'!I$1)+3),FALSE))</f>
        <v>50.5</v>
      </c>
      <c r="Q39" s="12">
        <f>IF(VLOOKUP($F39,'level3+'!$B$10:$BF$468,((3*'level3+'!J$1)+3),FALSE)=0,"",VLOOKUP($F39,'level3+'!$B$10:$BF$468,((3*'level3+'!J$1)+3),FALSE))</f>
        <v>51.4</v>
      </c>
      <c r="R39" s="12">
        <f>IF(VLOOKUP($F39,'level3+'!$B$10:$BF$468,((3*'level3+'!K$1)+3),FALSE)=0,"",VLOOKUP($F39,'level3+'!$B$10:$BF$468,((3*'level3+'!K$1)+3),FALSE))</f>
        <v>50.4</v>
      </c>
      <c r="S39" s="12">
        <f>IF(VLOOKUP($F39,'level3+'!$B$10:$BF$468,((3*'level3+'!L$1)+3),FALSE)=0,"",VLOOKUP($F39,'level3+'!$B$10:$BF$468,((3*'level3+'!L$1)+3),FALSE))</f>
        <v>54.1</v>
      </c>
      <c r="T39" s="12">
        <f>IF(VLOOKUP($F39,'level3+'!$B$10:$BF$468,((3*'level3+'!M$1)+3),FALSE)=0,"",VLOOKUP($F39,'level3+'!$B$10:$BF$468,((3*'level3+'!M$1)+3),FALSE))</f>
        <v>52</v>
      </c>
      <c r="U39" s="12">
        <f>IF(VLOOKUP($F39,'level3+'!$B$10:$BF$468,((3*'level3+'!N$1)+3),FALSE)=0,"",VLOOKUP($F39,'level3+'!$B$10:$BF$468,((3*'level3+'!N$1)+3),FALSE))</f>
        <v>62.6</v>
      </c>
      <c r="V39" s="12">
        <f>IF(VLOOKUP($F39,'level3+'!$B$10:$BF$468,((3*'level3+'!O$1)+3),FALSE)=0,"",VLOOKUP($F39,'level3+'!$B$10:$BF$468,((3*'level3+'!O$1)+3),FALSE))</f>
        <v>62</v>
      </c>
      <c r="W39" s="12">
        <f>IF(VLOOKUP($F39,'level3+'!$B$10:$BF$468,((3*'level3+'!P$1)+3),FALSE)=0,"",VLOOKUP($F39,'level3+'!$B$10:$BF$468,((3*'level3+'!P$1)+3),FALSE))</f>
        <v>52.7</v>
      </c>
      <c r="X39" s="12">
        <f>IF(VLOOKUP($F39,'level3+'!$B$10:$BF$468,((3*'level3+'!Q$1)+3),FALSE)=0,"",VLOOKUP($F39,'level3+'!$B$10:$BF$468,((3*'level3+'!Q$1)+3),FALSE))</f>
        <v>65.099999999999994</v>
      </c>
      <c r="Y39" s="12">
        <f>IF(VLOOKUP($F39,'level3+'!$B$10:$BF$468,((3*'level3+'!R$1)+3),FALSE)=0,"",VLOOKUP($F39,'level3+'!$B$10:$BF$468,((3*'level3+'!R$1)+3),FALSE))</f>
        <v>67.900000000000006</v>
      </c>
      <c r="Z39" s="47">
        <f>IF(VLOOKUP($F39,'level3+'!$B$10:$BF$468,((3*'level3+'!S$1)+3),FALSE)=0,"",VLOOKUP($F39,'level3+'!$B$10:$BF$468,((3*'level3+'!S$1)+3),FALSE))</f>
        <v>62.9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South Norfolk to Rural as a Region</v>
      </c>
      <c r="G42" s="69"/>
      <c r="H42" s="70"/>
      <c r="I42" s="19">
        <f>((I39-I40))</f>
        <v>-1.3053877003211483</v>
      </c>
      <c r="J42" s="19">
        <f>((J39-J40))</f>
        <v>2.2271760660465603</v>
      </c>
      <c r="K42" s="19">
        <f t="shared" ref="K42:Z42" si="9">((K39-K40))</f>
        <v>3.9264477095937806</v>
      </c>
      <c r="L42" s="19">
        <f t="shared" si="9"/>
        <v>0.53207679700304311</v>
      </c>
      <c r="M42" s="19">
        <f t="shared" si="9"/>
        <v>-1.6636504715291878</v>
      </c>
      <c r="N42" s="19">
        <f t="shared" si="9"/>
        <v>2.5104683195592301</v>
      </c>
      <c r="O42" s="19">
        <f t="shared" si="9"/>
        <v>3.8379477974721468</v>
      </c>
      <c r="P42" s="19">
        <f t="shared" si="9"/>
        <v>-0.10204605124181398</v>
      </c>
      <c r="Q42" s="19">
        <f t="shared" si="9"/>
        <v>-1.0394656695715057</v>
      </c>
      <c r="R42" s="19">
        <f t="shared" si="9"/>
        <v>-2.8755444139055868</v>
      </c>
      <c r="S42" s="19">
        <f t="shared" si="9"/>
        <v>-0.47003050714350536</v>
      </c>
      <c r="T42" s="19">
        <f t="shared" si="9"/>
        <v>-3.1603191329218774</v>
      </c>
      <c r="U42" s="19">
        <f t="shared" si="9"/>
        <v>6.6588252984872582</v>
      </c>
      <c r="V42" s="19">
        <f t="shared" si="9"/>
        <v>5.3114133861814281</v>
      </c>
      <c r="W42" s="19">
        <f t="shared" si="9"/>
        <v>-4.6891662769824833</v>
      </c>
      <c r="X42" s="19">
        <f t="shared" si="9"/>
        <v>6.9534203427124623</v>
      </c>
      <c r="Y42" s="19">
        <f t="shared" si="9"/>
        <v>8.129123699700429</v>
      </c>
      <c r="Z42" s="38">
        <f t="shared" si="9"/>
        <v>3.3601240885829498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South Norfolk to England</v>
      </c>
      <c r="G43" s="53"/>
      <c r="H43" s="54"/>
      <c r="I43" s="19">
        <f>(I39-I41)</f>
        <v>-0.29999999999999716</v>
      </c>
      <c r="J43" s="19">
        <f>(J39-J41)</f>
        <v>3.2000000000000028</v>
      </c>
      <c r="K43" s="19">
        <f t="shared" ref="K43:Z43" si="10">(K39-K41)</f>
        <v>4.9000000000000057</v>
      </c>
      <c r="L43" s="19">
        <f t="shared" si="10"/>
        <v>1.7000000000000028</v>
      </c>
      <c r="M43" s="19">
        <f t="shared" si="10"/>
        <v>-1.3000000000000043</v>
      </c>
      <c r="N43" s="19">
        <f t="shared" si="10"/>
        <v>3.2000000000000028</v>
      </c>
      <c r="O43" s="19">
        <f t="shared" si="10"/>
        <v>4.5</v>
      </c>
      <c r="P43" s="19">
        <f t="shared" si="10"/>
        <v>0</v>
      </c>
      <c r="Q43" s="19">
        <f t="shared" si="10"/>
        <v>-1.7000000000000028</v>
      </c>
      <c r="R43" s="19">
        <f t="shared" si="10"/>
        <v>-3.3999999999999986</v>
      </c>
      <c r="S43" s="19">
        <f t="shared" si="10"/>
        <v>-0.69999999999999574</v>
      </c>
      <c r="T43" s="19">
        <f t="shared" si="10"/>
        <v>-3.6000000000000014</v>
      </c>
      <c r="U43" s="19">
        <f t="shared" si="10"/>
        <v>5.8999999999999986</v>
      </c>
      <c r="V43" s="19">
        <f t="shared" si="10"/>
        <v>5</v>
      </c>
      <c r="W43" s="19">
        <f t="shared" si="10"/>
        <v>-5</v>
      </c>
      <c r="X43" s="19">
        <f t="shared" si="10"/>
        <v>6.5999999999999943</v>
      </c>
      <c r="Y43" s="19">
        <f t="shared" si="10"/>
        <v>6.7000000000000028</v>
      </c>
      <c r="Z43" s="50">
        <f t="shared" si="10"/>
        <v>1.6000000000000014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South Norfolk</v>
      </c>
      <c r="G48" s="10"/>
      <c r="H48" s="11"/>
      <c r="I48" s="12">
        <f>IF(VLOOKUP($F48,participation!$B$10:$L$468,participation!E$1,FALSE)=0,"",VLOOKUP($F48,participation!$B$10:$L$468,participation!E$1,FALSE))</f>
        <v>5255</v>
      </c>
      <c r="J48" s="13">
        <f>IF(VLOOKUP($F48,participation!$B$10:$L$468,participation!F$1,FALSE)=0,"",VLOOKUP($F48,participation!$B$10:$L$468,participation!F$1,FALSE))</f>
        <v>5072</v>
      </c>
      <c r="K48" s="13">
        <f>IF(VLOOKUP($F48,participation!$B$10:$L$468,participation!G$1,FALSE)=0,"",VLOOKUP($F48,participation!$B$10:$L$468,participation!G$1,FALSE))</f>
        <v>4837</v>
      </c>
      <c r="L48" s="13">
        <f>IF(VLOOKUP($F48,participation!$B$10:$L$468,participation!H$1,FALSE)=0,"",VLOOKUP($F48,participation!$B$10:$L$468,participation!H$1,FALSE))</f>
        <v>4334</v>
      </c>
      <c r="M48" s="13">
        <f>IF(VLOOKUP($F48,participation!$B$10:$L$468,participation!I$1,FALSE)=0,"",VLOOKUP($F48,participation!$B$10:$L$468,participation!I$1,FALSE))</f>
        <v>4140</v>
      </c>
      <c r="N48" s="35">
        <f>IF(VLOOKUP($F48,participation!$B$10:$L$468,participation!J$1,FALSE)=0,"",VLOOKUP($F48,participation!$B$10:$L$468,participation!J$1,FALSE))</f>
        <v>4300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South Norfolk to Rural as a Region</v>
      </c>
      <c r="G51" s="66"/>
      <c r="H51" s="67"/>
      <c r="I51" s="19">
        <f>100*((I48-I49))/I49</f>
        <v>-15.965732823864125</v>
      </c>
      <c r="J51" s="19">
        <f>100*((J48-J49))/J49</f>
        <v>-13.917600776972415</v>
      </c>
      <c r="K51" s="19">
        <f t="shared" ref="K51:N51" si="12">100*((K48-K49))/K49</f>
        <v>-14.568911603504288</v>
      </c>
      <c r="L51" s="19">
        <f t="shared" si="12"/>
        <v>-12.334654340023169</v>
      </c>
      <c r="M51" s="19">
        <f t="shared" si="12"/>
        <v>-10.905035671333193</v>
      </c>
      <c r="N51" s="38">
        <f t="shared" si="12"/>
        <v>-9.4174140497981806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South Norfolk to England</v>
      </c>
      <c r="G52" s="53"/>
      <c r="H52" s="54"/>
      <c r="I52" s="19">
        <f>100*(I48-I50)/I50</f>
        <v>-22.583971714790806</v>
      </c>
      <c r="J52" s="19">
        <f>100*(J48-J50)/J50</f>
        <v>-23.011536126290224</v>
      </c>
      <c r="K52" s="19">
        <f t="shared" ref="K52:N52" si="13">100*(K48-K50)/K50</f>
        <v>-22.322145495423158</v>
      </c>
      <c r="L52" s="19">
        <f t="shared" si="13"/>
        <v>-17.353165522501907</v>
      </c>
      <c r="M52" s="19">
        <f t="shared" si="13"/>
        <v>-15.733767555465093</v>
      </c>
      <c r="N52" s="38">
        <f t="shared" si="13"/>
        <v>-16.521063871092991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1Ni3wTd2lLYveWdyco7YprrmLY4Cyr+3W3sV5I3nsRv4G+ApTGc6zNrqYWY7bT6/yEzJvTxPuqUzJZvKwK4arQ==" saltValue="Lh+xppkKW93o5lp5p8Fa2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2023-02-02T14:56:18Z</dcterms:modified>
</cp:coreProperties>
</file>