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7C1D9041-268A-4E9D-BBF3-366B2022B948}" xr6:coauthVersionLast="47" xr6:coauthVersionMax="47" xr10:uidLastSave="{192A2345-1121-405D-AE27-37AAE19E93EC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<sst xmlns="http://schemas.openxmlformats.org/spreadsheetml/2006/main" count="9140" uniqueCount="1378">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</sst>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South 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7.2692248280374008</c:v>
                </c:pt>
                <c:pt idx="1">
                  <c:v>12.302994926137128</c:v>
                </c:pt>
                <c:pt idx="2">
                  <c:v>9.4313738939570619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South 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884</c:v>
                </c:pt>
                <c:pt idx="1">
                  <c:v>820</c:v>
                </c:pt>
                <c:pt idx="2">
                  <c:v>835</c:v>
                </c:pt>
                <c:pt idx="3">
                  <c:v>790</c:v>
                </c:pt>
                <c:pt idx="4">
                  <c:v>753</c:v>
                </c:pt>
                <c:pt idx="5">
                  <c:v>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South 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55</c:v>
                </c:pt>
                <c:pt idx="1">
                  <c:v>57.7</c:v>
                </c:pt>
                <c:pt idx="2">
                  <c:v>54.4</c:v>
                </c:pt>
                <c:pt idx="3">
                  <c:v>53.3</c:v>
                </c:pt>
                <c:pt idx="4">
                  <c:v>52.2</c:v>
                </c:pt>
                <c:pt idx="5">
                  <c:v>54.5</c:v>
                </c:pt>
                <c:pt idx="6">
                  <c:v>61.2</c:v>
                </c:pt>
                <c:pt idx="7">
                  <c:v>65.400000000000006</c:v>
                </c:pt>
                <c:pt idx="8">
                  <c:v>60.3</c:v>
                </c:pt>
                <c:pt idx="9">
                  <c:v>69.900000000000006</c:v>
                </c:pt>
                <c:pt idx="10">
                  <c:v>69.8</c:v>
                </c:pt>
                <c:pt idx="11">
                  <c:v>69.8</c:v>
                </c:pt>
                <c:pt idx="12">
                  <c:v>67.8</c:v>
                </c:pt>
                <c:pt idx="13">
                  <c:v>73.3</c:v>
                </c:pt>
                <c:pt idx="14">
                  <c:v>70.3</c:v>
                </c:pt>
                <c:pt idx="15">
                  <c:v>64.5</c:v>
                </c:pt>
                <c:pt idx="16">
                  <c:v>60.3</c:v>
                </c:pt>
                <c:pt idx="17">
                  <c:v>67.400000000000006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South 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3985</c:v>
                </c:pt>
                <c:pt idx="1">
                  <c:v>3910</c:v>
                </c:pt>
                <c:pt idx="2">
                  <c:v>3863</c:v>
                </c:pt>
                <c:pt idx="3">
                  <c:v>3417</c:v>
                </c:pt>
                <c:pt idx="4">
                  <c:v>3376</c:v>
                </c:pt>
                <c:pt idx="5">
                  <c:v>3528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South 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561</c:v>
                </c:pt>
                <c:pt idx="1">
                  <c:v>495</c:v>
                </c:pt>
                <c:pt idx="2">
                  <c:v>393</c:v>
                </c:pt>
                <c:pt idx="3">
                  <c:v>328</c:v>
                </c:pt>
                <c:pt idx="4">
                  <c:v>355</c:v>
                </c:pt>
                <c:pt idx="5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for South Oxfordshire was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South Oxfordshire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both the rural and England situations with a narrowing of the gap to both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South Oxfordshire was consistently above both the rural and England situations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South Oxfordshire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consistently below both the rural and England situations with a narrowing of the gap to both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South Oxfordshire was consistently below both the rural and England situations with a narrowing of the gap to both over the period.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245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South Oxfordshire</v>
      </c>
      <c r="G12" s="10"/>
      <c r="H12" s="11"/>
      <c r="I12" s="12">
        <f>IF(VLOOKUP($F12,'E&amp;T'!$B$10:$Q$468,'E&amp;T'!O$1,FALSE)=0,"",VLOOKUP($F12,'E&amp;T'!$B$10:$Q$468,'E&amp;T'!O$1,FALSE))</f>
        <v>7.2692248280374008</v>
      </c>
      <c r="J12" s="13">
        <f>IF(VLOOKUP($F12,'E&amp;T'!$B$10:$Q$468,'E&amp;T'!P$1,FALSE)=0,"",VLOOKUP($F12,'E&amp;T'!$B$10:$Q$468,'E&amp;T'!P$1,FALSE))</f>
        <v>12.302994926137128</v>
      </c>
      <c r="K12" s="35">
        <f>IF(VLOOKUP($F12,'E&amp;T'!$B$10:$Q$468,'E&amp;T'!Q$1,FALSE)=0,"",VLOOKUP($F12,'E&amp;T'!$B$10:$Q$468,'E&amp;T'!Q$1,FALSE))</f>
        <v>9.4313738939570619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South Oxfordshire to Rural as a Region</v>
      </c>
      <c r="G15" s="66"/>
      <c r="H15" s="67"/>
      <c r="I15" s="19">
        <f>100*((I12-I13))/I13</f>
        <v>-34.396671808046612</v>
      </c>
      <c r="J15" s="19">
        <f>100*((J12-J13))/J13</f>
        <v>-28.568760958340025</v>
      </c>
      <c r="K15" s="38">
        <f t="shared" ref="K15" si="0">100*((K12-K13))/K13</f>
        <v>-41.283450821010462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South Oxfordshire to England</v>
      </c>
      <c r="G16" s="53"/>
      <c r="H16" s="54"/>
      <c r="I16" s="19">
        <f>100*(I12-I14)/I14</f>
        <v>-52.936891296538477</v>
      </c>
      <c r="J16" s="19">
        <f>100*(J12-J14)/J14</f>
        <v>-56.389049114676013</v>
      </c>
      <c r="K16" s="38">
        <f t="shared" ref="K16" si="1">100*(K12-K14)/K14</f>
        <v>-68.255760178475683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South Oxfordshire</v>
      </c>
      <c r="G21" s="10"/>
      <c r="H21" s="11"/>
      <c r="I21" s="12">
        <f>IF(VLOOKUP($F21,appstarts!$B$10:$L$468,appstarts!E$1,FALSE)=0,"",VLOOKUP($F21,appstarts!$B$10:$L$468,appstarts!E$1,FALSE))</f>
        <v>884</v>
      </c>
      <c r="J21" s="13">
        <f>IF(VLOOKUP($F21,appstarts!$B$10:$L$468,appstarts!F$1,FALSE)=0,"",VLOOKUP($F21,appstarts!$B$10:$L$468,appstarts!F$1,FALSE))</f>
        <v>820</v>
      </c>
      <c r="K21" s="13">
        <f>IF(VLOOKUP($F21,appstarts!$B$10:$L$468,appstarts!G$1,FALSE)=0,"",VLOOKUP($F21,appstarts!$B$10:$L$468,appstarts!G$1,FALSE))</f>
        <v>835</v>
      </c>
      <c r="L21" s="13">
        <f>IF(VLOOKUP($F21,appstarts!$B$10:$L$468,appstarts!H$1,FALSE)=0,"",VLOOKUP($F21,appstarts!$B$10:$L$468,appstarts!H$1,FALSE))</f>
        <v>790</v>
      </c>
      <c r="M21" s="13">
        <f>IF(VLOOKUP($F21,appstarts!$B$10:$L$468,appstarts!I$1,FALSE)=0,"",VLOOKUP($F21,appstarts!$B$10:$L$468,appstarts!I$1,FALSE))</f>
        <v>753</v>
      </c>
      <c r="N21" s="35">
        <f>IF(VLOOKUP($F21,appstarts!$B$10:$L$468,appstarts!J$1,FALSE)=0,"",VLOOKUP($F21,appstarts!$B$10:$L$468,appstarts!J$1,FALSE))</f>
        <v>849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South Oxfordshire to Rural as a Region</v>
      </c>
      <c r="G24" s="66"/>
      <c r="H24" s="67"/>
      <c r="I24" s="19">
        <f>100*((I21-I22))/I22</f>
        <v>-46.057726755921863</v>
      </c>
      <c r="J24" s="19">
        <f>100*((J21-J22))/J22</f>
        <v>-35.304405080507649</v>
      </c>
      <c r="K24" s="19">
        <f t="shared" ref="K24:N24" si="3">100*((K21-K22))/K22</f>
        <v>-35.994236385905133</v>
      </c>
      <c r="L24" s="19">
        <f t="shared" si="3"/>
        <v>-29.443021693030254</v>
      </c>
      <c r="M24" s="19">
        <f t="shared" si="3"/>
        <v>-29.675336792821479</v>
      </c>
      <c r="N24" s="38">
        <f t="shared" si="3"/>
        <v>-27.291703258456806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South Oxfordshire to England</v>
      </c>
      <c r="G25" s="53"/>
      <c r="H25" s="54"/>
      <c r="I25" s="19">
        <f>100*(I21-I23)/I23</f>
        <v>-37.74647887323944</v>
      </c>
      <c r="J25" s="19">
        <f>100*(J21-J23)/J23</f>
        <v>-23.720930232558139</v>
      </c>
      <c r="K25" s="19">
        <f t="shared" ref="K25:N25" si="4">100*(K21-K23)/K23</f>
        <v>-25.579322638146166</v>
      </c>
      <c r="L25" s="19">
        <f t="shared" si="4"/>
        <v>-13.943355119825709</v>
      </c>
      <c r="M25" s="19">
        <f t="shared" si="4"/>
        <v>-17.434210526315791</v>
      </c>
      <c r="N25" s="38">
        <f t="shared" si="4"/>
        <v>-14.328960645812311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South Oxfordshire</v>
      </c>
      <c r="G30" s="10"/>
      <c r="H30" s="11"/>
      <c r="I30" s="12">
        <f>IF(VLOOKUP($F30,appachieve!$B$10:$L$468,appachieve!E$1,FALSE)=0,"",VLOOKUP($F30,appachieve!$B$10:$L$468,appachieve!E$1,FALSE))</f>
        <v>561</v>
      </c>
      <c r="J30" s="13">
        <f>IF(VLOOKUP($F30,appachieve!$B$10:$L$468,appachieve!F$1,FALSE)=0,"",VLOOKUP($F30,appachieve!$B$10:$L$468,appachieve!F$1,FALSE))</f>
        <v>495</v>
      </c>
      <c r="K30" s="13">
        <f>IF(VLOOKUP($F30,appachieve!$B$10:$L$468,appachieve!G$1,FALSE)=0,"",VLOOKUP($F30,appachieve!$B$10:$L$468,appachieve!G$1,FALSE))</f>
        <v>393</v>
      </c>
      <c r="L30" s="13">
        <f>IF(VLOOKUP($F30,appachieve!$B$10:$L$468,appachieve!H$1,FALSE)=0,"",VLOOKUP($F30,appachieve!$B$10:$L$468,appachieve!H$1,FALSE))</f>
        <v>328</v>
      </c>
      <c r="M30" s="13">
        <f>IF(VLOOKUP($F30,appachieve!$B$10:$L$468,appachieve!I$1,FALSE)=0,"",VLOOKUP($F30,appachieve!$B$10:$L$468,appachieve!I$1,FALSE))</f>
        <v>355</v>
      </c>
      <c r="N30" s="35">
        <f>IF(VLOOKUP($F30,appachieve!$B$10:$L$468,appachieve!J$1,FALSE)=0,"",VLOOKUP($F30,appachieve!$B$10:$L$468,appachieve!J$1,FALSE))</f>
        <v>322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South Oxfordshire to Rural as a Region</v>
      </c>
      <c r="G33" s="66"/>
      <c r="H33" s="67"/>
      <c r="I33" s="19">
        <f>100*((I30-I31))/I31</f>
        <v>-40.48337155310778</v>
      </c>
      <c r="J33" s="19">
        <f>100*((J30-J31))/J31</f>
        <v>-46.871849647310754</v>
      </c>
      <c r="K33" s="19">
        <f t="shared" ref="K33:N33" si="6">100*((K30-K31))/K31</f>
        <v>-40.131607949947181</v>
      </c>
      <c r="L33" s="19">
        <f t="shared" si="6"/>
        <v>-38.754832398412802</v>
      </c>
      <c r="M33" s="19">
        <f t="shared" si="6"/>
        <v>-34.902214433605849</v>
      </c>
      <c r="N33" s="38">
        <f t="shared" si="6"/>
        <v>-33.324457575615973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South Oxfordshire to England</v>
      </c>
      <c r="G34" s="53"/>
      <c r="H34" s="54"/>
      <c r="I34" s="19">
        <f>100*(I30-I32)/I32</f>
        <v>-29.611041405269763</v>
      </c>
      <c r="J34" s="19">
        <f>100*(J30-J32)/J32</f>
        <v>-37.341772151898731</v>
      </c>
      <c r="K34" s="19">
        <f t="shared" ref="K34:N34" si="7">100*(K30-K32)/K32</f>
        <v>-25.568181818181817</v>
      </c>
      <c r="L34" s="19">
        <f t="shared" si="7"/>
        <v>-21.5311004784689</v>
      </c>
      <c r="M34" s="19">
        <f t="shared" si="7"/>
        <v>-20.045045045045047</v>
      </c>
      <c r="N34" s="38">
        <f t="shared" si="7"/>
        <v>-17.223650385604113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South Oxfordshire</v>
      </c>
      <c r="G39" s="10"/>
      <c r="H39" s="11"/>
      <c r="I39" s="12">
        <f>IF(VLOOKUP($F39,'level3+'!$B$10:$BF$468,((3*'level3+'!B$1)+3),FALSE)=0,"",VLOOKUP($F39,'level3+'!$B$10:$BF$468,((3*'level3+'!B$1)+3),FALSE))</f>
        <v>55</v>
      </c>
      <c r="J39" s="12">
        <f>IF(VLOOKUP($F39,'level3+'!$B$10:$BF$468,((3*'level3+'!C$1)+3),FALSE)=0,"",VLOOKUP($F39,'level3+'!$B$10:$BF$468,((3*'level3+'!C$1)+3),FALSE))</f>
        <v>57.7</v>
      </c>
      <c r="K39" s="12">
        <f>IF(VLOOKUP($F39,'level3+'!$B$10:$BF$468,((3*'level3+'!D$1)+3),FALSE)=0,"",VLOOKUP($F39,'level3+'!$B$10:$BF$468,((3*'level3+'!D$1)+3),FALSE))</f>
        <v>54.4</v>
      </c>
      <c r="L39" s="12">
        <f>IF(VLOOKUP($F39,'level3+'!$B$10:$BF$468,((3*'level3+'!E$1)+3),FALSE)=0,"",VLOOKUP($F39,'level3+'!$B$10:$BF$468,((3*'level3+'!E$1)+3),FALSE))</f>
        <v>53.3</v>
      </c>
      <c r="M39" s="12">
        <f>IF(VLOOKUP($F39,'level3+'!$B$10:$BF$468,((3*'level3+'!F$1)+3),FALSE)=0,"",VLOOKUP($F39,'level3+'!$B$10:$BF$468,((3*'level3+'!F$1)+3),FALSE))</f>
        <v>52.2</v>
      </c>
      <c r="N39" s="12">
        <f>IF(VLOOKUP($F39,'level3+'!$B$10:$BF$468,((3*'level3+'!G$1)+3),FALSE)=0,"",VLOOKUP($F39,'level3+'!$B$10:$BF$468,((3*'level3+'!G$1)+3),FALSE))</f>
        <v>54.5</v>
      </c>
      <c r="O39" s="12">
        <f>IF(VLOOKUP($F39,'level3+'!$B$10:$BF$468,((3*'level3+'!H$1)+3),FALSE)=0,"",VLOOKUP($F39,'level3+'!$B$10:$BF$468,((3*'level3+'!H$1)+3),FALSE))</f>
        <v>61.2</v>
      </c>
      <c r="P39" s="12">
        <f>IF(VLOOKUP($F39,'level3+'!$B$10:$BF$468,((3*'level3+'!I$1)+3),FALSE)=0,"",VLOOKUP($F39,'level3+'!$B$10:$BF$468,((3*'level3+'!I$1)+3),FALSE))</f>
        <v>65.400000000000006</v>
      </c>
      <c r="Q39" s="12">
        <f>IF(VLOOKUP($F39,'level3+'!$B$10:$BF$468,((3*'level3+'!J$1)+3),FALSE)=0,"",VLOOKUP($F39,'level3+'!$B$10:$BF$468,((3*'level3+'!J$1)+3),FALSE))</f>
        <v>60.3</v>
      </c>
      <c r="R39" s="12">
        <f>IF(VLOOKUP($F39,'level3+'!$B$10:$BF$468,((3*'level3+'!K$1)+3),FALSE)=0,"",VLOOKUP($F39,'level3+'!$B$10:$BF$468,((3*'level3+'!K$1)+3),FALSE))</f>
        <v>69.900000000000006</v>
      </c>
      <c r="S39" s="12">
        <f>IF(VLOOKUP($F39,'level3+'!$B$10:$BF$468,((3*'level3+'!L$1)+3),FALSE)=0,"",VLOOKUP($F39,'level3+'!$B$10:$BF$468,((3*'level3+'!L$1)+3),FALSE))</f>
        <v>69.8</v>
      </c>
      <c r="T39" s="12">
        <f>IF(VLOOKUP($F39,'level3+'!$B$10:$BF$468,((3*'level3+'!M$1)+3),FALSE)=0,"",VLOOKUP($F39,'level3+'!$B$10:$BF$468,((3*'level3+'!M$1)+3),FALSE))</f>
        <v>69.8</v>
      </c>
      <c r="U39" s="12">
        <f>IF(VLOOKUP($F39,'level3+'!$B$10:$BF$468,((3*'level3+'!N$1)+3),FALSE)=0,"",VLOOKUP($F39,'level3+'!$B$10:$BF$468,((3*'level3+'!N$1)+3),FALSE))</f>
        <v>67.8</v>
      </c>
      <c r="V39" s="12">
        <f>IF(VLOOKUP($F39,'level3+'!$B$10:$BF$468,((3*'level3+'!O$1)+3),FALSE)=0,"",VLOOKUP($F39,'level3+'!$B$10:$BF$468,((3*'level3+'!O$1)+3),FALSE))</f>
        <v>73.3</v>
      </c>
      <c r="W39" s="12">
        <f>IF(VLOOKUP($F39,'level3+'!$B$10:$BF$468,((3*'level3+'!P$1)+3),FALSE)=0,"",VLOOKUP($F39,'level3+'!$B$10:$BF$468,((3*'level3+'!P$1)+3),FALSE))</f>
        <v>70.3</v>
      </c>
      <c r="X39" s="12">
        <f>IF(VLOOKUP($F39,'level3+'!$B$10:$BF$468,((3*'level3+'!Q$1)+3),FALSE)=0,"",VLOOKUP($F39,'level3+'!$B$10:$BF$468,((3*'level3+'!Q$1)+3),FALSE))</f>
        <v>64.5</v>
      </c>
      <c r="Y39" s="12">
        <f>IF(VLOOKUP($F39,'level3+'!$B$10:$BF$468,((3*'level3+'!R$1)+3),FALSE)=0,"",VLOOKUP($F39,'level3+'!$B$10:$BF$468,((3*'level3+'!R$1)+3),FALSE))</f>
        <v>60.3</v>
      </c>
      <c r="Z39" s="47">
        <f>IF(VLOOKUP($F39,'level3+'!$B$10:$BF$468,((3*'level3+'!S$1)+3),FALSE)=0,"",VLOOKUP($F39,'level3+'!$B$10:$BF$468,((3*'level3+'!S$1)+3),FALSE))</f>
        <v>67.400000000000006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South Oxfordshire to Rural as a Region</v>
      </c>
      <c r="G42" s="69"/>
      <c r="H42" s="70"/>
      <c r="I42" s="19">
        <f>((I39-I40))</f>
        <v>10.59461229967885</v>
      </c>
      <c r="J42" s="19">
        <f>((J39-J40))</f>
        <v>12.72717606604656</v>
      </c>
      <c r="K42" s="19">
        <f t="shared" ref="K42:Z42" si="9">((K39-K40))</f>
        <v>8.6264477095937764</v>
      </c>
      <c r="L42" s="19">
        <f t="shared" si="9"/>
        <v>6.3320767970030403</v>
      </c>
      <c r="M42" s="19">
        <f t="shared" si="9"/>
        <v>6.2363495284708179</v>
      </c>
      <c r="N42" s="19">
        <f t="shared" si="9"/>
        <v>6.9104683195592287</v>
      </c>
      <c r="O42" s="19">
        <f t="shared" si="9"/>
        <v>11.837947797472147</v>
      </c>
      <c r="P42" s="19">
        <f t="shared" si="9"/>
        <v>14.797953948758192</v>
      </c>
      <c r="Q42" s="19">
        <f t="shared" si="9"/>
        <v>7.8605343304284929</v>
      </c>
      <c r="R42" s="19">
        <f t="shared" si="9"/>
        <v>16.62445558609442</v>
      </c>
      <c r="S42" s="19">
        <f t="shared" si="9"/>
        <v>15.22996949285649</v>
      </c>
      <c r="T42" s="19">
        <f t="shared" si="9"/>
        <v>14.63968086707812</v>
      </c>
      <c r="U42" s="19">
        <f t="shared" si="9"/>
        <v>11.858825298487254</v>
      </c>
      <c r="V42" s="19">
        <f t="shared" si="9"/>
        <v>16.611413386181425</v>
      </c>
      <c r="W42" s="19">
        <f t="shared" si="9"/>
        <v>12.910833723017511</v>
      </c>
      <c r="X42" s="19">
        <f t="shared" si="9"/>
        <v>6.353420342712468</v>
      </c>
      <c r="Y42" s="19">
        <f t="shared" si="9"/>
        <v>0.5291236997004205</v>
      </c>
      <c r="Z42" s="38">
        <f t="shared" si="9"/>
        <v>7.8601240885829569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South Oxfordshire to England</v>
      </c>
      <c r="G43" s="53"/>
      <c r="H43" s="54"/>
      <c r="I43" s="19">
        <f>(I39-I41)</f>
        <v>11.600000000000001</v>
      </c>
      <c r="J43" s="19">
        <f>(J39-J41)</f>
        <v>13.700000000000003</v>
      </c>
      <c r="K43" s="19">
        <f t="shared" ref="K43:Z43" si="10">(K39-K41)</f>
        <v>9.6000000000000014</v>
      </c>
      <c r="L43" s="19">
        <f t="shared" si="10"/>
        <v>7.5</v>
      </c>
      <c r="M43" s="19">
        <f t="shared" si="10"/>
        <v>6.6000000000000014</v>
      </c>
      <c r="N43" s="19">
        <f t="shared" si="10"/>
        <v>7.6000000000000014</v>
      </c>
      <c r="O43" s="19">
        <f t="shared" si="10"/>
        <v>12.5</v>
      </c>
      <c r="P43" s="19">
        <f t="shared" si="10"/>
        <v>14.900000000000006</v>
      </c>
      <c r="Q43" s="19">
        <f t="shared" si="10"/>
        <v>7.1999999999999957</v>
      </c>
      <c r="R43" s="19">
        <f t="shared" si="10"/>
        <v>16.100000000000009</v>
      </c>
      <c r="S43" s="19">
        <f t="shared" si="10"/>
        <v>15</v>
      </c>
      <c r="T43" s="19">
        <f t="shared" si="10"/>
        <v>14.199999999999996</v>
      </c>
      <c r="U43" s="19">
        <f t="shared" si="10"/>
        <v>11.099999999999994</v>
      </c>
      <c r="V43" s="19">
        <f t="shared" si="10"/>
        <v>16.299999999999997</v>
      </c>
      <c r="W43" s="19">
        <f t="shared" si="10"/>
        <v>12.599999999999994</v>
      </c>
      <c r="X43" s="19">
        <f t="shared" si="10"/>
        <v>6</v>
      </c>
      <c r="Y43" s="19">
        <f t="shared" si="10"/>
        <v>-0.90000000000000568</v>
      </c>
      <c r="Z43" s="50">
        <f t="shared" si="10"/>
        <v>6.1000000000000085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South Oxfordshire</v>
      </c>
      <c r="G48" s="10"/>
      <c r="H48" s="11"/>
      <c r="I48" s="12">
        <f>IF(VLOOKUP($F48,participation!$B$10:$L$468,participation!E$1,FALSE)=0,"",VLOOKUP($F48,participation!$B$10:$L$468,participation!E$1,FALSE))</f>
        <v>3985</v>
      </c>
      <c r="J48" s="13">
        <f>IF(VLOOKUP($F48,participation!$B$10:$L$468,participation!F$1,FALSE)=0,"",VLOOKUP($F48,participation!$B$10:$L$468,participation!F$1,FALSE))</f>
        <v>3910</v>
      </c>
      <c r="K48" s="13">
        <f>IF(VLOOKUP($F48,participation!$B$10:$L$468,participation!G$1,FALSE)=0,"",VLOOKUP($F48,participation!$B$10:$L$468,participation!G$1,FALSE))</f>
        <v>3863</v>
      </c>
      <c r="L48" s="13">
        <f>IF(VLOOKUP($F48,participation!$B$10:$L$468,participation!H$1,FALSE)=0,"",VLOOKUP($F48,participation!$B$10:$L$468,participation!H$1,FALSE))</f>
        <v>3417</v>
      </c>
      <c r="M48" s="13">
        <f>IF(VLOOKUP($F48,participation!$B$10:$L$468,participation!I$1,FALSE)=0,"",VLOOKUP($F48,participation!$B$10:$L$468,participation!I$1,FALSE))</f>
        <v>3376</v>
      </c>
      <c r="N48" s="35">
        <f>IF(VLOOKUP($F48,participation!$B$10:$L$468,participation!J$1,FALSE)=0,"",VLOOKUP($F48,participation!$B$10:$L$468,participation!J$1,FALSE))</f>
        <v>3528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South Oxfordshire to Rural as a Region</v>
      </c>
      <c r="G51" s="66"/>
      <c r="H51" s="67"/>
      <c r="I51" s="19">
        <f>100*((I48-I49))/I49</f>
        <v>-36.27468036215005</v>
      </c>
      <c r="J51" s="19">
        <f>100*((J48-J49))/J49</f>
        <v>-33.639159904960991</v>
      </c>
      <c r="K51" s="19">
        <f t="shared" ref="K51:N51" si="12">100*((K48-K49))/K49</f>
        <v>-31.77169847515755</v>
      </c>
      <c r="L51" s="19">
        <f t="shared" si="12"/>
        <v>-30.883136566649554</v>
      </c>
      <c r="M51" s="19">
        <f t="shared" si="12"/>
        <v>-27.346715078845619</v>
      </c>
      <c r="N51" s="38">
        <f t="shared" si="12"/>
        <v>-25.680148085508833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South Oxfordshire to England</v>
      </c>
      <c r="G52" s="53"/>
      <c r="H52" s="54"/>
      <c r="I52" s="19">
        <f>100*(I48-I50)/I50</f>
        <v>-41.293459045374192</v>
      </c>
      <c r="J52" s="19">
        <f>100*(J48-J50)/J50</f>
        <v>-40.649666059502124</v>
      </c>
      <c r="K52" s="19">
        <f t="shared" ref="K52:N52" si="13">100*(K48-K50)/K50</f>
        <v>-37.963706439698086</v>
      </c>
      <c r="L52" s="19">
        <f t="shared" si="13"/>
        <v>-34.839816933638446</v>
      </c>
      <c r="M52" s="19">
        <f t="shared" si="13"/>
        <v>-31.28434764909424</v>
      </c>
      <c r="N52" s="38">
        <f t="shared" si="13"/>
        <v>-31.508444962143273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CvQj2Z7YkYnsGzF/tHwGKJ4/FxmhKmdLrsDpSP52xKyybkUAd6ypHkiSpNZhBRjmzYcEczv+aA1jgjBV8YiF1Q==" saltValue="3WQLpRDBSMb6o50n+Q6d4Q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2023-02-02T15:18:51Z</dcterms:modified>
</cp:coreProperties>
</file>