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80F0C017-63A7-4658-A117-C693B2AD05D7}" xr6:coauthVersionLast="47" xr6:coauthVersionMax="47" xr10:uidLastSave="{81D833F7-0F95-48E6-A4B1-63FC1D5EB1C2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<sst xmlns="http://schemas.openxmlformats.org/spreadsheetml/2006/main" count="9140" uniqueCount="1378">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</sst>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South Somerset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12.879746598473899</c:v>
                </c:pt>
                <c:pt idx="1">
                  <c:v>16.856991549127688</c:v>
                </c:pt>
                <c:pt idx="2">
                  <c:v>13.861614878133302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South Somerset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1551</c:v>
                </c:pt>
                <c:pt idx="1">
                  <c:v>1269</c:v>
                </c:pt>
                <c:pt idx="2">
                  <c:v>1403</c:v>
                </c:pt>
                <c:pt idx="3">
                  <c:v>1158</c:v>
                </c:pt>
                <c:pt idx="4">
                  <c:v>1062</c:v>
                </c:pt>
                <c:pt idx="5">
                  <c:v>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South Somerset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42.7</c:v>
                </c:pt>
                <c:pt idx="1">
                  <c:v>49.5</c:v>
                </c:pt>
                <c:pt idx="2">
                  <c:v>48.1</c:v>
                </c:pt>
                <c:pt idx="3">
                  <c:v>46.7</c:v>
                </c:pt>
                <c:pt idx="4">
                  <c:v>45.2</c:v>
                </c:pt>
                <c:pt idx="5">
                  <c:v>49</c:v>
                </c:pt>
                <c:pt idx="6">
                  <c:v>50.3</c:v>
                </c:pt>
                <c:pt idx="7">
                  <c:v>46.9</c:v>
                </c:pt>
                <c:pt idx="8">
                  <c:v>50.8</c:v>
                </c:pt>
                <c:pt idx="9">
                  <c:v>53.3</c:v>
                </c:pt>
                <c:pt idx="10">
                  <c:v>52.1</c:v>
                </c:pt>
                <c:pt idx="11">
                  <c:v>64.3</c:v>
                </c:pt>
                <c:pt idx="12">
                  <c:v>59.8</c:v>
                </c:pt>
                <c:pt idx="13">
                  <c:v>57.3</c:v>
                </c:pt>
                <c:pt idx="14">
                  <c:v>56</c:v>
                </c:pt>
                <c:pt idx="15">
                  <c:v>51.7</c:v>
                </c:pt>
                <c:pt idx="16">
                  <c:v>49.4</c:v>
                </c:pt>
                <c:pt idx="17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South Somerset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6814</c:v>
                </c:pt>
                <c:pt idx="1">
                  <c:v>5667</c:v>
                </c:pt>
                <c:pt idx="2">
                  <c:v>6372</c:v>
                </c:pt>
                <c:pt idx="3">
                  <c:v>5999</c:v>
                </c:pt>
                <c:pt idx="4">
                  <c:v>5602</c:v>
                </c:pt>
                <c:pt idx="5">
                  <c:v>5838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South Somerset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997</c:v>
                </c:pt>
                <c:pt idx="1">
                  <c:v>952</c:v>
                </c:pt>
                <c:pt idx="2">
                  <c:v>667</c:v>
                </c:pt>
                <c:pt idx="3">
                  <c:v>557</c:v>
                </c:pt>
                <c:pt idx="4">
                  <c:v>539</c:v>
                </c:pt>
                <c:pt idx="5">
                  <c:v>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259080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905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</a:t>
          </a:r>
          <a:r>
            <a:rPr lang="en-GB" sz="1200" baseline="0">
              <a:effectLst/>
              <a:latin typeface="Avenir Next LT Pro" panose="020B0504020202020204" pitchFamily="34" charset="0"/>
            </a:rPr>
            <a:t> South Somerset was consistently below the England situation with a widening gap over the period, and moved below the rural position during this time.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South Somerset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above the England situation and moved above and below the rural position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South Somerset moved above and below the rural and England situations but largely followed a similar upward trajectory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South Somerset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with the exception of a single year greater than both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South</a:t>
          </a:r>
          <a:r>
            <a:rPr lang="en-GB" sz="1200" baseline="0">
              <a:effectLst/>
              <a:latin typeface="Avenir Next LT Pro" panose="020B0504020202020204" pitchFamily="34" charset="0"/>
            </a:rPr>
            <a:t> Somerset was generally greater than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247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South Somerset</v>
      </c>
      <c r="G12" s="10"/>
      <c r="H12" s="11"/>
      <c r="I12" s="12">
        <f>IF(VLOOKUP($F12,'E&amp;T'!$B$10:$Q$468,'E&amp;T'!O$1,FALSE)=0,"",VLOOKUP($F12,'E&amp;T'!$B$10:$Q$468,'E&amp;T'!O$1,FALSE))</f>
        <v>12.879746598473899</v>
      </c>
      <c r="J12" s="13">
        <f>IF(VLOOKUP($F12,'E&amp;T'!$B$10:$Q$468,'E&amp;T'!P$1,FALSE)=0,"",VLOOKUP($F12,'E&amp;T'!$B$10:$Q$468,'E&amp;T'!P$1,FALSE))</f>
        <v>16.856991549127688</v>
      </c>
      <c r="K12" s="35">
        <f>IF(VLOOKUP($F12,'E&amp;T'!$B$10:$Q$468,'E&amp;T'!Q$1,FALSE)=0,"",VLOOKUP($F12,'E&amp;T'!$B$10:$Q$468,'E&amp;T'!Q$1,FALSE))</f>
        <v>13.861614878133302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South Somerset to Rural as a Region</v>
      </c>
      <c r="G15" s="66"/>
      <c r="H15" s="67"/>
      <c r="I15" s="19">
        <f>100*((I12-I13))/I13</f>
        <v>16.237186648828072</v>
      </c>
      <c r="J15" s="19">
        <f>100*((J12-J13))/J13</f>
        <v>-2.1282378723171531</v>
      </c>
      <c r="K15" s="38">
        <f t="shared" ref="K15" si="0">100*((K12-K13))/K13</f>
        <v>-13.70226640960348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South Somerset to England</v>
      </c>
      <c r="G16" s="53"/>
      <c r="H16" s="54"/>
      <c r="I16" s="19">
        <f>100*(I12-I14)/I14</f>
        <v>-16.612716131842106</v>
      </c>
      <c r="J16" s="19">
        <f>100*(J12-J14)/J14</f>
        <v>-40.246303039470561</v>
      </c>
      <c r="K16" s="38">
        <f t="shared" ref="K16" si="1">100*(K12-K14)/K14</f>
        <v>-53.344397968676653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South Somerset</v>
      </c>
      <c r="G21" s="10"/>
      <c r="H21" s="11"/>
      <c r="I21" s="12">
        <f>IF(VLOOKUP($F21,appstarts!$B$10:$L$468,appstarts!E$1,FALSE)=0,"",VLOOKUP($F21,appstarts!$B$10:$L$468,appstarts!E$1,FALSE))</f>
        <v>1551</v>
      </c>
      <c r="J21" s="13">
        <f>IF(VLOOKUP($F21,appstarts!$B$10:$L$468,appstarts!F$1,FALSE)=0,"",VLOOKUP($F21,appstarts!$B$10:$L$468,appstarts!F$1,FALSE))</f>
        <v>1269</v>
      </c>
      <c r="K21" s="13">
        <f>IF(VLOOKUP($F21,appstarts!$B$10:$L$468,appstarts!G$1,FALSE)=0,"",VLOOKUP($F21,appstarts!$B$10:$L$468,appstarts!G$1,FALSE))</f>
        <v>1403</v>
      </c>
      <c r="L21" s="13">
        <f>IF(VLOOKUP($F21,appstarts!$B$10:$L$468,appstarts!H$1,FALSE)=0,"",VLOOKUP($F21,appstarts!$B$10:$L$468,appstarts!H$1,FALSE))</f>
        <v>1158</v>
      </c>
      <c r="M21" s="13">
        <f>IF(VLOOKUP($F21,appstarts!$B$10:$L$468,appstarts!I$1,FALSE)=0,"",VLOOKUP($F21,appstarts!$B$10:$L$468,appstarts!I$1,FALSE))</f>
        <v>1062</v>
      </c>
      <c r="N21" s="35">
        <f>IF(VLOOKUP($F21,appstarts!$B$10:$L$468,appstarts!J$1,FALSE)=0,"",VLOOKUP($F21,appstarts!$B$10:$L$468,appstarts!J$1,FALSE))</f>
        <v>1269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South Somerset to Rural as a Region</v>
      </c>
      <c r="G24" s="66"/>
      <c r="H24" s="67"/>
      <c r="I24" s="19">
        <f>100*((I21-I22))/I22</f>
        <v>-5.3569391385009189</v>
      </c>
      <c r="J24" s="19">
        <f>100*((J21-J22))/J22</f>
        <v>0.12037799126316702</v>
      </c>
      <c r="K24" s="19">
        <f t="shared" ref="K24:N24" si="3">100*((K21-K22))/K22</f>
        <v>7.5450135935031168</v>
      </c>
      <c r="L24" s="19">
        <f t="shared" si="3"/>
        <v>3.424026429710084</v>
      </c>
      <c r="M24" s="19">
        <f t="shared" si="3"/>
        <v>-0.81700886318248767</v>
      </c>
      <c r="N24" s="38">
        <f t="shared" si="3"/>
        <v>8.6770654476069637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South Somerset to England</v>
      </c>
      <c r="G25" s="53"/>
      <c r="H25" s="54"/>
      <c r="I25" s="19">
        <f>100*(I21-I23)/I23</f>
        <v>9.225352112676056</v>
      </c>
      <c r="J25" s="19">
        <f>100*(J21-J23)/J23</f>
        <v>18.046511627906977</v>
      </c>
      <c r="K25" s="19">
        <f t="shared" ref="K25:N25" si="4">100*(K21-K23)/K23</f>
        <v>25.044563279857396</v>
      </c>
      <c r="L25" s="19">
        <f t="shared" si="4"/>
        <v>26.143790849673202</v>
      </c>
      <c r="M25" s="19">
        <f t="shared" si="4"/>
        <v>16.44736842105263</v>
      </c>
      <c r="N25" s="38">
        <f t="shared" si="4"/>
        <v>28.052472250252272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South Somerset</v>
      </c>
      <c r="G30" s="10"/>
      <c r="H30" s="11"/>
      <c r="I30" s="12">
        <f>IF(VLOOKUP($F30,appachieve!$B$10:$L$468,appachieve!E$1,FALSE)=0,"",VLOOKUP($F30,appachieve!$B$10:$L$468,appachieve!E$1,FALSE))</f>
        <v>997</v>
      </c>
      <c r="J30" s="13">
        <f>IF(VLOOKUP($F30,appachieve!$B$10:$L$468,appachieve!F$1,FALSE)=0,"",VLOOKUP($F30,appachieve!$B$10:$L$468,appachieve!F$1,FALSE))</f>
        <v>952</v>
      </c>
      <c r="K30" s="13">
        <f>IF(VLOOKUP($F30,appachieve!$B$10:$L$468,appachieve!G$1,FALSE)=0,"",VLOOKUP($F30,appachieve!$B$10:$L$468,appachieve!G$1,FALSE))</f>
        <v>667</v>
      </c>
      <c r="L30" s="13">
        <f>IF(VLOOKUP($F30,appachieve!$B$10:$L$468,appachieve!H$1,FALSE)=0,"",VLOOKUP($F30,appachieve!$B$10:$L$468,appachieve!H$1,FALSE))</f>
        <v>557</v>
      </c>
      <c r="M30" s="13">
        <f>IF(VLOOKUP($F30,appachieve!$B$10:$L$468,appachieve!I$1,FALSE)=0,"",VLOOKUP($F30,appachieve!$B$10:$L$468,appachieve!I$1,FALSE))</f>
        <v>539</v>
      </c>
      <c r="N30" s="35">
        <f>IF(VLOOKUP($F30,appachieve!$B$10:$L$468,appachieve!J$1,FALSE)=0,"",VLOOKUP($F30,appachieve!$B$10:$L$468,appachieve!J$1,FALSE))</f>
        <v>525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South Somerset to Rural as a Region</v>
      </c>
      <c r="G33" s="66"/>
      <c r="H33" s="67"/>
      <c r="I33" s="19">
        <f>100*((I30-I31))/I31</f>
        <v>5.7719760455464302</v>
      </c>
      <c r="J33" s="19">
        <f>100*((J30-J31))/J31</f>
        <v>2.177776031838714</v>
      </c>
      <c r="K33" s="19">
        <f t="shared" ref="K33:N33" si="6">100*((K30-K31))/K31</f>
        <v>1.6086959220998247</v>
      </c>
      <c r="L33" s="19">
        <f t="shared" si="6"/>
        <v>4.0047510795246035</v>
      </c>
      <c r="M33" s="19">
        <f t="shared" si="6"/>
        <v>-1.1613903653902822</v>
      </c>
      <c r="N33" s="38">
        <f t="shared" si="6"/>
        <v>8.7101235180174292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South Somerset to England</v>
      </c>
      <c r="G34" s="53"/>
      <c r="H34" s="54"/>
      <c r="I34" s="19">
        <f>100*(I30-I32)/I32</f>
        <v>25.094102885821833</v>
      </c>
      <c r="J34" s="19">
        <f>100*(J30-J32)/J32</f>
        <v>20.50632911392405</v>
      </c>
      <c r="K34" s="19">
        <f t="shared" ref="K34:N34" si="7">100*(K30-K32)/K32</f>
        <v>26.325757575757574</v>
      </c>
      <c r="L34" s="19">
        <f t="shared" si="7"/>
        <v>33.253588516746412</v>
      </c>
      <c r="M34" s="19">
        <f t="shared" si="7"/>
        <v>21.396396396396398</v>
      </c>
      <c r="N34" s="38">
        <f t="shared" si="7"/>
        <v>34.961439588688947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South Somerset</v>
      </c>
      <c r="G39" s="10"/>
      <c r="H39" s="11"/>
      <c r="I39" s="12">
        <f>IF(VLOOKUP($F39,'level3+'!$B$10:$BF$468,((3*'level3+'!B$1)+3),FALSE)=0,"",VLOOKUP($F39,'level3+'!$B$10:$BF$468,((3*'level3+'!B$1)+3),FALSE))</f>
        <v>42.7</v>
      </c>
      <c r="J39" s="12">
        <f>IF(VLOOKUP($F39,'level3+'!$B$10:$BF$468,((3*'level3+'!C$1)+3),FALSE)=0,"",VLOOKUP($F39,'level3+'!$B$10:$BF$468,((3*'level3+'!C$1)+3),FALSE))</f>
        <v>49.5</v>
      </c>
      <c r="K39" s="12">
        <f>IF(VLOOKUP($F39,'level3+'!$B$10:$BF$468,((3*'level3+'!D$1)+3),FALSE)=0,"",VLOOKUP($F39,'level3+'!$B$10:$BF$468,((3*'level3+'!D$1)+3),FALSE))</f>
        <v>48.1</v>
      </c>
      <c r="L39" s="12">
        <f>IF(VLOOKUP($F39,'level3+'!$B$10:$BF$468,((3*'level3+'!E$1)+3),FALSE)=0,"",VLOOKUP($F39,'level3+'!$B$10:$BF$468,((3*'level3+'!E$1)+3),FALSE))</f>
        <v>46.7</v>
      </c>
      <c r="M39" s="12">
        <f>IF(VLOOKUP($F39,'level3+'!$B$10:$BF$468,((3*'level3+'!F$1)+3),FALSE)=0,"",VLOOKUP($F39,'level3+'!$B$10:$BF$468,((3*'level3+'!F$1)+3),FALSE))</f>
        <v>45.2</v>
      </c>
      <c r="N39" s="12">
        <f>IF(VLOOKUP($F39,'level3+'!$B$10:$BF$468,((3*'level3+'!G$1)+3),FALSE)=0,"",VLOOKUP($F39,'level3+'!$B$10:$BF$468,((3*'level3+'!G$1)+3),FALSE))</f>
        <v>49</v>
      </c>
      <c r="O39" s="12">
        <f>IF(VLOOKUP($F39,'level3+'!$B$10:$BF$468,((3*'level3+'!H$1)+3),FALSE)=0,"",VLOOKUP($F39,'level3+'!$B$10:$BF$468,((3*'level3+'!H$1)+3),FALSE))</f>
        <v>50.3</v>
      </c>
      <c r="P39" s="12">
        <f>IF(VLOOKUP($F39,'level3+'!$B$10:$BF$468,((3*'level3+'!I$1)+3),FALSE)=0,"",VLOOKUP($F39,'level3+'!$B$10:$BF$468,((3*'level3+'!I$1)+3),FALSE))</f>
        <v>46.9</v>
      </c>
      <c r="Q39" s="12">
        <f>IF(VLOOKUP($F39,'level3+'!$B$10:$BF$468,((3*'level3+'!J$1)+3),FALSE)=0,"",VLOOKUP($F39,'level3+'!$B$10:$BF$468,((3*'level3+'!J$1)+3),FALSE))</f>
        <v>50.8</v>
      </c>
      <c r="R39" s="12">
        <f>IF(VLOOKUP($F39,'level3+'!$B$10:$BF$468,((3*'level3+'!K$1)+3),FALSE)=0,"",VLOOKUP($F39,'level3+'!$B$10:$BF$468,((3*'level3+'!K$1)+3),FALSE))</f>
        <v>53.3</v>
      </c>
      <c r="S39" s="12">
        <f>IF(VLOOKUP($F39,'level3+'!$B$10:$BF$468,((3*'level3+'!L$1)+3),FALSE)=0,"",VLOOKUP($F39,'level3+'!$B$10:$BF$468,((3*'level3+'!L$1)+3),FALSE))</f>
        <v>52.1</v>
      </c>
      <c r="T39" s="12">
        <f>IF(VLOOKUP($F39,'level3+'!$B$10:$BF$468,((3*'level3+'!M$1)+3),FALSE)=0,"",VLOOKUP($F39,'level3+'!$B$10:$BF$468,((3*'level3+'!M$1)+3),FALSE))</f>
        <v>64.3</v>
      </c>
      <c r="U39" s="12">
        <f>IF(VLOOKUP($F39,'level3+'!$B$10:$BF$468,((3*'level3+'!N$1)+3),FALSE)=0,"",VLOOKUP($F39,'level3+'!$B$10:$BF$468,((3*'level3+'!N$1)+3),FALSE))</f>
        <v>59.8</v>
      </c>
      <c r="V39" s="12">
        <f>IF(VLOOKUP($F39,'level3+'!$B$10:$BF$468,((3*'level3+'!O$1)+3),FALSE)=0,"",VLOOKUP($F39,'level3+'!$B$10:$BF$468,((3*'level3+'!O$1)+3),FALSE))</f>
        <v>57.3</v>
      </c>
      <c r="W39" s="12">
        <f>IF(VLOOKUP($F39,'level3+'!$B$10:$BF$468,((3*'level3+'!P$1)+3),FALSE)=0,"",VLOOKUP($F39,'level3+'!$B$10:$BF$468,((3*'level3+'!P$1)+3),FALSE))</f>
        <v>56</v>
      </c>
      <c r="X39" s="12">
        <f>IF(VLOOKUP($F39,'level3+'!$B$10:$BF$468,((3*'level3+'!Q$1)+3),FALSE)=0,"",VLOOKUP($F39,'level3+'!$B$10:$BF$468,((3*'level3+'!Q$1)+3),FALSE))</f>
        <v>51.7</v>
      </c>
      <c r="Y39" s="12">
        <f>IF(VLOOKUP($F39,'level3+'!$B$10:$BF$468,((3*'level3+'!R$1)+3),FALSE)=0,"",VLOOKUP($F39,'level3+'!$B$10:$BF$468,((3*'level3+'!R$1)+3),FALSE))</f>
        <v>49.4</v>
      </c>
      <c r="Z39" s="47">
        <f>IF(VLOOKUP($F39,'level3+'!$B$10:$BF$468,((3*'level3+'!S$1)+3),FALSE)=0,"",VLOOKUP($F39,'level3+'!$B$10:$BF$468,((3*'level3+'!S$1)+3),FALSE))</f>
        <v>62.5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South Somerset to Rural as a Region</v>
      </c>
      <c r="G42" s="69"/>
      <c r="H42" s="70"/>
      <c r="I42" s="19">
        <f>((I39-I40))</f>
        <v>-1.7053877003211468</v>
      </c>
      <c r="J42" s="19">
        <f>((J39-J40))</f>
        <v>4.5271760660465574</v>
      </c>
      <c r="K42" s="19">
        <f t="shared" ref="K42:Z42" si="9">((K39-K40))</f>
        <v>2.3264477095937792</v>
      </c>
      <c r="L42" s="19">
        <f t="shared" si="9"/>
        <v>-0.26792320299695405</v>
      </c>
      <c r="M42" s="19">
        <f t="shared" si="9"/>
        <v>-0.76365047152918208</v>
      </c>
      <c r="N42" s="19">
        <f t="shared" si="9"/>
        <v>1.4104683195592287</v>
      </c>
      <c r="O42" s="19">
        <f t="shared" si="9"/>
        <v>0.93794779747214108</v>
      </c>
      <c r="P42" s="19">
        <f t="shared" si="9"/>
        <v>-3.7020460512418154</v>
      </c>
      <c r="Q42" s="19">
        <f t="shared" si="9"/>
        <v>-1.6394656695715071</v>
      </c>
      <c r="R42" s="19">
        <f t="shared" si="9"/>
        <v>2.4455586094411785E-2</v>
      </c>
      <c r="S42" s="19">
        <f t="shared" si="9"/>
        <v>-2.4700305071435054</v>
      </c>
      <c r="T42" s="19">
        <f t="shared" si="9"/>
        <v>9.1396808670781198</v>
      </c>
      <c r="U42" s="19">
        <f t="shared" si="9"/>
        <v>3.858825298487254</v>
      </c>
      <c r="V42" s="19">
        <f t="shared" si="9"/>
        <v>0.61141338618142527</v>
      </c>
      <c r="W42" s="19">
        <f t="shared" si="9"/>
        <v>-1.3891662769824862</v>
      </c>
      <c r="X42" s="19">
        <f t="shared" si="9"/>
        <v>-6.4465796572875291</v>
      </c>
      <c r="Y42" s="19">
        <f t="shared" si="9"/>
        <v>-10.370876300299578</v>
      </c>
      <c r="Z42" s="38">
        <f t="shared" si="9"/>
        <v>2.9601240885829512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South Somerset to England</v>
      </c>
      <c r="G43" s="53"/>
      <c r="H43" s="54"/>
      <c r="I43" s="19">
        <f>(I39-I41)</f>
        <v>-0.69999999999999574</v>
      </c>
      <c r="J43" s="19">
        <f>(J39-J41)</f>
        <v>5.5</v>
      </c>
      <c r="K43" s="19">
        <f t="shared" ref="K43:Z43" si="10">(K39-K41)</f>
        <v>3.3000000000000043</v>
      </c>
      <c r="L43" s="19">
        <f t="shared" si="10"/>
        <v>0.90000000000000568</v>
      </c>
      <c r="M43" s="19">
        <f t="shared" si="10"/>
        <v>-0.39999999999999858</v>
      </c>
      <c r="N43" s="19">
        <f t="shared" si="10"/>
        <v>2.1000000000000014</v>
      </c>
      <c r="O43" s="19">
        <f t="shared" si="10"/>
        <v>1.5999999999999943</v>
      </c>
      <c r="P43" s="19">
        <f t="shared" si="10"/>
        <v>-3.6000000000000014</v>
      </c>
      <c r="Q43" s="19">
        <f t="shared" si="10"/>
        <v>-2.3000000000000043</v>
      </c>
      <c r="R43" s="19">
        <f t="shared" si="10"/>
        <v>-0.5</v>
      </c>
      <c r="S43" s="19">
        <f t="shared" si="10"/>
        <v>-2.6999999999999957</v>
      </c>
      <c r="T43" s="19">
        <f t="shared" si="10"/>
        <v>8.6999999999999957</v>
      </c>
      <c r="U43" s="19">
        <f t="shared" si="10"/>
        <v>3.0999999999999943</v>
      </c>
      <c r="V43" s="19">
        <f t="shared" si="10"/>
        <v>0.29999999999999716</v>
      </c>
      <c r="W43" s="19">
        <f t="shared" si="10"/>
        <v>-1.7000000000000028</v>
      </c>
      <c r="X43" s="19">
        <f t="shared" si="10"/>
        <v>-6.7999999999999972</v>
      </c>
      <c r="Y43" s="19">
        <f t="shared" si="10"/>
        <v>-11.800000000000004</v>
      </c>
      <c r="Z43" s="50">
        <f t="shared" si="10"/>
        <v>1.2000000000000028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South Somerset</v>
      </c>
      <c r="G48" s="10"/>
      <c r="H48" s="11"/>
      <c r="I48" s="12">
        <f>IF(VLOOKUP($F48,participation!$B$10:$L$468,participation!E$1,FALSE)=0,"",VLOOKUP($F48,participation!$B$10:$L$468,participation!E$1,FALSE))</f>
        <v>6814</v>
      </c>
      <c r="J48" s="13">
        <f>IF(VLOOKUP($F48,participation!$B$10:$L$468,participation!F$1,FALSE)=0,"",VLOOKUP($F48,participation!$B$10:$L$468,participation!F$1,FALSE))</f>
        <v>5667</v>
      </c>
      <c r="K48" s="13">
        <f>IF(VLOOKUP($F48,participation!$B$10:$L$468,participation!G$1,FALSE)=0,"",VLOOKUP($F48,participation!$B$10:$L$468,participation!G$1,FALSE))</f>
        <v>6372</v>
      </c>
      <c r="L48" s="13">
        <f>IF(VLOOKUP($F48,participation!$B$10:$L$468,participation!H$1,FALSE)=0,"",VLOOKUP($F48,participation!$B$10:$L$468,participation!H$1,FALSE))</f>
        <v>5999</v>
      </c>
      <c r="M48" s="13">
        <f>IF(VLOOKUP($F48,participation!$B$10:$L$468,participation!I$1,FALSE)=0,"",VLOOKUP($F48,participation!$B$10:$L$468,participation!I$1,FALSE))</f>
        <v>5602</v>
      </c>
      <c r="N48" s="35">
        <f>IF(VLOOKUP($F48,participation!$B$10:$L$468,participation!J$1,FALSE)=0,"",VLOOKUP($F48,participation!$B$10:$L$468,participation!J$1,FALSE))</f>
        <v>5838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South Somerset to Rural as a Region</v>
      </c>
      <c r="G51" s="66"/>
      <c r="H51" s="67"/>
      <c r="I51" s="19">
        <f>100*((I48-I49))/I49</f>
        <v>8.9646996266774224</v>
      </c>
      <c r="J51" s="19">
        <f>100*((J48-J49))/J49</f>
        <v>-3.8192120668577845</v>
      </c>
      <c r="K51" s="19">
        <f t="shared" ref="K51:N51" si="12">100*((K48-K49))/K49</f>
        <v>12.542256618249054</v>
      </c>
      <c r="L51" s="19">
        <f t="shared" si="12"/>
        <v>21.343887543655057</v>
      </c>
      <c r="M51" s="19">
        <f t="shared" si="12"/>
        <v>20.557968639901315</v>
      </c>
      <c r="N51" s="38">
        <f t="shared" si="12"/>
        <v>22.981659715646096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South Somerset to England</v>
      </c>
      <c r="G52" s="53"/>
      <c r="H52" s="54"/>
      <c r="I52" s="19">
        <f>100*(I48-I50)/I50</f>
        <v>0.38302887448438422</v>
      </c>
      <c r="J52" s="19">
        <f>100*(J48-J50)/J50</f>
        <v>-13.979963570127504</v>
      </c>
      <c r="K52" s="19">
        <f t="shared" ref="K52:N52" si="13">100*(K48-K50)/K50</f>
        <v>2.328569134414646</v>
      </c>
      <c r="L52" s="19">
        <f t="shared" si="13"/>
        <v>14.397406559877956</v>
      </c>
      <c r="M52" s="19">
        <f t="shared" si="13"/>
        <v>14.024017911662934</v>
      </c>
      <c r="N52" s="38">
        <f t="shared" si="13"/>
        <v>13.337216074548632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vzywlmJhzOYq1qV6LQ1oGXZGxXBwlJ+aqhnIzCcYW8d4cV19WsPm1I+JzJ9AOQthyXggJJkjNCdL5BVo6LOI2A==" saltValue="BF66ZYWKmp73H/Z4PKfm1A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2023-02-02T15:56:19Z</dcterms:modified>
</cp:coreProperties>
</file>