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ADCB5EB3-0309-4E81-8195-6297880831A5}" xr6:coauthVersionLast="47" xr6:coauthVersionMax="47" xr10:uidLastSave="{D794704F-3CF1-4B50-BCFE-B2E87EA7A8E2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<sst xmlns="http://schemas.openxmlformats.org/spreadsheetml/2006/main" count="9140" uniqueCount="1378">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</sst>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Stratford-on-Avon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7.8617859676708015</c:v>
                </c:pt>
                <c:pt idx="1">
                  <c:v>11.202741376713361</c:v>
                </c:pt>
                <c:pt idx="2">
                  <c:v>9.8541221542768724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Stratford-on-Avon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1194</c:v>
                </c:pt>
                <c:pt idx="1">
                  <c:v>896</c:v>
                </c:pt>
                <c:pt idx="2">
                  <c:v>903</c:v>
                </c:pt>
                <c:pt idx="3">
                  <c:v>831</c:v>
                </c:pt>
                <c:pt idx="4">
                  <c:v>822</c:v>
                </c:pt>
                <c:pt idx="5">
                  <c:v>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Stratford-on-Avon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47.3</c:v>
                </c:pt>
                <c:pt idx="1">
                  <c:v>51.4</c:v>
                </c:pt>
                <c:pt idx="2">
                  <c:v>52.7</c:v>
                </c:pt>
                <c:pt idx="3">
                  <c:v>52.7</c:v>
                </c:pt>
                <c:pt idx="4">
                  <c:v>51</c:v>
                </c:pt>
                <c:pt idx="5">
                  <c:v>54.4</c:v>
                </c:pt>
                <c:pt idx="6">
                  <c:v>53.2</c:v>
                </c:pt>
                <c:pt idx="7">
                  <c:v>46.7</c:v>
                </c:pt>
                <c:pt idx="8">
                  <c:v>54.9</c:v>
                </c:pt>
                <c:pt idx="9">
                  <c:v>59.3</c:v>
                </c:pt>
                <c:pt idx="10">
                  <c:v>66.599999999999994</c:v>
                </c:pt>
                <c:pt idx="11">
                  <c:v>65.5</c:v>
                </c:pt>
                <c:pt idx="12">
                  <c:v>68.8</c:v>
                </c:pt>
                <c:pt idx="13">
                  <c:v>67.400000000000006</c:v>
                </c:pt>
                <c:pt idx="14">
                  <c:v>63.9</c:v>
                </c:pt>
                <c:pt idx="15">
                  <c:v>63.9</c:v>
                </c:pt>
                <c:pt idx="16">
                  <c:v>69.400000000000006</c:v>
                </c:pt>
                <c:pt idx="17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Stratford-on-Avon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3969</c:v>
                </c:pt>
                <c:pt idx="1">
                  <c:v>3526</c:v>
                </c:pt>
                <c:pt idx="2">
                  <c:v>3794</c:v>
                </c:pt>
                <c:pt idx="3">
                  <c:v>3443</c:v>
                </c:pt>
                <c:pt idx="4">
                  <c:v>3288</c:v>
                </c:pt>
                <c:pt idx="5">
                  <c:v>3454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Stratford-on-Avon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695</c:v>
                </c:pt>
                <c:pt idx="1">
                  <c:v>698</c:v>
                </c:pt>
                <c:pt idx="2">
                  <c:v>412</c:v>
                </c:pt>
                <c:pt idx="3">
                  <c:v>337</c:v>
                </c:pt>
                <c:pt idx="4">
                  <c:v>381</c:v>
                </c:pt>
                <c:pt idx="5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274320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9202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Stratford-on-Avon was consistently below both the rural and England situations with a widening gap to both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Stratford-on-Avon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Stratford-on-Avon was generally above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Stratford-on-Avon was consistently below both the rural and England situations with a narrowing</a:t>
          </a:r>
          <a:r>
            <a:rPr lang="en-GB" sz="1200" baseline="0">
              <a:effectLst/>
              <a:latin typeface="Avenir Next LT Pro" panose="020B0504020202020204" pitchFamily="34" charset="0"/>
            </a:rPr>
            <a:t> in the gap to both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Stratford-on-Avon was consistently below both the rural and England situations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262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Stratford-on-Avon</v>
      </c>
      <c r="G12" s="10"/>
      <c r="H12" s="11"/>
      <c r="I12" s="12">
        <f>IF(VLOOKUP($F12,'E&amp;T'!$B$10:$Q$468,'E&amp;T'!O$1,FALSE)=0,"",VLOOKUP($F12,'E&amp;T'!$B$10:$Q$468,'E&amp;T'!O$1,FALSE))</f>
        <v>7.8617859676708015</v>
      </c>
      <c r="J12" s="13">
        <f>IF(VLOOKUP($F12,'E&amp;T'!$B$10:$Q$468,'E&amp;T'!P$1,FALSE)=0,"",VLOOKUP($F12,'E&amp;T'!$B$10:$Q$468,'E&amp;T'!P$1,FALSE))</f>
        <v>11.202741376713361</v>
      </c>
      <c r="K12" s="35">
        <f>IF(VLOOKUP($F12,'E&amp;T'!$B$10:$Q$468,'E&amp;T'!Q$1,FALSE)=0,"",VLOOKUP($F12,'E&amp;T'!$B$10:$Q$468,'E&amp;T'!Q$1,FALSE))</f>
        <v>9.8541221542768724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Stratford-on-Avon to Rural as a Region</v>
      </c>
      <c r="G15" s="66"/>
      <c r="H15" s="67"/>
      <c r="I15" s="19">
        <f>100*((I12-I13))/I13</f>
        <v>-29.048923755567763</v>
      </c>
      <c r="J15" s="19">
        <f>100*((J12-J13))/J13</f>
        <v>-34.95683758254134</v>
      </c>
      <c r="K15" s="38">
        <f t="shared" ref="K15" si="0">100*((K12-K13))/K13</f>
        <v>-38.65156290134005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Stratford-on-Avon to England</v>
      </c>
      <c r="G16" s="53"/>
      <c r="H16" s="54"/>
      <c r="I16" s="19">
        <f>100*(I12-I14)/I14</f>
        <v>-49.100475449218592</v>
      </c>
      <c r="J16" s="19">
        <f>100*(J12-J14)/J14</f>
        <v>-60.28916480141708</v>
      </c>
      <c r="K16" s="38">
        <f t="shared" ref="K16" si="1">100*(K12-K14)/K14</f>
        <v>-66.832868634718452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Stratford-on-Avon</v>
      </c>
      <c r="G21" s="10"/>
      <c r="H21" s="11"/>
      <c r="I21" s="12">
        <f>IF(VLOOKUP($F21,appstarts!$B$10:$L$468,appstarts!E$1,FALSE)=0,"",VLOOKUP($F21,appstarts!$B$10:$L$468,appstarts!E$1,FALSE))</f>
        <v>1194</v>
      </c>
      <c r="J21" s="13">
        <f>IF(VLOOKUP($F21,appstarts!$B$10:$L$468,appstarts!F$1,FALSE)=0,"",VLOOKUP($F21,appstarts!$B$10:$L$468,appstarts!F$1,FALSE))</f>
        <v>896</v>
      </c>
      <c r="K21" s="13">
        <f>IF(VLOOKUP($F21,appstarts!$B$10:$L$468,appstarts!G$1,FALSE)=0,"",VLOOKUP($F21,appstarts!$B$10:$L$468,appstarts!G$1,FALSE))</f>
        <v>903</v>
      </c>
      <c r="L21" s="13">
        <f>IF(VLOOKUP($F21,appstarts!$B$10:$L$468,appstarts!H$1,FALSE)=0,"",VLOOKUP($F21,appstarts!$B$10:$L$468,appstarts!H$1,FALSE))</f>
        <v>831</v>
      </c>
      <c r="M21" s="13">
        <f>IF(VLOOKUP($F21,appstarts!$B$10:$L$468,appstarts!I$1,FALSE)=0,"",VLOOKUP($F21,appstarts!$B$10:$L$468,appstarts!I$1,FALSE))</f>
        <v>822</v>
      </c>
      <c r="N21" s="35">
        <f>IF(VLOOKUP($F21,appstarts!$B$10:$L$468,appstarts!J$1,FALSE)=0,"",VLOOKUP($F21,appstarts!$B$10:$L$468,appstarts!J$1,FALSE))</f>
        <v>933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Stratford-on-Avon to Rural as a Region</v>
      </c>
      <c r="G24" s="66"/>
      <c r="H24" s="67"/>
      <c r="I24" s="19">
        <f>100*((I21-I22))/I22</f>
        <v>-27.141318717840168</v>
      </c>
      <c r="J24" s="19">
        <f>100*((J21-J22))/J22</f>
        <v>-29.308227990408355</v>
      </c>
      <c r="K24" s="19">
        <f t="shared" ref="K24:N24" si="3">100*((K21-K22))/K22</f>
        <v>-30.781790965835132</v>
      </c>
      <c r="L24" s="19">
        <f t="shared" si="3"/>
        <v>-25.781203831529293</v>
      </c>
      <c r="M24" s="19">
        <f t="shared" si="3"/>
        <v>-23.231244148338988</v>
      </c>
      <c r="N24" s="38">
        <f t="shared" si="3"/>
        <v>-20.09794951724405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Stratford-on-Avon to England</v>
      </c>
      <c r="G25" s="53"/>
      <c r="H25" s="54"/>
      <c r="I25" s="19">
        <f>100*(I21-I23)/I23</f>
        <v>-15.915492957746478</v>
      </c>
      <c r="J25" s="19">
        <f>100*(J21-J23)/J23</f>
        <v>-16.651162790697676</v>
      </c>
      <c r="K25" s="19">
        <f t="shared" ref="K25:N25" si="4">100*(K21-K23)/K23</f>
        <v>-19.518716577540108</v>
      </c>
      <c r="L25" s="19">
        <f t="shared" si="4"/>
        <v>-9.477124183006536</v>
      </c>
      <c r="M25" s="19">
        <f t="shared" si="4"/>
        <v>-9.8684210526315788</v>
      </c>
      <c r="N25" s="38">
        <f t="shared" si="4"/>
        <v>-5.8526740665993948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Stratford-on-Avon</v>
      </c>
      <c r="G30" s="10"/>
      <c r="H30" s="11"/>
      <c r="I30" s="12">
        <f>IF(VLOOKUP($F30,appachieve!$B$10:$L$468,appachieve!E$1,FALSE)=0,"",VLOOKUP($F30,appachieve!$B$10:$L$468,appachieve!E$1,FALSE))</f>
        <v>695</v>
      </c>
      <c r="J30" s="13">
        <f>IF(VLOOKUP($F30,appachieve!$B$10:$L$468,appachieve!F$1,FALSE)=0,"",VLOOKUP($F30,appachieve!$B$10:$L$468,appachieve!F$1,FALSE))</f>
        <v>698</v>
      </c>
      <c r="K30" s="13">
        <f>IF(VLOOKUP($F30,appachieve!$B$10:$L$468,appachieve!G$1,FALSE)=0,"",VLOOKUP($F30,appachieve!$B$10:$L$468,appachieve!G$1,FALSE))</f>
        <v>412</v>
      </c>
      <c r="L30" s="13">
        <f>IF(VLOOKUP($F30,appachieve!$B$10:$L$468,appachieve!H$1,FALSE)=0,"",VLOOKUP($F30,appachieve!$B$10:$L$468,appachieve!H$1,FALSE))</f>
        <v>337</v>
      </c>
      <c r="M30" s="13">
        <f>IF(VLOOKUP($F30,appachieve!$B$10:$L$468,appachieve!I$1,FALSE)=0,"",VLOOKUP($F30,appachieve!$B$10:$L$468,appachieve!I$1,FALSE))</f>
        <v>381</v>
      </c>
      <c r="N30" s="35">
        <f>IF(VLOOKUP($F30,appachieve!$B$10:$L$468,appachieve!J$1,FALSE)=0,"",VLOOKUP($F30,appachieve!$B$10:$L$468,appachieve!J$1,FALSE))</f>
        <v>377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Stratford-on-Avon to Rural as a Region</v>
      </c>
      <c r="G33" s="66"/>
      <c r="H33" s="67"/>
      <c r="I33" s="19">
        <f>100*((I30-I31))/I31</f>
        <v>-26.267278483796623</v>
      </c>
      <c r="J33" s="19">
        <f>100*((J30-J31))/J31</f>
        <v>-25.083941522874557</v>
      </c>
      <c r="K33" s="19">
        <f t="shared" ref="K33:N33" si="6">100*((K30-K31))/K31</f>
        <v>-37.237207316484067</v>
      </c>
      <c r="L33" s="19">
        <f t="shared" si="6"/>
        <v>-37.074324750808273</v>
      </c>
      <c r="M33" s="19">
        <f t="shared" si="6"/>
        <v>-30.13448929353191</v>
      </c>
      <c r="N33" s="38">
        <f t="shared" si="6"/>
        <v>-21.93577796896653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Stratford-on-Avon to England</v>
      </c>
      <c r="G34" s="53"/>
      <c r="H34" s="54"/>
      <c r="I34" s="19">
        <f>100*(I30-I32)/I32</f>
        <v>-12.797992471769135</v>
      </c>
      <c r="J34" s="19">
        <f>100*(J30-J32)/J32</f>
        <v>-11.645569620253164</v>
      </c>
      <c r="K34" s="19">
        <f t="shared" ref="K34:N34" si="7">100*(K30-K32)/K32</f>
        <v>-21.969696969696969</v>
      </c>
      <c r="L34" s="19">
        <f t="shared" si="7"/>
        <v>-19.37799043062201</v>
      </c>
      <c r="M34" s="19">
        <f t="shared" si="7"/>
        <v>-14.189189189189189</v>
      </c>
      <c r="N34" s="38">
        <f t="shared" si="7"/>
        <v>-3.0848329048843186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Stratford-on-Avon</v>
      </c>
      <c r="G39" s="10"/>
      <c r="H39" s="11"/>
      <c r="I39" s="12">
        <f>IF(VLOOKUP($F39,'level3+'!$B$10:$BF$468,((3*'level3+'!B$1)+3),FALSE)=0,"",VLOOKUP($F39,'level3+'!$B$10:$BF$468,((3*'level3+'!B$1)+3),FALSE))</f>
        <v>47.3</v>
      </c>
      <c r="J39" s="12">
        <f>IF(VLOOKUP($F39,'level3+'!$B$10:$BF$468,((3*'level3+'!C$1)+3),FALSE)=0,"",VLOOKUP($F39,'level3+'!$B$10:$BF$468,((3*'level3+'!C$1)+3),FALSE))</f>
        <v>51.4</v>
      </c>
      <c r="K39" s="12">
        <f>IF(VLOOKUP($F39,'level3+'!$B$10:$BF$468,((3*'level3+'!D$1)+3),FALSE)=0,"",VLOOKUP($F39,'level3+'!$B$10:$BF$468,((3*'level3+'!D$1)+3),FALSE))</f>
        <v>52.7</v>
      </c>
      <c r="L39" s="12">
        <f>IF(VLOOKUP($F39,'level3+'!$B$10:$BF$468,((3*'level3+'!E$1)+3),FALSE)=0,"",VLOOKUP($F39,'level3+'!$B$10:$BF$468,((3*'level3+'!E$1)+3),FALSE))</f>
        <v>52.7</v>
      </c>
      <c r="M39" s="12">
        <f>IF(VLOOKUP($F39,'level3+'!$B$10:$BF$468,((3*'level3+'!F$1)+3),FALSE)=0,"",VLOOKUP($F39,'level3+'!$B$10:$BF$468,((3*'level3+'!F$1)+3),FALSE))</f>
        <v>51</v>
      </c>
      <c r="N39" s="12">
        <f>IF(VLOOKUP($F39,'level3+'!$B$10:$BF$468,((3*'level3+'!G$1)+3),FALSE)=0,"",VLOOKUP($F39,'level3+'!$B$10:$BF$468,((3*'level3+'!G$1)+3),FALSE))</f>
        <v>54.4</v>
      </c>
      <c r="O39" s="12">
        <f>IF(VLOOKUP($F39,'level3+'!$B$10:$BF$468,((3*'level3+'!H$1)+3),FALSE)=0,"",VLOOKUP($F39,'level3+'!$B$10:$BF$468,((3*'level3+'!H$1)+3),FALSE))</f>
        <v>53.2</v>
      </c>
      <c r="P39" s="12">
        <f>IF(VLOOKUP($F39,'level3+'!$B$10:$BF$468,((3*'level3+'!I$1)+3),FALSE)=0,"",VLOOKUP($F39,'level3+'!$B$10:$BF$468,((3*'level3+'!I$1)+3),FALSE))</f>
        <v>46.7</v>
      </c>
      <c r="Q39" s="12">
        <f>IF(VLOOKUP($F39,'level3+'!$B$10:$BF$468,((3*'level3+'!J$1)+3),FALSE)=0,"",VLOOKUP($F39,'level3+'!$B$10:$BF$468,((3*'level3+'!J$1)+3),FALSE))</f>
        <v>54.9</v>
      </c>
      <c r="R39" s="12">
        <f>IF(VLOOKUP($F39,'level3+'!$B$10:$BF$468,((3*'level3+'!K$1)+3),FALSE)=0,"",VLOOKUP($F39,'level3+'!$B$10:$BF$468,((3*'level3+'!K$1)+3),FALSE))</f>
        <v>59.3</v>
      </c>
      <c r="S39" s="12">
        <f>IF(VLOOKUP($F39,'level3+'!$B$10:$BF$468,((3*'level3+'!L$1)+3),FALSE)=0,"",VLOOKUP($F39,'level3+'!$B$10:$BF$468,((3*'level3+'!L$1)+3),FALSE))</f>
        <v>66.599999999999994</v>
      </c>
      <c r="T39" s="12">
        <f>IF(VLOOKUP($F39,'level3+'!$B$10:$BF$468,((3*'level3+'!M$1)+3),FALSE)=0,"",VLOOKUP($F39,'level3+'!$B$10:$BF$468,((3*'level3+'!M$1)+3),FALSE))</f>
        <v>65.5</v>
      </c>
      <c r="U39" s="12">
        <f>IF(VLOOKUP($F39,'level3+'!$B$10:$BF$468,((3*'level3+'!N$1)+3),FALSE)=0,"",VLOOKUP($F39,'level3+'!$B$10:$BF$468,((3*'level3+'!N$1)+3),FALSE))</f>
        <v>68.8</v>
      </c>
      <c r="V39" s="12">
        <f>IF(VLOOKUP($F39,'level3+'!$B$10:$BF$468,((3*'level3+'!O$1)+3),FALSE)=0,"",VLOOKUP($F39,'level3+'!$B$10:$BF$468,((3*'level3+'!O$1)+3),FALSE))</f>
        <v>67.400000000000006</v>
      </c>
      <c r="W39" s="12">
        <f>IF(VLOOKUP($F39,'level3+'!$B$10:$BF$468,((3*'level3+'!P$1)+3),FALSE)=0,"",VLOOKUP($F39,'level3+'!$B$10:$BF$468,((3*'level3+'!P$1)+3),FALSE))</f>
        <v>63.9</v>
      </c>
      <c r="X39" s="12">
        <f>IF(VLOOKUP($F39,'level3+'!$B$10:$BF$468,((3*'level3+'!Q$1)+3),FALSE)=0,"",VLOOKUP($F39,'level3+'!$B$10:$BF$468,((3*'level3+'!Q$1)+3),FALSE))</f>
        <v>63.9</v>
      </c>
      <c r="Y39" s="12">
        <f>IF(VLOOKUP($F39,'level3+'!$B$10:$BF$468,((3*'level3+'!R$1)+3),FALSE)=0,"",VLOOKUP($F39,'level3+'!$B$10:$BF$468,((3*'level3+'!R$1)+3),FALSE))</f>
        <v>69.400000000000006</v>
      </c>
      <c r="Z39" s="47">
        <f>IF(VLOOKUP($F39,'level3+'!$B$10:$BF$468,((3*'level3+'!S$1)+3),FALSE)=0,"",VLOOKUP($F39,'level3+'!$B$10:$BF$468,((3*'level3+'!S$1)+3),FALSE))</f>
        <v>70.900000000000006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Stratford-on-Avon to Rural as a Region</v>
      </c>
      <c r="G42" s="69"/>
      <c r="H42" s="70"/>
      <c r="I42" s="19">
        <f>((I39-I40))</f>
        <v>2.8946122996788475</v>
      </c>
      <c r="J42" s="19">
        <f>((J39-J40))</f>
        <v>6.427176066046556</v>
      </c>
      <c r="K42" s="19">
        <f t="shared" ref="K42:Z42" si="9">((K39-K40))</f>
        <v>6.9264477095937806</v>
      </c>
      <c r="L42" s="19">
        <f t="shared" si="9"/>
        <v>5.732076797003046</v>
      </c>
      <c r="M42" s="19">
        <f t="shared" si="9"/>
        <v>5.0363495284708151</v>
      </c>
      <c r="N42" s="19">
        <f t="shared" si="9"/>
        <v>6.8104683195592273</v>
      </c>
      <c r="O42" s="19">
        <f t="shared" si="9"/>
        <v>3.8379477974721468</v>
      </c>
      <c r="P42" s="19">
        <f t="shared" si="9"/>
        <v>-3.9020460512418111</v>
      </c>
      <c r="Q42" s="19">
        <f t="shared" si="9"/>
        <v>2.4605343304284943</v>
      </c>
      <c r="R42" s="19">
        <f t="shared" si="9"/>
        <v>6.0244555860944118</v>
      </c>
      <c r="S42" s="19">
        <f t="shared" si="9"/>
        <v>12.029969492856488</v>
      </c>
      <c r="T42" s="19">
        <f t="shared" si="9"/>
        <v>10.339680867078123</v>
      </c>
      <c r="U42" s="19">
        <f t="shared" si="9"/>
        <v>12.858825298487254</v>
      </c>
      <c r="V42" s="19">
        <f t="shared" si="9"/>
        <v>10.711413386181434</v>
      </c>
      <c r="W42" s="19">
        <f t="shared" si="9"/>
        <v>6.5108337230175124</v>
      </c>
      <c r="X42" s="19">
        <f t="shared" si="9"/>
        <v>5.7534203427124666</v>
      </c>
      <c r="Y42" s="19">
        <f t="shared" si="9"/>
        <v>9.629123699700429</v>
      </c>
      <c r="Z42" s="38">
        <f t="shared" si="9"/>
        <v>11.360124088582957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Stratford-on-Avon to England</v>
      </c>
      <c r="G43" s="53"/>
      <c r="H43" s="54"/>
      <c r="I43" s="19">
        <f>(I39-I41)</f>
        <v>3.8999999999999986</v>
      </c>
      <c r="J43" s="19">
        <f>(J39-J41)</f>
        <v>7.3999999999999986</v>
      </c>
      <c r="K43" s="19">
        <f t="shared" ref="K43:Z43" si="10">(K39-K41)</f>
        <v>7.9000000000000057</v>
      </c>
      <c r="L43" s="19">
        <f t="shared" si="10"/>
        <v>6.9000000000000057</v>
      </c>
      <c r="M43" s="19">
        <f t="shared" si="10"/>
        <v>5.3999999999999986</v>
      </c>
      <c r="N43" s="19">
        <f t="shared" si="10"/>
        <v>7.5</v>
      </c>
      <c r="O43" s="19">
        <f t="shared" si="10"/>
        <v>4.5</v>
      </c>
      <c r="P43" s="19">
        <f t="shared" si="10"/>
        <v>-3.7999999999999972</v>
      </c>
      <c r="Q43" s="19">
        <f t="shared" si="10"/>
        <v>1.7999999999999972</v>
      </c>
      <c r="R43" s="19">
        <f t="shared" si="10"/>
        <v>5.5</v>
      </c>
      <c r="S43" s="19">
        <f t="shared" si="10"/>
        <v>11.799999999999997</v>
      </c>
      <c r="T43" s="19">
        <f t="shared" si="10"/>
        <v>9.8999999999999986</v>
      </c>
      <c r="U43" s="19">
        <f t="shared" si="10"/>
        <v>12.099999999999994</v>
      </c>
      <c r="V43" s="19">
        <f t="shared" si="10"/>
        <v>10.400000000000006</v>
      </c>
      <c r="W43" s="19">
        <f t="shared" si="10"/>
        <v>6.1999999999999957</v>
      </c>
      <c r="X43" s="19">
        <f t="shared" si="10"/>
        <v>5.3999999999999986</v>
      </c>
      <c r="Y43" s="19">
        <f t="shared" si="10"/>
        <v>8.2000000000000028</v>
      </c>
      <c r="Z43" s="50">
        <f t="shared" si="10"/>
        <v>9.6000000000000085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Stratford-on-Avon</v>
      </c>
      <c r="G48" s="10"/>
      <c r="H48" s="11"/>
      <c r="I48" s="12">
        <f>IF(VLOOKUP($F48,participation!$B$10:$L$468,participation!E$1,FALSE)=0,"",VLOOKUP($F48,participation!$B$10:$L$468,participation!E$1,FALSE))</f>
        <v>3969</v>
      </c>
      <c r="J48" s="13">
        <f>IF(VLOOKUP($F48,participation!$B$10:$L$468,participation!F$1,FALSE)=0,"",VLOOKUP($F48,participation!$B$10:$L$468,participation!F$1,FALSE))</f>
        <v>3526</v>
      </c>
      <c r="K48" s="13">
        <f>IF(VLOOKUP($F48,participation!$B$10:$L$468,participation!G$1,FALSE)=0,"",VLOOKUP($F48,participation!$B$10:$L$468,participation!G$1,FALSE))</f>
        <v>3794</v>
      </c>
      <c r="L48" s="13">
        <f>IF(VLOOKUP($F48,participation!$B$10:$L$468,participation!H$1,FALSE)=0,"",VLOOKUP($F48,participation!$B$10:$L$468,participation!H$1,FALSE))</f>
        <v>3443</v>
      </c>
      <c r="M48" s="13">
        <f>IF(VLOOKUP($F48,participation!$B$10:$L$468,participation!I$1,FALSE)=0,"",VLOOKUP($F48,participation!$B$10:$L$468,participation!I$1,FALSE))</f>
        <v>3288</v>
      </c>
      <c r="N48" s="35">
        <f>IF(VLOOKUP($F48,participation!$B$10:$L$468,participation!J$1,FALSE)=0,"",VLOOKUP($F48,participation!$B$10:$L$468,participation!J$1,FALSE))</f>
        <v>3454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Stratford-on-Avon to Rural as a Region</v>
      </c>
      <c r="G51" s="66"/>
      <c r="H51" s="67"/>
      <c r="I51" s="19">
        <f>100*((I48-I49))/I49</f>
        <v>-36.530541118537904</v>
      </c>
      <c r="J51" s="19">
        <f>100*((J48-J49))/J49</f>
        <v>-40.15643934140472</v>
      </c>
      <c r="K51" s="19">
        <f t="shared" ref="K51:N51" si="12">100*((K48-K49))/K49</f>
        <v>-32.990376395223336</v>
      </c>
      <c r="L51" s="19">
        <f t="shared" si="12"/>
        <v>-30.357225402099623</v>
      </c>
      <c r="M51" s="19">
        <f t="shared" si="12"/>
        <v>-29.240521083899406</v>
      </c>
      <c r="N51" s="38">
        <f t="shared" si="12"/>
        <v>-27.239011192558817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Stratford-on-Avon to England</v>
      </c>
      <c r="G52" s="53"/>
      <c r="H52" s="54"/>
      <c r="I52" s="19">
        <f>100*(I48-I50)/I50</f>
        <v>-41.529169121979962</v>
      </c>
      <c r="J52" s="19">
        <f>100*(J48-J50)/J50</f>
        <v>-46.478445658773531</v>
      </c>
      <c r="K52" s="19">
        <f t="shared" ref="K52:N52" si="13">100*(K48-K50)/K50</f>
        <v>-39.071784165729888</v>
      </c>
      <c r="L52" s="19">
        <f t="shared" si="13"/>
        <v>-34.344012204424104</v>
      </c>
      <c r="M52" s="19">
        <f t="shared" si="13"/>
        <v>-33.075513942601262</v>
      </c>
      <c r="N52" s="38">
        <f t="shared" si="13"/>
        <v>-32.945059211803532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W6M6bCT7+4AW7ruXH4priMQzhDZfr62uFVsaQurwwlT43bzr7+8ENDFVdj9PWeMdtIplJLmfx8U/k9+RFEdDDg==" saltValue="mkL5dX633ItT2X25Cpq59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2023-02-02T16:30:33Z</dcterms:modified>
</cp:coreProperties>
</file>