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8C7EA9C9-CA66-4DC3-8511-F8FF3B334D2F}" xr6:coauthVersionLast="47" xr6:coauthVersionMax="47" xr10:uidLastSave="{E3CC99A2-A833-498F-BBBA-FBADEF2EEC14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<sst xmlns="http://schemas.openxmlformats.org/spreadsheetml/2006/main" count="9140" uniqueCount="1378">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</sst>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Tewkesbury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8.0747180577611495</c:v>
                </c:pt>
                <c:pt idx="1">
                  <c:v>15.738658907551912</c:v>
                </c:pt>
                <c:pt idx="2">
                  <c:v>13.699550063796925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Tewkesbury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1221</c:v>
                </c:pt>
                <c:pt idx="1">
                  <c:v>1125</c:v>
                </c:pt>
                <c:pt idx="2">
                  <c:v>1237</c:v>
                </c:pt>
                <c:pt idx="3">
                  <c:v>997</c:v>
                </c:pt>
                <c:pt idx="4">
                  <c:v>982</c:v>
                </c:pt>
                <c:pt idx="5">
                  <c:v>1147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Tewkesbury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40.9</c:v>
                </c:pt>
                <c:pt idx="1">
                  <c:v>42.3</c:v>
                </c:pt>
                <c:pt idx="2">
                  <c:v>51.2</c:v>
                </c:pt>
                <c:pt idx="3">
                  <c:v>55.2</c:v>
                </c:pt>
                <c:pt idx="4">
                  <c:v>53.7</c:v>
                </c:pt>
                <c:pt idx="5">
                  <c:v>58.8</c:v>
                </c:pt>
                <c:pt idx="6">
                  <c:v>55.4</c:v>
                </c:pt>
                <c:pt idx="7">
                  <c:v>58.1</c:v>
                </c:pt>
                <c:pt idx="8">
                  <c:v>58.7</c:v>
                </c:pt>
                <c:pt idx="9">
                  <c:v>56.2</c:v>
                </c:pt>
                <c:pt idx="10">
                  <c:v>58.5</c:v>
                </c:pt>
                <c:pt idx="11">
                  <c:v>54.8</c:v>
                </c:pt>
                <c:pt idx="12">
                  <c:v>53.6</c:v>
                </c:pt>
                <c:pt idx="13">
                  <c:v>62.3</c:v>
                </c:pt>
                <c:pt idx="14">
                  <c:v>67.8</c:v>
                </c:pt>
                <c:pt idx="15">
                  <c:v>68.099999999999994</c:v>
                </c:pt>
                <c:pt idx="16">
                  <c:v>73.8</c:v>
                </c:pt>
                <c:pt idx="17">
                  <c:v>59.3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Tewkesbury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4092</c:v>
                </c:pt>
                <c:pt idx="1">
                  <c:v>4142</c:v>
                </c:pt>
                <c:pt idx="2">
                  <c:v>4405</c:v>
                </c:pt>
                <c:pt idx="3">
                  <c:v>3970</c:v>
                </c:pt>
                <c:pt idx="4">
                  <c:v>4147</c:v>
                </c:pt>
                <c:pt idx="5">
                  <c:v>4072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Tewkesbury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752</c:v>
                </c:pt>
                <c:pt idx="1">
                  <c:v>704</c:v>
                </c:pt>
                <c:pt idx="2">
                  <c:v>572</c:v>
                </c:pt>
                <c:pt idx="3">
                  <c:v>470</c:v>
                </c:pt>
                <c:pt idx="4">
                  <c:v>533</c:v>
                </c:pt>
                <c:pt idx="5">
                  <c:v>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14</xdr:row>
      <xdr:rowOff>60960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7068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 for Tewkesbury was consistently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below both the rural and England situations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Tewkesbury</a:t>
          </a:r>
          <a:r>
            <a:rPr lang="en-GB" sz="1200" baseline="0">
              <a:effectLst/>
              <a:latin typeface="Avenir Next LT Pro" panose="020B0504020202020204" pitchFamily="34" charset="0"/>
            </a:rPr>
            <a:t> was generally between the rural and England situations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for Tewkesbury was generally above both the rural and England situations over the period, but did fall below both in some years.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Tewkesbury was consistently below both the rural and England situations over the period with</a:t>
          </a:r>
          <a:r>
            <a:rPr lang="en-GB" sz="1200" baseline="0">
              <a:effectLst/>
              <a:latin typeface="Avenir Next LT Pro" panose="020B0504020202020204" pitchFamily="34" charset="0"/>
            </a:rPr>
            <a:t> a generally narrowing gap.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Tewkesbury was consistently below the rural situation but moved from being below to above the England position</a:t>
          </a:r>
          <a:r>
            <a:rPr lang="en-GB" sz="1200" baseline="0">
              <a:effectLst/>
              <a:latin typeface="Avenir Next LT Pro" panose="020B0504020202020204" pitchFamily="34" charset="0"/>
            </a:rPr>
            <a:t> during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276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Tewkesbury</v>
      </c>
      <c r="G12" s="10"/>
      <c r="H12" s="11"/>
      <c r="I12" s="12">
        <f>IF(VLOOKUP($F12,'E&amp;T'!$B$10:$Q$468,'E&amp;T'!O$1,FALSE)=0,"",VLOOKUP($F12,'E&amp;T'!$B$10:$Q$468,'E&amp;T'!O$1,FALSE))</f>
        <v>8.0747180577611495</v>
      </c>
      <c r="J12" s="13">
        <f>IF(VLOOKUP($F12,'E&amp;T'!$B$10:$Q$468,'E&amp;T'!P$1,FALSE)=0,"",VLOOKUP($F12,'E&amp;T'!$B$10:$Q$468,'E&amp;T'!P$1,FALSE))</f>
        <v>15.738658907551912</v>
      </c>
      <c r="K12" s="35">
        <f>IF(VLOOKUP($F12,'E&amp;T'!$B$10:$Q$468,'E&amp;T'!Q$1,FALSE)=0,"",VLOOKUP($F12,'E&amp;T'!$B$10:$Q$468,'E&amp;T'!Q$1,FALSE))</f>
        <v>13.699550063796925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Tewkesbury to Rural as a Region</v>
      </c>
      <c r="G15" s="66"/>
      <c r="H15" s="67"/>
      <c r="I15" s="19">
        <f>100*((I12-I13))/I13</f>
        <v>-27.12725340979485</v>
      </c>
      <c r="J15" s="19">
        <f>100*((J12-J13))/J13</f>
        <v>-8.6212817797628762</v>
      </c>
      <c r="K15" s="38">
        <f t="shared" ref="K15" si="0">100*((K12-K13))/K13</f>
        <v>-14.711227219360241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Tewkesbury to England</v>
      </c>
      <c r="G16" s="53"/>
      <c r="H16" s="54"/>
      <c r="I16" s="19">
        <f>100*(I12-I14)/I14</f>
        <v>-47.721890202587431</v>
      </c>
      <c r="J16" s="19">
        <f>100*(J12-J14)/J14</f>
        <v>-44.210504455306555</v>
      </c>
      <c r="K16" s="38">
        <f t="shared" ref="K16" si="1">100*(K12-K14)/K14</f>
        <v>-53.889877809765458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Tewkesbury</v>
      </c>
      <c r="G21" s="10"/>
      <c r="H21" s="11"/>
      <c r="I21" s="12">
        <f>IF(VLOOKUP($F21,appstarts!$B$10:$L$468,appstarts!E$1,FALSE)=0,"",VLOOKUP($F21,appstarts!$B$10:$L$468,appstarts!E$1,FALSE))</f>
        <v>1221</v>
      </c>
      <c r="J21" s="13">
        <f>IF(VLOOKUP($F21,appstarts!$B$10:$L$468,appstarts!F$1,FALSE)=0,"",VLOOKUP($F21,appstarts!$B$10:$L$468,appstarts!F$1,FALSE))</f>
        <v>1125</v>
      </c>
      <c r="K21" s="13">
        <f>IF(VLOOKUP($F21,appstarts!$B$10:$L$468,appstarts!G$1,FALSE)=0,"",VLOOKUP($F21,appstarts!$B$10:$L$468,appstarts!G$1,FALSE))</f>
        <v>1237</v>
      </c>
      <c r="L21" s="13">
        <f>IF(VLOOKUP($F21,appstarts!$B$10:$L$468,appstarts!H$1,FALSE)=0,"",VLOOKUP($F21,appstarts!$B$10:$L$468,appstarts!H$1,FALSE))</f>
        <v>997</v>
      </c>
      <c r="M21" s="13">
        <f>IF(VLOOKUP($F21,appstarts!$B$10:$L$468,appstarts!I$1,FALSE)=0,"",VLOOKUP($F21,appstarts!$B$10:$L$468,appstarts!I$1,FALSE))</f>
        <v>982</v>
      </c>
      <c r="N21" s="35">
        <f>IF(VLOOKUP($F21,appstarts!$B$10:$L$468,appstarts!J$1,FALSE)=0,"",VLOOKUP($F21,appstarts!$B$10:$L$468,appstarts!J$1,FALSE))</f>
        <v>1147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Tewkesbury to Rural as a Region</v>
      </c>
      <c r="G24" s="66"/>
      <c r="H24" s="67"/>
      <c r="I24" s="19">
        <f>100*((I21-I22))/I22</f>
        <v>-25.493760598394342</v>
      </c>
      <c r="J24" s="19">
        <f>100*((J21-J22))/J22</f>
        <v>-11.24079965313549</v>
      </c>
      <c r="K24" s="19">
        <f t="shared" ref="K24:N24" si="3">100*((K21-K22))/K22</f>
        <v>-5.179485520197181</v>
      </c>
      <c r="L24" s="19">
        <f t="shared" si="3"/>
        <v>-10.955307123988815</v>
      </c>
      <c r="M24" s="19">
        <f t="shared" si="3"/>
        <v>-8.2884206249013204</v>
      </c>
      <c r="N24" s="38">
        <f t="shared" si="3"/>
        <v>-1.7710054622496547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Tewkesbury to England</v>
      </c>
      <c r="G25" s="53"/>
      <c r="H25" s="54"/>
      <c r="I25" s="19">
        <f>100*(I21-I23)/I23</f>
        <v>-14.014084507042254</v>
      </c>
      <c r="J25" s="19">
        <f>100*(J21-J23)/J23</f>
        <v>4.6511627906976747</v>
      </c>
      <c r="K25" s="19">
        <f t="shared" ref="K25:N25" si="4">100*(K21-K23)/K23</f>
        <v>10.249554367201426</v>
      </c>
      <c r="L25" s="19">
        <f t="shared" si="4"/>
        <v>8.60566448801743</v>
      </c>
      <c r="M25" s="19">
        <f t="shared" si="4"/>
        <v>7.6754385964912277</v>
      </c>
      <c r="N25" s="38">
        <f t="shared" si="4"/>
        <v>15.74167507568113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Tewkesbury</v>
      </c>
      <c r="G30" s="10"/>
      <c r="H30" s="11"/>
      <c r="I30" s="12">
        <f>IF(VLOOKUP($F30,appachieve!$B$10:$L$468,appachieve!E$1,FALSE)=0,"",VLOOKUP($F30,appachieve!$B$10:$L$468,appachieve!E$1,FALSE))</f>
        <v>752</v>
      </c>
      <c r="J30" s="13">
        <f>IF(VLOOKUP($F30,appachieve!$B$10:$L$468,appachieve!F$1,FALSE)=0,"",VLOOKUP($F30,appachieve!$B$10:$L$468,appachieve!F$1,FALSE))</f>
        <v>704</v>
      </c>
      <c r="K30" s="13">
        <f>IF(VLOOKUP($F30,appachieve!$B$10:$L$468,appachieve!G$1,FALSE)=0,"",VLOOKUP($F30,appachieve!$B$10:$L$468,appachieve!G$1,FALSE))</f>
        <v>572</v>
      </c>
      <c r="L30" s="13">
        <f>IF(VLOOKUP($F30,appachieve!$B$10:$L$468,appachieve!H$1,FALSE)=0,"",VLOOKUP($F30,appachieve!$B$10:$L$468,appachieve!H$1,FALSE))</f>
        <v>470</v>
      </c>
      <c r="M30" s="13">
        <f>IF(VLOOKUP($F30,appachieve!$B$10:$L$468,appachieve!I$1,FALSE)=0,"",VLOOKUP($F30,appachieve!$B$10:$L$468,appachieve!I$1,FALSE))</f>
        <v>533</v>
      </c>
      <c r="N30" s="35">
        <f>IF(VLOOKUP($F30,appachieve!$B$10:$L$468,appachieve!J$1,FALSE)=0,"",VLOOKUP($F30,appachieve!$B$10:$L$468,appachieve!J$1,FALSE))</f>
        <v>442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Tewkesbury to Rural as a Region</v>
      </c>
      <c r="G33" s="66"/>
      <c r="H33" s="67"/>
      <c r="I33" s="19">
        <f>100*((I30-I31))/I31</f>
        <v>-20.220134417000086</v>
      </c>
      <c r="J33" s="19">
        <f>100*((J30-J31))/J31</f>
        <v>-24.43996394284196</v>
      </c>
      <c r="K33" s="19">
        <f t="shared" ref="K33:N33" si="6">100*((K30-K31))/K31</f>
        <v>-12.863307245215742</v>
      </c>
      <c r="L33" s="19">
        <f t="shared" si="6"/>
        <v>-12.240156180652489</v>
      </c>
      <c r="M33" s="19">
        <f t="shared" si="6"/>
        <v>-2.2616346284842677</v>
      </c>
      <c r="N33" s="38">
        <f t="shared" si="6"/>
        <v>-8.4764293429262789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Tewkesbury to England</v>
      </c>
      <c r="G34" s="53"/>
      <c r="H34" s="54"/>
      <c r="I34" s="19">
        <f>100*(I30-I32)/I32</f>
        <v>-5.6461731493099121</v>
      </c>
      <c r="J34" s="19">
        <f>100*(J30-J32)/J32</f>
        <v>-10.886075949367088</v>
      </c>
      <c r="K34" s="19">
        <f t="shared" ref="K34:N34" si="7">100*(K30-K32)/K32</f>
        <v>8.3333333333333339</v>
      </c>
      <c r="L34" s="19">
        <f t="shared" si="7"/>
        <v>12.440191387559809</v>
      </c>
      <c r="M34" s="19">
        <f t="shared" si="7"/>
        <v>20.045045045045047</v>
      </c>
      <c r="N34" s="38">
        <f t="shared" si="7"/>
        <v>13.624678663239074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Tewkesbury</v>
      </c>
      <c r="G39" s="10"/>
      <c r="H39" s="11"/>
      <c r="I39" s="12">
        <f>IF(VLOOKUP($F39,'level3+'!$B$10:$BF$468,((3*'level3+'!B$1)+3),FALSE)=0,"",VLOOKUP($F39,'level3+'!$B$10:$BF$468,((3*'level3+'!B$1)+3),FALSE))</f>
        <v>40.9</v>
      </c>
      <c r="J39" s="12">
        <f>IF(VLOOKUP($F39,'level3+'!$B$10:$BF$468,((3*'level3+'!C$1)+3),FALSE)=0,"",VLOOKUP($F39,'level3+'!$B$10:$BF$468,((3*'level3+'!C$1)+3),FALSE))</f>
        <v>42.3</v>
      </c>
      <c r="K39" s="12">
        <f>IF(VLOOKUP($F39,'level3+'!$B$10:$BF$468,((3*'level3+'!D$1)+3),FALSE)=0,"",VLOOKUP($F39,'level3+'!$B$10:$BF$468,((3*'level3+'!D$1)+3),FALSE))</f>
        <v>51.2</v>
      </c>
      <c r="L39" s="12">
        <f>IF(VLOOKUP($F39,'level3+'!$B$10:$BF$468,((3*'level3+'!E$1)+3),FALSE)=0,"",VLOOKUP($F39,'level3+'!$B$10:$BF$468,((3*'level3+'!E$1)+3),FALSE))</f>
        <v>55.2</v>
      </c>
      <c r="M39" s="12">
        <f>IF(VLOOKUP($F39,'level3+'!$B$10:$BF$468,((3*'level3+'!F$1)+3),FALSE)=0,"",VLOOKUP($F39,'level3+'!$B$10:$BF$468,((3*'level3+'!F$1)+3),FALSE))</f>
        <v>53.7</v>
      </c>
      <c r="N39" s="12">
        <f>IF(VLOOKUP($F39,'level3+'!$B$10:$BF$468,((3*'level3+'!G$1)+3),FALSE)=0,"",VLOOKUP($F39,'level3+'!$B$10:$BF$468,((3*'level3+'!G$1)+3),FALSE))</f>
        <v>58.8</v>
      </c>
      <c r="O39" s="12">
        <f>IF(VLOOKUP($F39,'level3+'!$B$10:$BF$468,((3*'level3+'!H$1)+3),FALSE)=0,"",VLOOKUP($F39,'level3+'!$B$10:$BF$468,((3*'level3+'!H$1)+3),FALSE))</f>
        <v>55.4</v>
      </c>
      <c r="P39" s="12">
        <f>IF(VLOOKUP($F39,'level3+'!$B$10:$BF$468,((3*'level3+'!I$1)+3),FALSE)=0,"",VLOOKUP($F39,'level3+'!$B$10:$BF$468,((3*'level3+'!I$1)+3),FALSE))</f>
        <v>58.1</v>
      </c>
      <c r="Q39" s="12">
        <f>IF(VLOOKUP($F39,'level3+'!$B$10:$BF$468,((3*'level3+'!J$1)+3),FALSE)=0,"",VLOOKUP($F39,'level3+'!$B$10:$BF$468,((3*'level3+'!J$1)+3),FALSE))</f>
        <v>58.7</v>
      </c>
      <c r="R39" s="12">
        <f>IF(VLOOKUP($F39,'level3+'!$B$10:$BF$468,((3*'level3+'!K$1)+3),FALSE)=0,"",VLOOKUP($F39,'level3+'!$B$10:$BF$468,((3*'level3+'!K$1)+3),FALSE))</f>
        <v>56.2</v>
      </c>
      <c r="S39" s="12">
        <f>IF(VLOOKUP($F39,'level3+'!$B$10:$BF$468,((3*'level3+'!L$1)+3),FALSE)=0,"",VLOOKUP($F39,'level3+'!$B$10:$BF$468,((3*'level3+'!L$1)+3),FALSE))</f>
        <v>58.5</v>
      </c>
      <c r="T39" s="12">
        <f>IF(VLOOKUP($F39,'level3+'!$B$10:$BF$468,((3*'level3+'!M$1)+3),FALSE)=0,"",VLOOKUP($F39,'level3+'!$B$10:$BF$468,((3*'level3+'!M$1)+3),FALSE))</f>
        <v>54.8</v>
      </c>
      <c r="U39" s="12">
        <f>IF(VLOOKUP($F39,'level3+'!$B$10:$BF$468,((3*'level3+'!N$1)+3),FALSE)=0,"",VLOOKUP($F39,'level3+'!$B$10:$BF$468,((3*'level3+'!N$1)+3),FALSE))</f>
        <v>53.6</v>
      </c>
      <c r="V39" s="12">
        <f>IF(VLOOKUP($F39,'level3+'!$B$10:$BF$468,((3*'level3+'!O$1)+3),FALSE)=0,"",VLOOKUP($F39,'level3+'!$B$10:$BF$468,((3*'level3+'!O$1)+3),FALSE))</f>
        <v>62.3</v>
      </c>
      <c r="W39" s="12">
        <f>IF(VLOOKUP($F39,'level3+'!$B$10:$BF$468,((3*'level3+'!P$1)+3),FALSE)=0,"",VLOOKUP($F39,'level3+'!$B$10:$BF$468,((3*'level3+'!P$1)+3),FALSE))</f>
        <v>67.8</v>
      </c>
      <c r="X39" s="12">
        <f>IF(VLOOKUP($F39,'level3+'!$B$10:$BF$468,((3*'level3+'!Q$1)+3),FALSE)=0,"",VLOOKUP($F39,'level3+'!$B$10:$BF$468,((3*'level3+'!Q$1)+3),FALSE))</f>
        <v>68.099999999999994</v>
      </c>
      <c r="Y39" s="12">
        <f>IF(VLOOKUP($F39,'level3+'!$B$10:$BF$468,((3*'level3+'!R$1)+3),FALSE)=0,"",VLOOKUP($F39,'level3+'!$B$10:$BF$468,((3*'level3+'!R$1)+3),FALSE))</f>
        <v>73.8</v>
      </c>
      <c r="Z39" s="47">
        <f>IF(VLOOKUP($F39,'level3+'!$B$10:$BF$468,((3*'level3+'!S$1)+3),FALSE)=0,"",VLOOKUP($F39,'level3+'!$B$10:$BF$468,((3*'level3+'!S$1)+3),FALSE))</f>
        <v>59.3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Tewkesbury to Rural as a Region</v>
      </c>
      <c r="G42" s="69"/>
      <c r="H42" s="70"/>
      <c r="I42" s="19">
        <f>((I39-I40))</f>
        <v>-3.5053877003211511</v>
      </c>
      <c r="J42" s="19">
        <f>((J39-J40))</f>
        <v>-2.6728239339534454</v>
      </c>
      <c r="K42" s="19">
        <f t="shared" ref="K42:Z42" si="9">((K39-K40))</f>
        <v>5.4264477095937806</v>
      </c>
      <c r="L42" s="19">
        <f t="shared" si="9"/>
        <v>8.232076797003046</v>
      </c>
      <c r="M42" s="19">
        <f t="shared" si="9"/>
        <v>7.7363495284708179</v>
      </c>
      <c r="N42" s="19">
        <f t="shared" si="9"/>
        <v>11.210468319559226</v>
      </c>
      <c r="O42" s="19">
        <f t="shared" si="9"/>
        <v>6.0379477974721425</v>
      </c>
      <c r="P42" s="19">
        <f t="shared" si="9"/>
        <v>7.4979539487581874</v>
      </c>
      <c r="Q42" s="19">
        <f t="shared" si="9"/>
        <v>6.2605343304284986</v>
      </c>
      <c r="R42" s="19">
        <f t="shared" si="9"/>
        <v>2.9244555860944175</v>
      </c>
      <c r="S42" s="19">
        <f t="shared" si="9"/>
        <v>3.9299694928564932</v>
      </c>
      <c r="T42" s="19">
        <f t="shared" si="9"/>
        <v>-0.36031913292188023</v>
      </c>
      <c r="U42" s="19">
        <f t="shared" si="9"/>
        <v>-2.3411747015127418</v>
      </c>
      <c r="V42" s="19">
        <f t="shared" si="9"/>
        <v>5.6114133861814253</v>
      </c>
      <c r="W42" s="19">
        <f t="shared" si="9"/>
        <v>10.410833723017511</v>
      </c>
      <c r="X42" s="19">
        <f t="shared" si="9"/>
        <v>9.9534203427124623</v>
      </c>
      <c r="Y42" s="19">
        <f t="shared" si="9"/>
        <v>14.029123699700421</v>
      </c>
      <c r="Z42" s="38">
        <f t="shared" si="9"/>
        <v>-0.23987591141705167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Tewkesbury to England</v>
      </c>
      <c r="G43" s="53"/>
      <c r="H43" s="54"/>
      <c r="I43" s="19">
        <f>(I39-I41)</f>
        <v>-2.5</v>
      </c>
      <c r="J43" s="19">
        <f>(J39-J41)</f>
        <v>-1.7000000000000028</v>
      </c>
      <c r="K43" s="19">
        <f t="shared" ref="K43:Z43" si="10">(K39-K41)</f>
        <v>6.4000000000000057</v>
      </c>
      <c r="L43" s="19">
        <f t="shared" si="10"/>
        <v>9.4000000000000057</v>
      </c>
      <c r="M43" s="19">
        <f t="shared" si="10"/>
        <v>8.1000000000000014</v>
      </c>
      <c r="N43" s="19">
        <f t="shared" si="10"/>
        <v>11.899999999999999</v>
      </c>
      <c r="O43" s="19">
        <f t="shared" si="10"/>
        <v>6.6999999999999957</v>
      </c>
      <c r="P43" s="19">
        <f t="shared" si="10"/>
        <v>7.6000000000000014</v>
      </c>
      <c r="Q43" s="19">
        <f t="shared" si="10"/>
        <v>5.6000000000000014</v>
      </c>
      <c r="R43" s="19">
        <f t="shared" si="10"/>
        <v>2.4000000000000057</v>
      </c>
      <c r="S43" s="19">
        <f t="shared" si="10"/>
        <v>3.7000000000000028</v>
      </c>
      <c r="T43" s="19">
        <f t="shared" si="10"/>
        <v>-0.80000000000000426</v>
      </c>
      <c r="U43" s="19">
        <f t="shared" si="10"/>
        <v>-3.1000000000000014</v>
      </c>
      <c r="V43" s="19">
        <f t="shared" si="10"/>
        <v>5.2999999999999972</v>
      </c>
      <c r="W43" s="19">
        <f t="shared" si="10"/>
        <v>10.099999999999994</v>
      </c>
      <c r="X43" s="19">
        <f t="shared" si="10"/>
        <v>9.5999999999999943</v>
      </c>
      <c r="Y43" s="19">
        <f t="shared" si="10"/>
        <v>12.599999999999994</v>
      </c>
      <c r="Z43" s="50">
        <f t="shared" si="10"/>
        <v>-2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Tewkesbury</v>
      </c>
      <c r="G48" s="10"/>
      <c r="H48" s="11"/>
      <c r="I48" s="12">
        <f>IF(VLOOKUP($F48,participation!$B$10:$L$468,participation!E$1,FALSE)=0,"",VLOOKUP($F48,participation!$B$10:$L$468,participation!E$1,FALSE))</f>
        <v>4092</v>
      </c>
      <c r="J48" s="13">
        <f>IF(VLOOKUP($F48,participation!$B$10:$L$468,participation!F$1,FALSE)=0,"",VLOOKUP($F48,participation!$B$10:$L$468,participation!F$1,FALSE))</f>
        <v>4142</v>
      </c>
      <c r="K48" s="13">
        <f>IF(VLOOKUP($F48,participation!$B$10:$L$468,participation!G$1,FALSE)=0,"",VLOOKUP($F48,participation!$B$10:$L$468,participation!G$1,FALSE))</f>
        <v>4405</v>
      </c>
      <c r="L48" s="13">
        <f>IF(VLOOKUP($F48,participation!$B$10:$L$468,participation!H$1,FALSE)=0,"",VLOOKUP($F48,participation!$B$10:$L$468,participation!H$1,FALSE))</f>
        <v>3970</v>
      </c>
      <c r="M48" s="13">
        <f>IF(VLOOKUP($F48,participation!$B$10:$L$468,participation!I$1,FALSE)=0,"",VLOOKUP($F48,participation!$B$10:$L$468,participation!I$1,FALSE))</f>
        <v>4147</v>
      </c>
      <c r="N48" s="35">
        <f>IF(VLOOKUP($F48,participation!$B$10:$L$468,participation!J$1,FALSE)=0,"",VLOOKUP($F48,participation!$B$10:$L$468,participation!J$1,FALSE))</f>
        <v>4072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Tewkesbury to Rural as a Region</v>
      </c>
      <c r="G51" s="66"/>
      <c r="H51" s="67"/>
      <c r="I51" s="19">
        <f>100*((I48-I49))/I49</f>
        <v>-34.563611553806275</v>
      </c>
      <c r="J51" s="19">
        <f>100*((J48-J49))/J49</f>
        <v>-29.701636912109571</v>
      </c>
      <c r="K51" s="19">
        <f t="shared" ref="K51:N51" si="12">100*((K48-K49))/K49</f>
        <v>-22.198895103046599</v>
      </c>
      <c r="L51" s="19">
        <f t="shared" si="12"/>
        <v>-19.69741064372219</v>
      </c>
      <c r="M51" s="19">
        <f t="shared" si="12"/>
        <v>-10.754392011840279</v>
      </c>
      <c r="N51" s="38">
        <f t="shared" si="12"/>
        <v>-14.220397676925161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Tewkesbury to England</v>
      </c>
      <c r="G52" s="53"/>
      <c r="H52" s="54"/>
      <c r="I52" s="19">
        <f>100*(I48-I50)/I50</f>
        <v>-39.717147908073073</v>
      </c>
      <c r="J52" s="19">
        <f>100*(J48-J50)/J50</f>
        <v>-37.128111718275655</v>
      </c>
      <c r="K52" s="19">
        <f t="shared" ref="K52:N52" si="13">100*(K48-K50)/K50</f>
        <v>-29.259675606230928</v>
      </c>
      <c r="L52" s="19">
        <f t="shared" si="13"/>
        <v>-24.294431731502669</v>
      </c>
      <c r="M52" s="19">
        <f t="shared" si="13"/>
        <v>-15.591288418481579</v>
      </c>
      <c r="N52" s="38">
        <f t="shared" si="13"/>
        <v>-20.947388856532712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s+vtZRBCYgdaDZOadLN2A/g6zph9mON4GYb0oqsgYcbnB4mBr5+2en/eD/THZvPtzCeNq1uCAPlILXoEFSlpFg==" saltValue="UPPsLKqZ68TeqRCVlNjaWA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2023-02-03T09:51:41Z</dcterms:modified>
</cp:coreProperties>
</file>