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240BFCBC-2FDF-4ACA-8ADF-0B1421A90C97}" xr6:coauthVersionLast="47" xr6:coauthVersionMax="47" xr10:uidLastSave="{71ED661E-5D3B-4EE2-BC2D-93FB68F08EE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<sst xmlns="http://schemas.openxmlformats.org/spreadsheetml/2006/main" count="9140" uniqueCount="1378">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</sst>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5.8732523493009392</c:v>
                </c:pt>
                <c:pt idx="1">
                  <c:v>8.3085719113940097</c:v>
                </c:pt>
                <c:pt idx="2">
                  <c:v>8.8154583327408957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1019</c:v>
                </c:pt>
                <c:pt idx="1">
                  <c:v>802</c:v>
                </c:pt>
                <c:pt idx="2">
                  <c:v>878</c:v>
                </c:pt>
                <c:pt idx="3">
                  <c:v>643</c:v>
                </c:pt>
                <c:pt idx="4">
                  <c:v>792</c:v>
                </c:pt>
                <c:pt idx="5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48.8</c:v>
                </c:pt>
                <c:pt idx="1">
                  <c:v>50.6</c:v>
                </c:pt>
                <c:pt idx="2">
                  <c:v>43</c:v>
                </c:pt>
                <c:pt idx="3">
                  <c:v>48.4</c:v>
                </c:pt>
                <c:pt idx="4">
                  <c:v>54.9</c:v>
                </c:pt>
                <c:pt idx="5">
                  <c:v>58.8</c:v>
                </c:pt>
                <c:pt idx="6">
                  <c:v>56.9</c:v>
                </c:pt>
                <c:pt idx="7">
                  <c:v>55.2</c:v>
                </c:pt>
                <c:pt idx="8">
                  <c:v>51.5</c:v>
                </c:pt>
                <c:pt idx="9">
                  <c:v>55.9</c:v>
                </c:pt>
                <c:pt idx="10">
                  <c:v>58.2</c:v>
                </c:pt>
                <c:pt idx="11">
                  <c:v>55</c:v>
                </c:pt>
                <c:pt idx="12">
                  <c:v>65.5</c:v>
                </c:pt>
                <c:pt idx="13">
                  <c:v>66.900000000000006</c:v>
                </c:pt>
                <c:pt idx="14">
                  <c:v>59.4</c:v>
                </c:pt>
                <c:pt idx="15">
                  <c:v>52.2</c:v>
                </c:pt>
                <c:pt idx="16">
                  <c:v>58.3</c:v>
                </c:pt>
                <c:pt idx="17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3732</c:v>
                </c:pt>
                <c:pt idx="1">
                  <c:v>3385</c:v>
                </c:pt>
                <c:pt idx="2">
                  <c:v>2989</c:v>
                </c:pt>
                <c:pt idx="3">
                  <c:v>2824</c:v>
                </c:pt>
                <c:pt idx="4">
                  <c:v>2797</c:v>
                </c:pt>
                <c:pt idx="5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Uttlesford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565</c:v>
                </c:pt>
                <c:pt idx="1">
                  <c:v>519</c:v>
                </c:pt>
                <c:pt idx="2">
                  <c:v>368</c:v>
                </c:pt>
                <c:pt idx="3">
                  <c:v>324</c:v>
                </c:pt>
                <c:pt idx="4">
                  <c:v>353</c:v>
                </c:pt>
                <c:pt idx="5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624840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230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Uttlesford was consistently below both the rural and England situations.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Uttlesford was consistently below both the rural and England situations over the period.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Uttlesford was generally above both the rural and England situations.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Uttlesford was consistently below both the rural and England situations over the period.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Uttlesford was consistently below both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286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Uttlesford</v>
      </c>
      <c r="G12" s="10"/>
      <c r="H12" s="11"/>
      <c r="I12" s="12">
        <f>IF(VLOOKUP($F12,'E&amp;T'!$B$10:$Q$468,'E&amp;T'!O$1,FALSE)=0,"",VLOOKUP($F12,'E&amp;T'!$B$10:$Q$468,'E&amp;T'!O$1,FALSE))</f>
        <v>5.8732523493009392</v>
      </c>
      <c r="J12" s="13">
        <f>IF(VLOOKUP($F12,'E&amp;T'!$B$10:$Q$468,'E&amp;T'!P$1,FALSE)=0,"",VLOOKUP($F12,'E&amp;T'!$B$10:$Q$468,'E&amp;T'!P$1,FALSE))</f>
        <v>8.3085719113940097</v>
      </c>
      <c r="K12" s="35">
        <f>IF(VLOOKUP($F12,'E&amp;T'!$B$10:$Q$468,'E&amp;T'!Q$1,FALSE)=0,"",VLOOKUP($F12,'E&amp;T'!$B$10:$Q$468,'E&amp;T'!Q$1,FALSE))</f>
        <v>8.8154583327408957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Uttlesford to Rural as a Region</v>
      </c>
      <c r="G15" s="66"/>
      <c r="H15" s="67"/>
      <c r="I15" s="19">
        <f>100*((I12-I13))/I13</f>
        <v>-46.995049604294834</v>
      </c>
      <c r="J15" s="19">
        <f>100*((J12-J13))/J13</f>
        <v>-51.760397377978059</v>
      </c>
      <c r="K15" s="38">
        <f t="shared" ref="K15" si="0">100*((K12-K13))/K13</f>
        <v>-45.117933129407277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Uttlesford to England</v>
      </c>
      <c r="G16" s="53"/>
      <c r="H16" s="54"/>
      <c r="I16" s="19">
        <f>100*(I12-I14)/I14</f>
        <v>-61.974829462987032</v>
      </c>
      <c r="J16" s="19">
        <f>100*(J12-J14)/J14</f>
        <v>-70.548250752733168</v>
      </c>
      <c r="K16" s="38">
        <f t="shared" ref="K16" si="1">100*(K12-K14)/K14</f>
        <v>-70.3288167134925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Uttlesford</v>
      </c>
      <c r="G21" s="10"/>
      <c r="H21" s="11"/>
      <c r="I21" s="12">
        <f>IF(VLOOKUP($F21,appstarts!$B$10:$L$468,appstarts!E$1,FALSE)=0,"",VLOOKUP($F21,appstarts!$B$10:$L$468,appstarts!E$1,FALSE))</f>
        <v>1019</v>
      </c>
      <c r="J21" s="13">
        <f>IF(VLOOKUP($F21,appstarts!$B$10:$L$468,appstarts!F$1,FALSE)=0,"",VLOOKUP($F21,appstarts!$B$10:$L$468,appstarts!F$1,FALSE))</f>
        <v>802</v>
      </c>
      <c r="K21" s="13">
        <f>IF(VLOOKUP($F21,appstarts!$B$10:$L$468,appstarts!G$1,FALSE)=0,"",VLOOKUP($F21,appstarts!$B$10:$L$468,appstarts!G$1,FALSE))</f>
        <v>878</v>
      </c>
      <c r="L21" s="13">
        <f>IF(VLOOKUP($F21,appstarts!$B$10:$L$468,appstarts!H$1,FALSE)=0,"",VLOOKUP($F21,appstarts!$B$10:$L$468,appstarts!H$1,FALSE))</f>
        <v>643</v>
      </c>
      <c r="M21" s="13">
        <f>IF(VLOOKUP($F21,appstarts!$B$10:$L$468,appstarts!I$1,FALSE)=0,"",VLOOKUP($F21,appstarts!$B$10:$L$468,appstarts!I$1,FALSE))</f>
        <v>792</v>
      </c>
      <c r="N21" s="35">
        <f>IF(VLOOKUP($F21,appstarts!$B$10:$L$468,appstarts!J$1,FALSE)=0,"",VLOOKUP($F21,appstarts!$B$10:$L$468,appstarts!J$1,FALSE))</f>
        <v>865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Uttlesford to Rural as a Region</v>
      </c>
      <c r="G24" s="66"/>
      <c r="H24" s="67"/>
      <c r="I24" s="19">
        <f>100*((I21-I22))/I22</f>
        <v>-37.819936158692741</v>
      </c>
      <c r="J24" s="19">
        <f>100*((J21-J22))/J22</f>
        <v>-36.724552286057481</v>
      </c>
      <c r="K24" s="19">
        <f t="shared" ref="K24:N24" si="3">100*((K21-K22))/K22</f>
        <v>-32.698131193802041</v>
      </c>
      <c r="L24" s="19">
        <f t="shared" si="3"/>
        <v>-42.57197841597273</v>
      </c>
      <c r="M24" s="19">
        <f t="shared" si="3"/>
        <v>-26.033023558983547</v>
      </c>
      <c r="N24" s="38">
        <f t="shared" si="3"/>
        <v>-25.921464450606756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Uttlesford to England</v>
      </c>
      <c r="G25" s="53"/>
      <c r="H25" s="54"/>
      <c r="I25" s="19">
        <f>100*(I21-I23)/I23</f>
        <v>-28.239436619718308</v>
      </c>
      <c r="J25" s="19">
        <f>100*(J21-J23)/J23</f>
        <v>-25.395348837209301</v>
      </c>
      <c r="K25" s="19">
        <f t="shared" ref="K25:N25" si="4">100*(K21-K23)/K23</f>
        <v>-21.746880570409981</v>
      </c>
      <c r="L25" s="19">
        <f t="shared" si="4"/>
        <v>-29.956427015250544</v>
      </c>
      <c r="M25" s="19">
        <f t="shared" si="4"/>
        <v>-13.157894736842104</v>
      </c>
      <c r="N25" s="38">
        <f t="shared" si="4"/>
        <v>-12.714429868819375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Uttlesford</v>
      </c>
      <c r="G30" s="10"/>
      <c r="H30" s="11"/>
      <c r="I30" s="12">
        <f>IF(VLOOKUP($F30,appachieve!$B$10:$L$468,appachieve!E$1,FALSE)=0,"",VLOOKUP($F30,appachieve!$B$10:$L$468,appachieve!E$1,FALSE))</f>
        <v>565</v>
      </c>
      <c r="J30" s="13">
        <f>IF(VLOOKUP($F30,appachieve!$B$10:$L$468,appachieve!F$1,FALSE)=0,"",VLOOKUP($F30,appachieve!$B$10:$L$468,appachieve!F$1,FALSE))</f>
        <v>519</v>
      </c>
      <c r="K30" s="13">
        <f>IF(VLOOKUP($F30,appachieve!$B$10:$L$468,appachieve!G$1,FALSE)=0,"",VLOOKUP($F30,appachieve!$B$10:$L$468,appachieve!G$1,FALSE))</f>
        <v>368</v>
      </c>
      <c r="L30" s="13">
        <f>IF(VLOOKUP($F30,appachieve!$B$10:$L$468,appachieve!H$1,FALSE)=0,"",VLOOKUP($F30,appachieve!$B$10:$L$468,appachieve!H$1,FALSE))</f>
        <v>324</v>
      </c>
      <c r="M30" s="13">
        <f>IF(VLOOKUP($F30,appachieve!$B$10:$L$468,appachieve!I$1,FALSE)=0,"",VLOOKUP($F30,appachieve!$B$10:$L$468,appachieve!I$1,FALSE))</f>
        <v>353</v>
      </c>
      <c r="N30" s="35">
        <f>IF(VLOOKUP($F30,appachieve!$B$10:$L$468,appachieve!J$1,FALSE)=0,"",VLOOKUP($F30,appachieve!$B$10:$L$468,appachieve!J$1,FALSE))</f>
        <v>299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Uttlesford to Rural as a Region</v>
      </c>
      <c r="G33" s="66"/>
      <c r="H33" s="67"/>
      <c r="I33" s="19">
        <f>100*((I30-I31))/I31</f>
        <v>-40.059010565964158</v>
      </c>
      <c r="J33" s="19">
        <f>100*((J30-J31))/J31</f>
        <v>-44.295939327180363</v>
      </c>
      <c r="K33" s="19">
        <f t="shared" ref="K33:N33" si="6">100*((K30-K31))/K31</f>
        <v>-43.940029836082857</v>
      </c>
      <c r="L33" s="19">
        <f t="shared" si="6"/>
        <v>-39.501724686237033</v>
      </c>
      <c r="M33" s="19">
        <f t="shared" si="6"/>
        <v>-35.268962521303841</v>
      </c>
      <c r="N33" s="38">
        <f t="shared" si="6"/>
        <v>-38.086996320214837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Uttlesford to England</v>
      </c>
      <c r="G34" s="53"/>
      <c r="H34" s="54"/>
      <c r="I34" s="19">
        <f>100*(I30-I32)/I32</f>
        <v>-29.109159347553327</v>
      </c>
      <c r="J34" s="19">
        <f>100*(J30-J32)/J32</f>
        <v>-34.303797468354432</v>
      </c>
      <c r="K34" s="19">
        <f t="shared" ref="K34:N34" si="7">100*(K30-K32)/K32</f>
        <v>-30.303030303030305</v>
      </c>
      <c r="L34" s="19">
        <f t="shared" si="7"/>
        <v>-22.488038277511961</v>
      </c>
      <c r="M34" s="19">
        <f t="shared" si="7"/>
        <v>-20.495495495495497</v>
      </c>
      <c r="N34" s="38">
        <f t="shared" si="7"/>
        <v>-23.136246786632391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Uttlesford</v>
      </c>
      <c r="G39" s="10"/>
      <c r="H39" s="11"/>
      <c r="I39" s="12">
        <f>IF(VLOOKUP($F39,'level3+'!$B$10:$BF$468,((3*'level3+'!B$1)+3),FALSE)=0,"",VLOOKUP($F39,'level3+'!$B$10:$BF$468,((3*'level3+'!B$1)+3),FALSE))</f>
        <v>48.8</v>
      </c>
      <c r="J39" s="12">
        <f>IF(VLOOKUP($F39,'level3+'!$B$10:$BF$468,((3*'level3+'!C$1)+3),FALSE)=0,"",VLOOKUP($F39,'level3+'!$B$10:$BF$468,((3*'level3+'!C$1)+3),FALSE))</f>
        <v>50.6</v>
      </c>
      <c r="K39" s="12">
        <f>IF(VLOOKUP($F39,'level3+'!$B$10:$BF$468,((3*'level3+'!D$1)+3),FALSE)=0,"",VLOOKUP($F39,'level3+'!$B$10:$BF$468,((3*'level3+'!D$1)+3),FALSE))</f>
        <v>43</v>
      </c>
      <c r="L39" s="12">
        <f>IF(VLOOKUP($F39,'level3+'!$B$10:$BF$468,((3*'level3+'!E$1)+3),FALSE)=0,"",VLOOKUP($F39,'level3+'!$B$10:$BF$468,((3*'level3+'!E$1)+3),FALSE))</f>
        <v>48.4</v>
      </c>
      <c r="M39" s="12">
        <f>IF(VLOOKUP($F39,'level3+'!$B$10:$BF$468,((3*'level3+'!F$1)+3),FALSE)=0,"",VLOOKUP($F39,'level3+'!$B$10:$BF$468,((3*'level3+'!F$1)+3),FALSE))</f>
        <v>54.9</v>
      </c>
      <c r="N39" s="12">
        <f>IF(VLOOKUP($F39,'level3+'!$B$10:$BF$468,((3*'level3+'!G$1)+3),FALSE)=0,"",VLOOKUP($F39,'level3+'!$B$10:$BF$468,((3*'level3+'!G$1)+3),FALSE))</f>
        <v>58.8</v>
      </c>
      <c r="O39" s="12">
        <f>IF(VLOOKUP($F39,'level3+'!$B$10:$BF$468,((3*'level3+'!H$1)+3),FALSE)=0,"",VLOOKUP($F39,'level3+'!$B$10:$BF$468,((3*'level3+'!H$1)+3),FALSE))</f>
        <v>56.9</v>
      </c>
      <c r="P39" s="12">
        <f>IF(VLOOKUP($F39,'level3+'!$B$10:$BF$468,((3*'level3+'!I$1)+3),FALSE)=0,"",VLOOKUP($F39,'level3+'!$B$10:$BF$468,((3*'level3+'!I$1)+3),FALSE))</f>
        <v>55.2</v>
      </c>
      <c r="Q39" s="12">
        <f>IF(VLOOKUP($F39,'level3+'!$B$10:$BF$468,((3*'level3+'!J$1)+3),FALSE)=0,"",VLOOKUP($F39,'level3+'!$B$10:$BF$468,((3*'level3+'!J$1)+3),FALSE))</f>
        <v>51.5</v>
      </c>
      <c r="R39" s="12">
        <f>IF(VLOOKUP($F39,'level3+'!$B$10:$BF$468,((3*'level3+'!K$1)+3),FALSE)=0,"",VLOOKUP($F39,'level3+'!$B$10:$BF$468,((3*'level3+'!K$1)+3),FALSE))</f>
        <v>55.9</v>
      </c>
      <c r="S39" s="12">
        <f>IF(VLOOKUP($F39,'level3+'!$B$10:$BF$468,((3*'level3+'!L$1)+3),FALSE)=0,"",VLOOKUP($F39,'level3+'!$B$10:$BF$468,((3*'level3+'!L$1)+3),FALSE))</f>
        <v>58.2</v>
      </c>
      <c r="T39" s="12">
        <f>IF(VLOOKUP($F39,'level3+'!$B$10:$BF$468,((3*'level3+'!M$1)+3),FALSE)=0,"",VLOOKUP($F39,'level3+'!$B$10:$BF$468,((3*'level3+'!M$1)+3),FALSE))</f>
        <v>55</v>
      </c>
      <c r="U39" s="12">
        <f>IF(VLOOKUP($F39,'level3+'!$B$10:$BF$468,((3*'level3+'!N$1)+3),FALSE)=0,"",VLOOKUP($F39,'level3+'!$B$10:$BF$468,((3*'level3+'!N$1)+3),FALSE))</f>
        <v>65.5</v>
      </c>
      <c r="V39" s="12">
        <f>IF(VLOOKUP($F39,'level3+'!$B$10:$BF$468,((3*'level3+'!O$1)+3),FALSE)=0,"",VLOOKUP($F39,'level3+'!$B$10:$BF$468,((3*'level3+'!O$1)+3),FALSE))</f>
        <v>66.900000000000006</v>
      </c>
      <c r="W39" s="12">
        <f>IF(VLOOKUP($F39,'level3+'!$B$10:$BF$468,((3*'level3+'!P$1)+3),FALSE)=0,"",VLOOKUP($F39,'level3+'!$B$10:$BF$468,((3*'level3+'!P$1)+3),FALSE))</f>
        <v>59.4</v>
      </c>
      <c r="X39" s="12">
        <f>IF(VLOOKUP($F39,'level3+'!$B$10:$BF$468,((3*'level3+'!Q$1)+3),FALSE)=0,"",VLOOKUP($F39,'level3+'!$B$10:$BF$468,((3*'level3+'!Q$1)+3),FALSE))</f>
        <v>52.2</v>
      </c>
      <c r="Y39" s="12">
        <f>IF(VLOOKUP($F39,'level3+'!$B$10:$BF$468,((3*'level3+'!R$1)+3),FALSE)=0,"",VLOOKUP($F39,'level3+'!$B$10:$BF$468,((3*'level3+'!R$1)+3),FALSE))</f>
        <v>58.3</v>
      </c>
      <c r="Z39" s="47">
        <f>IF(VLOOKUP($F39,'level3+'!$B$10:$BF$468,((3*'level3+'!S$1)+3),FALSE)=0,"",VLOOKUP($F39,'level3+'!$B$10:$BF$468,((3*'level3+'!S$1)+3),FALSE))</f>
        <v>71.7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Uttlesford to Rural as a Region</v>
      </c>
      <c r="G42" s="69"/>
      <c r="H42" s="70"/>
      <c r="I42" s="19">
        <f>((I39-I40))</f>
        <v>4.3946122996788475</v>
      </c>
      <c r="J42" s="19">
        <f>((J39-J40))</f>
        <v>5.6271760660465588</v>
      </c>
      <c r="K42" s="19">
        <f t="shared" ref="K42:Z42" si="9">((K39-K40))</f>
        <v>-2.7735522904062222</v>
      </c>
      <c r="L42" s="19">
        <f t="shared" si="9"/>
        <v>1.4320767970030417</v>
      </c>
      <c r="M42" s="19">
        <f t="shared" si="9"/>
        <v>8.9363495284708137</v>
      </c>
      <c r="N42" s="19">
        <f t="shared" si="9"/>
        <v>11.210468319559226</v>
      </c>
      <c r="O42" s="19">
        <f t="shared" si="9"/>
        <v>7.5379477974721425</v>
      </c>
      <c r="P42" s="19">
        <f t="shared" si="9"/>
        <v>4.5979539487581889</v>
      </c>
      <c r="Q42" s="19">
        <f t="shared" si="9"/>
        <v>-0.93946566957150424</v>
      </c>
      <c r="R42" s="19">
        <f t="shared" si="9"/>
        <v>2.6244555860944132</v>
      </c>
      <c r="S42" s="19">
        <f t="shared" si="9"/>
        <v>3.6299694928564961</v>
      </c>
      <c r="T42" s="19">
        <f t="shared" si="9"/>
        <v>-0.16031913292187738</v>
      </c>
      <c r="U42" s="19">
        <f t="shared" si="9"/>
        <v>9.5588252984872568</v>
      </c>
      <c r="V42" s="19">
        <f t="shared" si="9"/>
        <v>10.211413386181434</v>
      </c>
      <c r="W42" s="19">
        <f t="shared" si="9"/>
        <v>2.0108337230175124</v>
      </c>
      <c r="X42" s="19">
        <f t="shared" si="9"/>
        <v>-5.9465796572875291</v>
      </c>
      <c r="Y42" s="19">
        <f t="shared" si="9"/>
        <v>-1.4708763002995795</v>
      </c>
      <c r="Z42" s="38">
        <f t="shared" si="9"/>
        <v>12.160124088582954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Uttlesford to England</v>
      </c>
      <c r="G43" s="53"/>
      <c r="H43" s="54"/>
      <c r="I43" s="19">
        <f>(I39-I41)</f>
        <v>5.3999999999999986</v>
      </c>
      <c r="J43" s="19">
        <f>(J39-J41)</f>
        <v>6.6000000000000014</v>
      </c>
      <c r="K43" s="19">
        <f t="shared" ref="K43:Z43" si="10">(K39-K41)</f>
        <v>-1.7999999999999972</v>
      </c>
      <c r="L43" s="19">
        <f t="shared" si="10"/>
        <v>2.6000000000000014</v>
      </c>
      <c r="M43" s="19">
        <f t="shared" si="10"/>
        <v>9.2999999999999972</v>
      </c>
      <c r="N43" s="19">
        <f t="shared" si="10"/>
        <v>11.899999999999999</v>
      </c>
      <c r="O43" s="19">
        <f t="shared" si="10"/>
        <v>8.1999999999999957</v>
      </c>
      <c r="P43" s="19">
        <f t="shared" si="10"/>
        <v>4.7000000000000028</v>
      </c>
      <c r="Q43" s="19">
        <f t="shared" si="10"/>
        <v>-1.6000000000000014</v>
      </c>
      <c r="R43" s="19">
        <f t="shared" si="10"/>
        <v>2.1000000000000014</v>
      </c>
      <c r="S43" s="19">
        <f t="shared" si="10"/>
        <v>3.4000000000000057</v>
      </c>
      <c r="T43" s="19">
        <f t="shared" si="10"/>
        <v>-0.60000000000000142</v>
      </c>
      <c r="U43" s="19">
        <f t="shared" si="10"/>
        <v>8.7999999999999972</v>
      </c>
      <c r="V43" s="19">
        <f t="shared" si="10"/>
        <v>9.9000000000000057</v>
      </c>
      <c r="W43" s="19">
        <f t="shared" si="10"/>
        <v>1.6999999999999957</v>
      </c>
      <c r="X43" s="19">
        <f t="shared" si="10"/>
        <v>-6.2999999999999972</v>
      </c>
      <c r="Y43" s="19">
        <f t="shared" si="10"/>
        <v>-2.9000000000000057</v>
      </c>
      <c r="Z43" s="50">
        <f t="shared" si="10"/>
        <v>10.400000000000006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Uttlesford</v>
      </c>
      <c r="G48" s="10"/>
      <c r="H48" s="11"/>
      <c r="I48" s="12">
        <f>IF(VLOOKUP($F48,participation!$B$10:$L$468,participation!E$1,FALSE)=0,"",VLOOKUP($F48,participation!$B$10:$L$468,participation!E$1,FALSE))</f>
        <v>3732</v>
      </c>
      <c r="J48" s="13">
        <f>IF(VLOOKUP($F48,participation!$B$10:$L$468,participation!F$1,FALSE)=0,"",VLOOKUP($F48,participation!$B$10:$L$468,participation!F$1,FALSE))</f>
        <v>3385</v>
      </c>
      <c r="K48" s="13">
        <f>IF(VLOOKUP($F48,participation!$B$10:$L$468,participation!G$1,FALSE)=0,"",VLOOKUP($F48,participation!$B$10:$L$468,participation!G$1,FALSE))</f>
        <v>2989</v>
      </c>
      <c r="L48" s="13">
        <f>IF(VLOOKUP($F48,participation!$B$10:$L$468,participation!H$1,FALSE)=0,"",VLOOKUP($F48,participation!$B$10:$L$468,participation!H$1,FALSE))</f>
        <v>2824</v>
      </c>
      <c r="M48" s="13">
        <f>IF(VLOOKUP($F48,participation!$B$10:$L$468,participation!I$1,FALSE)=0,"",VLOOKUP($F48,participation!$B$10:$L$468,participation!I$1,FALSE))</f>
        <v>2797</v>
      </c>
      <c r="N48" s="35">
        <f>IF(VLOOKUP($F48,participation!$B$10:$L$468,participation!J$1,FALSE)=0,"",VLOOKUP($F48,participation!$B$10:$L$468,participation!J$1,FALSE))</f>
        <v>2998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Uttlesford to Rural as a Region</v>
      </c>
      <c r="G51" s="66"/>
      <c r="H51" s="67"/>
      <c r="I51" s="19">
        <f>100*((I48-I49))/I49</f>
        <v>-40.320478572532998</v>
      </c>
      <c r="J51" s="19">
        <f>100*((J48-J49))/J49</f>
        <v>-42.549502884473902</v>
      </c>
      <c r="K51" s="19">
        <f t="shared" ref="K51:N51" si="12">100*((K48-K49))/K49</f>
        <v>-47.208285462657493</v>
      </c>
      <c r="L51" s="19">
        <f t="shared" si="12"/>
        <v>-42.877956588884501</v>
      </c>
      <c r="M51" s="19">
        <f t="shared" si="12"/>
        <v>-39.807097771188154</v>
      </c>
      <c r="N51" s="38">
        <f t="shared" si="12"/>
        <v>-36.844978446812782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Uttlesford to England</v>
      </c>
      <c r="G52" s="53"/>
      <c r="H52" s="54"/>
      <c r="I52" s="19">
        <f>100*(I48-I50)/I50</f>
        <v>-45.020624631703008</v>
      </c>
      <c r="J52" s="19">
        <f>100*(J48-J50)/J50</f>
        <v>-48.618700667880994</v>
      </c>
      <c r="K52" s="19">
        <f t="shared" ref="K52:N52" si="13">100*(K48-K50)/K50</f>
        <v>-51.999357636100854</v>
      </c>
      <c r="L52" s="19">
        <f t="shared" si="13"/>
        <v>-46.147978642257819</v>
      </c>
      <c r="M52" s="19">
        <f t="shared" si="13"/>
        <v>-43.069407693873394</v>
      </c>
      <c r="N52" s="38">
        <f t="shared" si="13"/>
        <v>-41.797709182682972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ftKBhd5fD9EGiO1Y9qxeJwjdM/p5AjRqqdjMs57Fzd/C9tVRnk2deiBcyXU/T2CaunEPL2nDM+mZiEFkQxMxxw==" saltValue="/3HZdQApPqJhDjjK8iDv3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2023-02-03T10:21:29Z</dcterms:modified>
</cp:coreProperties>
</file>