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E90A44E2-8DC5-4CE4-B343-223DE67057EC}" xr6:coauthVersionLast="47" xr6:coauthVersionMax="47" xr10:uidLastSave="{77345048-CE8B-4E60-9153-27B3923BD99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<sst xmlns="http://schemas.openxmlformats.org/spreadsheetml/2006/main" count="9140" uniqueCount="1378">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</sst>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9.1121953470131611</c:v>
                </c:pt>
                <c:pt idx="1">
                  <c:v>14.725523098524024</c:v>
                </c:pt>
                <c:pt idx="2">
                  <c:v>13.31203407880724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1133</c:v>
                </c:pt>
                <c:pt idx="1">
                  <c:v>867</c:v>
                </c:pt>
                <c:pt idx="2">
                  <c:v>1056</c:v>
                </c:pt>
                <c:pt idx="3">
                  <c:v>1010</c:v>
                </c:pt>
                <c:pt idx="4">
                  <c:v>990</c:v>
                </c:pt>
                <c:pt idx="5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42.8</c:v>
                </c:pt>
                <c:pt idx="1">
                  <c:v>45.6</c:v>
                </c:pt>
                <c:pt idx="2">
                  <c:v>54.5</c:v>
                </c:pt>
                <c:pt idx="3">
                  <c:v>52.1</c:v>
                </c:pt>
                <c:pt idx="4">
                  <c:v>54.2</c:v>
                </c:pt>
                <c:pt idx="5">
                  <c:v>55.5</c:v>
                </c:pt>
                <c:pt idx="6">
                  <c:v>51.9</c:v>
                </c:pt>
                <c:pt idx="7">
                  <c:v>54.4</c:v>
                </c:pt>
                <c:pt idx="8">
                  <c:v>56.7</c:v>
                </c:pt>
                <c:pt idx="9">
                  <c:v>62.9</c:v>
                </c:pt>
                <c:pt idx="10">
                  <c:v>64.599999999999994</c:v>
                </c:pt>
                <c:pt idx="11">
                  <c:v>63.8</c:v>
                </c:pt>
                <c:pt idx="12">
                  <c:v>61.9</c:v>
                </c:pt>
                <c:pt idx="13">
                  <c:v>63.9</c:v>
                </c:pt>
                <c:pt idx="14">
                  <c:v>70.599999999999994</c:v>
                </c:pt>
                <c:pt idx="15">
                  <c:v>72.400000000000006</c:v>
                </c:pt>
                <c:pt idx="16">
                  <c:v>64.5</c:v>
                </c:pt>
                <c:pt idx="17">
                  <c:v>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4243</c:v>
                </c:pt>
                <c:pt idx="1">
                  <c:v>4269</c:v>
                </c:pt>
                <c:pt idx="2">
                  <c:v>3891</c:v>
                </c:pt>
                <c:pt idx="3">
                  <c:v>3831</c:v>
                </c:pt>
                <c:pt idx="4">
                  <c:v>3883</c:v>
                </c:pt>
                <c:pt idx="5">
                  <c:v>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807</c:v>
                </c:pt>
                <c:pt idx="1">
                  <c:v>687</c:v>
                </c:pt>
                <c:pt idx="2">
                  <c:v>468</c:v>
                </c:pt>
                <c:pt idx="3">
                  <c:v>389</c:v>
                </c:pt>
                <c:pt idx="4">
                  <c:v>449</c:v>
                </c:pt>
                <c:pt idx="5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289560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9354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West Oxfordshire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West Oxfordshire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the rural situation but moved from being below the England position for the first half of the period considered here to being above in the second half.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West Oxfordshire was consistently greater than both the rural and England situations with a generally widening gap to both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West Oxfordshire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 with a narrowing gap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West Oxfordshire was consistently below the rural situation but moved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above and below the England position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303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West Oxfordshire</v>
      </c>
      <c r="G12" s="10"/>
      <c r="H12" s="11"/>
      <c r="I12" s="12">
        <f>IF(VLOOKUP($F12,'E&amp;T'!$B$10:$Q$468,'E&amp;T'!O$1,FALSE)=0,"",VLOOKUP($F12,'E&amp;T'!$B$10:$Q$468,'E&amp;T'!O$1,FALSE))</f>
        <v>9.1121953470131611</v>
      </c>
      <c r="J12" s="13">
        <f>IF(VLOOKUP($F12,'E&amp;T'!$B$10:$Q$468,'E&amp;T'!P$1,FALSE)=0,"",VLOOKUP($F12,'E&amp;T'!$B$10:$Q$468,'E&amp;T'!P$1,FALSE))</f>
        <v>14.725523098524024</v>
      </c>
      <c r="K12" s="35">
        <f>IF(VLOOKUP($F12,'E&amp;T'!$B$10:$Q$468,'E&amp;T'!Q$1,FALSE)=0,"",VLOOKUP($F12,'E&amp;T'!$B$10:$Q$468,'E&amp;T'!Q$1,FALSE))</f>
        <v>13.31203407880724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West Oxfordshire to Rural as a Region</v>
      </c>
      <c r="G15" s="66"/>
      <c r="H15" s="67"/>
      <c r="I15" s="19">
        <f>100*((I12-I13))/I13</f>
        <v>-17.764224378696113</v>
      </c>
      <c r="J15" s="19">
        <f>100*((J12-J13))/J13</f>
        <v>-14.503552445630664</v>
      </c>
      <c r="K15" s="38">
        <f t="shared" ref="K15" si="0">100*((K12-K13))/K13</f>
        <v>-17.123770889680667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West Oxfordshire to England</v>
      </c>
      <c r="G16" s="53"/>
      <c r="H16" s="54"/>
      <c r="I16" s="19">
        <f>100*(I12-I14)/I14</f>
        <v>-41.004955784337682</v>
      </c>
      <c r="J16" s="19">
        <f>100*(J12-J14)/J14</f>
        <v>-47.801810171755463</v>
      </c>
      <c r="K16" s="38">
        <f t="shared" ref="K16" si="1">100*(K12-K14)/K14</f>
        <v>-55.194184107076886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West Oxfordshire</v>
      </c>
      <c r="G21" s="10"/>
      <c r="H21" s="11"/>
      <c r="I21" s="12">
        <f>IF(VLOOKUP($F21,appstarts!$B$10:$L$468,appstarts!E$1,FALSE)=0,"",VLOOKUP($F21,appstarts!$B$10:$L$468,appstarts!E$1,FALSE))</f>
        <v>1133</v>
      </c>
      <c r="J21" s="13">
        <f>IF(VLOOKUP($F21,appstarts!$B$10:$L$468,appstarts!F$1,FALSE)=0,"",VLOOKUP($F21,appstarts!$B$10:$L$468,appstarts!F$1,FALSE))</f>
        <v>867</v>
      </c>
      <c r="K21" s="13">
        <f>IF(VLOOKUP($F21,appstarts!$B$10:$L$468,appstarts!G$1,FALSE)=0,"",VLOOKUP($F21,appstarts!$B$10:$L$468,appstarts!G$1,FALSE))</f>
        <v>1056</v>
      </c>
      <c r="L21" s="13">
        <f>IF(VLOOKUP($F21,appstarts!$B$10:$L$468,appstarts!H$1,FALSE)=0,"",VLOOKUP($F21,appstarts!$B$10:$L$468,appstarts!H$1,FALSE))</f>
        <v>1010</v>
      </c>
      <c r="M21" s="13">
        <f>IF(VLOOKUP($F21,appstarts!$B$10:$L$468,appstarts!I$1,FALSE)=0,"",VLOOKUP($F21,appstarts!$B$10:$L$468,appstarts!I$1,FALSE))</f>
        <v>990</v>
      </c>
      <c r="N21" s="35">
        <f>IF(VLOOKUP($F21,appstarts!$B$10:$L$468,appstarts!J$1,FALSE)=0,"",VLOOKUP($F21,appstarts!$B$10:$L$468,appstarts!J$1,FALSE))</f>
        <v>1098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West Oxfordshire to Rural as a Region</v>
      </c>
      <c r="G24" s="66"/>
      <c r="H24" s="67"/>
      <c r="I24" s="19">
        <f>100*((I21-I22))/I22</f>
        <v>-30.863579654365921</v>
      </c>
      <c r="J24" s="19">
        <f>100*((J21-J22))/J22</f>
        <v>-31.596242932683086</v>
      </c>
      <c r="K24" s="19">
        <f t="shared" ref="K24:N24" si="3">100*((K21-K22))/K22</f>
        <v>-19.053788770677627</v>
      </c>
      <c r="L24" s="19">
        <f t="shared" si="3"/>
        <v>-9.7942429240007041</v>
      </c>
      <c r="M24" s="19">
        <f t="shared" si="3"/>
        <v>-7.5412794487294379</v>
      </c>
      <c r="N24" s="38">
        <f t="shared" si="3"/>
        <v>-5.9673618112904281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West Oxfordshire to England</v>
      </c>
      <c r="G25" s="53"/>
      <c r="H25" s="54"/>
      <c r="I25" s="19">
        <f>100*(I21-I23)/I23</f>
        <v>-20.211267605633804</v>
      </c>
      <c r="J25" s="19">
        <f>100*(J21-J23)/J23</f>
        <v>-19.348837209302324</v>
      </c>
      <c r="K25" s="19">
        <f t="shared" ref="K25:N25" si="4">100*(K21-K23)/K23</f>
        <v>-5.882352941176471</v>
      </c>
      <c r="L25" s="19">
        <f t="shared" si="4"/>
        <v>10.021786492374728</v>
      </c>
      <c r="M25" s="19">
        <f t="shared" si="4"/>
        <v>8.5526315789473681</v>
      </c>
      <c r="N25" s="38">
        <f t="shared" si="4"/>
        <v>10.797174571140262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West Oxfordshire</v>
      </c>
      <c r="G30" s="10"/>
      <c r="H30" s="11"/>
      <c r="I30" s="12">
        <f>IF(VLOOKUP($F30,appachieve!$B$10:$L$468,appachieve!E$1,FALSE)=0,"",VLOOKUP($F30,appachieve!$B$10:$L$468,appachieve!E$1,FALSE))</f>
        <v>807</v>
      </c>
      <c r="J30" s="13">
        <f>IF(VLOOKUP($F30,appachieve!$B$10:$L$468,appachieve!F$1,FALSE)=0,"",VLOOKUP($F30,appachieve!$B$10:$L$468,appachieve!F$1,FALSE))</f>
        <v>687</v>
      </c>
      <c r="K30" s="13">
        <f>IF(VLOOKUP($F30,appachieve!$B$10:$L$468,appachieve!G$1,FALSE)=0,"",VLOOKUP($F30,appachieve!$B$10:$L$468,appachieve!G$1,FALSE))</f>
        <v>468</v>
      </c>
      <c r="L30" s="13">
        <f>IF(VLOOKUP($F30,appachieve!$B$10:$L$468,appachieve!H$1,FALSE)=0,"",VLOOKUP($F30,appachieve!$B$10:$L$468,appachieve!H$1,FALSE))</f>
        <v>389</v>
      </c>
      <c r="M30" s="13">
        <f>IF(VLOOKUP($F30,appachieve!$B$10:$L$468,appachieve!I$1,FALSE)=0,"",VLOOKUP($F30,appachieve!$B$10:$L$468,appachieve!I$1,FALSE))</f>
        <v>449</v>
      </c>
      <c r="N30" s="35">
        <f>IF(VLOOKUP($F30,appachieve!$B$10:$L$468,appachieve!J$1,FALSE)=0,"",VLOOKUP($F30,appachieve!$B$10:$L$468,appachieve!J$1,FALSE))</f>
        <v>454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West Oxfordshire to Rural as a Region</v>
      </c>
      <c r="G33" s="66"/>
      <c r="H33" s="67"/>
      <c r="I33" s="19">
        <f>100*((I30-I31))/I31</f>
        <v>-14.385170843775358</v>
      </c>
      <c r="J33" s="19">
        <f>100*((J30-J31))/J31</f>
        <v>-26.26456708626765</v>
      </c>
      <c r="K33" s="19">
        <f t="shared" ref="K33:N33" si="6">100*((K30-K31))/K31</f>
        <v>-28.706342291540153</v>
      </c>
      <c r="L33" s="19">
        <f t="shared" si="6"/>
        <v>-27.364725009093227</v>
      </c>
      <c r="M33" s="19">
        <f t="shared" si="6"/>
        <v>-17.665054311800066</v>
      </c>
      <c r="N33" s="38">
        <f t="shared" si="6"/>
        <v>-5.9916265196573093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West Oxfordshire to England</v>
      </c>
      <c r="G34" s="53"/>
      <c r="H34" s="54"/>
      <c r="I34" s="19">
        <f>100*(I30-I32)/I32</f>
        <v>1.2547051442910917</v>
      </c>
      <c r="J34" s="19">
        <f>100*(J30-J32)/J32</f>
        <v>-13.037974683544304</v>
      </c>
      <c r="K34" s="19">
        <f t="shared" ref="K34:N34" si="7">100*(K30-K32)/K32</f>
        <v>-11.363636363636363</v>
      </c>
      <c r="L34" s="19">
        <f t="shared" si="7"/>
        <v>-6.937799043062201</v>
      </c>
      <c r="M34" s="19">
        <f t="shared" si="7"/>
        <v>1.1261261261261262</v>
      </c>
      <c r="N34" s="38">
        <f t="shared" si="7"/>
        <v>16.709511568123393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West Oxfordshire</v>
      </c>
      <c r="G39" s="10"/>
      <c r="H39" s="11"/>
      <c r="I39" s="12">
        <f>IF(VLOOKUP($F39,'level3+'!$B$10:$BF$468,((3*'level3+'!B$1)+3),FALSE)=0,"",VLOOKUP($F39,'level3+'!$B$10:$BF$468,((3*'level3+'!B$1)+3),FALSE))</f>
        <v>42.8</v>
      </c>
      <c r="J39" s="12">
        <f>IF(VLOOKUP($F39,'level3+'!$B$10:$BF$468,((3*'level3+'!C$1)+3),FALSE)=0,"",VLOOKUP($F39,'level3+'!$B$10:$BF$468,((3*'level3+'!C$1)+3),FALSE))</f>
        <v>45.6</v>
      </c>
      <c r="K39" s="12">
        <f>IF(VLOOKUP($F39,'level3+'!$B$10:$BF$468,((3*'level3+'!D$1)+3),FALSE)=0,"",VLOOKUP($F39,'level3+'!$B$10:$BF$468,((3*'level3+'!D$1)+3),FALSE))</f>
        <v>54.5</v>
      </c>
      <c r="L39" s="12">
        <f>IF(VLOOKUP($F39,'level3+'!$B$10:$BF$468,((3*'level3+'!E$1)+3),FALSE)=0,"",VLOOKUP($F39,'level3+'!$B$10:$BF$468,((3*'level3+'!E$1)+3),FALSE))</f>
        <v>52.1</v>
      </c>
      <c r="M39" s="12">
        <f>IF(VLOOKUP($F39,'level3+'!$B$10:$BF$468,((3*'level3+'!F$1)+3),FALSE)=0,"",VLOOKUP($F39,'level3+'!$B$10:$BF$468,((3*'level3+'!F$1)+3),FALSE))</f>
        <v>54.2</v>
      </c>
      <c r="N39" s="12">
        <f>IF(VLOOKUP($F39,'level3+'!$B$10:$BF$468,((3*'level3+'!G$1)+3),FALSE)=0,"",VLOOKUP($F39,'level3+'!$B$10:$BF$468,((3*'level3+'!G$1)+3),FALSE))</f>
        <v>55.5</v>
      </c>
      <c r="O39" s="12">
        <f>IF(VLOOKUP($F39,'level3+'!$B$10:$BF$468,((3*'level3+'!H$1)+3),FALSE)=0,"",VLOOKUP($F39,'level3+'!$B$10:$BF$468,((3*'level3+'!H$1)+3),FALSE))</f>
        <v>51.9</v>
      </c>
      <c r="P39" s="12">
        <f>IF(VLOOKUP($F39,'level3+'!$B$10:$BF$468,((3*'level3+'!I$1)+3),FALSE)=0,"",VLOOKUP($F39,'level3+'!$B$10:$BF$468,((3*'level3+'!I$1)+3),FALSE))</f>
        <v>54.4</v>
      </c>
      <c r="Q39" s="12">
        <f>IF(VLOOKUP($F39,'level3+'!$B$10:$BF$468,((3*'level3+'!J$1)+3),FALSE)=0,"",VLOOKUP($F39,'level3+'!$B$10:$BF$468,((3*'level3+'!J$1)+3),FALSE))</f>
        <v>56.7</v>
      </c>
      <c r="R39" s="12">
        <f>IF(VLOOKUP($F39,'level3+'!$B$10:$BF$468,((3*'level3+'!K$1)+3),FALSE)=0,"",VLOOKUP($F39,'level3+'!$B$10:$BF$468,((3*'level3+'!K$1)+3),FALSE))</f>
        <v>62.9</v>
      </c>
      <c r="S39" s="12">
        <f>IF(VLOOKUP($F39,'level3+'!$B$10:$BF$468,((3*'level3+'!L$1)+3),FALSE)=0,"",VLOOKUP($F39,'level3+'!$B$10:$BF$468,((3*'level3+'!L$1)+3),FALSE))</f>
        <v>64.599999999999994</v>
      </c>
      <c r="T39" s="12">
        <f>IF(VLOOKUP($F39,'level3+'!$B$10:$BF$468,((3*'level3+'!M$1)+3),FALSE)=0,"",VLOOKUP($F39,'level3+'!$B$10:$BF$468,((3*'level3+'!M$1)+3),FALSE))</f>
        <v>63.8</v>
      </c>
      <c r="U39" s="12">
        <f>IF(VLOOKUP($F39,'level3+'!$B$10:$BF$468,((3*'level3+'!N$1)+3),FALSE)=0,"",VLOOKUP($F39,'level3+'!$B$10:$BF$468,((3*'level3+'!N$1)+3),FALSE))</f>
        <v>61.9</v>
      </c>
      <c r="V39" s="12">
        <f>IF(VLOOKUP($F39,'level3+'!$B$10:$BF$468,((3*'level3+'!O$1)+3),FALSE)=0,"",VLOOKUP($F39,'level3+'!$B$10:$BF$468,((3*'level3+'!O$1)+3),FALSE))</f>
        <v>63.9</v>
      </c>
      <c r="W39" s="12">
        <f>IF(VLOOKUP($F39,'level3+'!$B$10:$BF$468,((3*'level3+'!P$1)+3),FALSE)=0,"",VLOOKUP($F39,'level3+'!$B$10:$BF$468,((3*'level3+'!P$1)+3),FALSE))</f>
        <v>70.599999999999994</v>
      </c>
      <c r="X39" s="12">
        <f>IF(VLOOKUP($F39,'level3+'!$B$10:$BF$468,((3*'level3+'!Q$1)+3),FALSE)=0,"",VLOOKUP($F39,'level3+'!$B$10:$BF$468,((3*'level3+'!Q$1)+3),FALSE))</f>
        <v>72.400000000000006</v>
      </c>
      <c r="Y39" s="12">
        <f>IF(VLOOKUP($F39,'level3+'!$B$10:$BF$468,((3*'level3+'!R$1)+3),FALSE)=0,"",VLOOKUP($F39,'level3+'!$B$10:$BF$468,((3*'level3+'!R$1)+3),FALSE))</f>
        <v>64.5</v>
      </c>
      <c r="Z39" s="47">
        <f>IF(VLOOKUP($F39,'level3+'!$B$10:$BF$468,((3*'level3+'!S$1)+3),FALSE)=0,"",VLOOKUP($F39,'level3+'!$B$10:$BF$468,((3*'level3+'!S$1)+3),FALSE))</f>
        <v>81.2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West Oxfordshire to Rural as a Region</v>
      </c>
      <c r="G42" s="69"/>
      <c r="H42" s="70"/>
      <c r="I42" s="19">
        <f>((I39-I40))</f>
        <v>-1.6053877003211525</v>
      </c>
      <c r="J42" s="19">
        <f>((J39-J40))</f>
        <v>0.62717606604655884</v>
      </c>
      <c r="K42" s="19">
        <f t="shared" ref="K42:Z42" si="9">((K39-K40))</f>
        <v>8.7264477095937778</v>
      </c>
      <c r="L42" s="19">
        <f t="shared" si="9"/>
        <v>5.1320767970030445</v>
      </c>
      <c r="M42" s="19">
        <f t="shared" si="9"/>
        <v>8.2363495284708179</v>
      </c>
      <c r="N42" s="19">
        <f t="shared" si="9"/>
        <v>7.9104683195592287</v>
      </c>
      <c r="O42" s="19">
        <f t="shared" si="9"/>
        <v>2.5379477974721425</v>
      </c>
      <c r="P42" s="19">
        <f t="shared" si="9"/>
        <v>3.7979539487581846</v>
      </c>
      <c r="Q42" s="19">
        <f t="shared" si="9"/>
        <v>4.2605343304284986</v>
      </c>
      <c r="R42" s="19">
        <f t="shared" si="9"/>
        <v>9.6244555860944132</v>
      </c>
      <c r="S42" s="19">
        <f t="shared" si="9"/>
        <v>10.029969492856488</v>
      </c>
      <c r="T42" s="19">
        <f t="shared" si="9"/>
        <v>8.6396808670781198</v>
      </c>
      <c r="U42" s="19">
        <f t="shared" si="9"/>
        <v>5.9588252984872554</v>
      </c>
      <c r="V42" s="19">
        <f t="shared" si="9"/>
        <v>7.2114133861814267</v>
      </c>
      <c r="W42" s="19">
        <f t="shared" si="9"/>
        <v>13.210833723017508</v>
      </c>
      <c r="X42" s="19">
        <f t="shared" si="9"/>
        <v>14.253420342712474</v>
      </c>
      <c r="Y42" s="19">
        <f t="shared" si="9"/>
        <v>4.7291236997004233</v>
      </c>
      <c r="Z42" s="38">
        <f t="shared" si="9"/>
        <v>21.660124088582954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West Oxfordshire to England</v>
      </c>
      <c r="G43" s="53"/>
      <c r="H43" s="54"/>
      <c r="I43" s="19">
        <f>(I39-I41)</f>
        <v>-0.60000000000000142</v>
      </c>
      <c r="J43" s="19">
        <f>(J39-J41)</f>
        <v>1.6000000000000014</v>
      </c>
      <c r="K43" s="19">
        <f t="shared" ref="K43:Z43" si="10">(K39-K41)</f>
        <v>9.7000000000000028</v>
      </c>
      <c r="L43" s="19">
        <f t="shared" si="10"/>
        <v>6.3000000000000043</v>
      </c>
      <c r="M43" s="19">
        <f t="shared" si="10"/>
        <v>8.6000000000000014</v>
      </c>
      <c r="N43" s="19">
        <f t="shared" si="10"/>
        <v>8.6000000000000014</v>
      </c>
      <c r="O43" s="19">
        <f t="shared" si="10"/>
        <v>3.1999999999999957</v>
      </c>
      <c r="P43" s="19">
        <f t="shared" si="10"/>
        <v>3.8999999999999986</v>
      </c>
      <c r="Q43" s="19">
        <f t="shared" si="10"/>
        <v>3.6000000000000014</v>
      </c>
      <c r="R43" s="19">
        <f t="shared" si="10"/>
        <v>9.1000000000000014</v>
      </c>
      <c r="S43" s="19">
        <f t="shared" si="10"/>
        <v>9.7999999999999972</v>
      </c>
      <c r="T43" s="19">
        <f t="shared" si="10"/>
        <v>8.1999999999999957</v>
      </c>
      <c r="U43" s="19">
        <f t="shared" si="10"/>
        <v>5.1999999999999957</v>
      </c>
      <c r="V43" s="19">
        <f t="shared" si="10"/>
        <v>6.8999999999999986</v>
      </c>
      <c r="W43" s="19">
        <f t="shared" si="10"/>
        <v>12.899999999999991</v>
      </c>
      <c r="X43" s="19">
        <f t="shared" si="10"/>
        <v>13.900000000000006</v>
      </c>
      <c r="Y43" s="19">
        <f t="shared" si="10"/>
        <v>3.2999999999999972</v>
      </c>
      <c r="Z43" s="50">
        <f t="shared" si="10"/>
        <v>19.900000000000006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West Oxfordshire</v>
      </c>
      <c r="G48" s="10"/>
      <c r="H48" s="11"/>
      <c r="I48" s="12">
        <f>IF(VLOOKUP($F48,participation!$B$10:$L$468,participation!E$1,FALSE)=0,"",VLOOKUP($F48,participation!$B$10:$L$468,participation!E$1,FALSE))</f>
        <v>4243</v>
      </c>
      <c r="J48" s="13">
        <f>IF(VLOOKUP($F48,participation!$B$10:$L$468,participation!F$1,FALSE)=0,"",VLOOKUP($F48,participation!$B$10:$L$468,participation!F$1,FALSE))</f>
        <v>4269</v>
      </c>
      <c r="K48" s="13">
        <f>IF(VLOOKUP($F48,participation!$B$10:$L$468,participation!G$1,FALSE)=0,"",VLOOKUP($F48,participation!$B$10:$L$468,participation!G$1,FALSE))</f>
        <v>3891</v>
      </c>
      <c r="L48" s="13">
        <f>IF(VLOOKUP($F48,participation!$B$10:$L$468,participation!H$1,FALSE)=0,"",VLOOKUP($F48,participation!$B$10:$L$468,participation!H$1,FALSE))</f>
        <v>3831</v>
      </c>
      <c r="M48" s="13">
        <f>IF(VLOOKUP($F48,participation!$B$10:$L$468,participation!I$1,FALSE)=0,"",VLOOKUP($F48,participation!$B$10:$L$468,participation!I$1,FALSE))</f>
        <v>3883</v>
      </c>
      <c r="N48" s="35">
        <f>IF(VLOOKUP($F48,participation!$B$10:$L$468,participation!J$1,FALSE)=0,"",VLOOKUP($F48,participation!$B$10:$L$468,participation!J$1,FALSE))</f>
        <v>4183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West Oxfordshire to Rural as a Region</v>
      </c>
      <c r="G51" s="66"/>
      <c r="H51" s="67"/>
      <c r="I51" s="19">
        <f>100*((I48-I49))/I49</f>
        <v>-32.1489256653959</v>
      </c>
      <c r="J51" s="19">
        <f>100*((J48-J49))/J49</f>
        <v>-27.546182515160734</v>
      </c>
      <c r="K51" s="19">
        <f t="shared" ref="K51:N51" si="12">100*((K48-K49))/K49</f>
        <v>-31.277162507594621</v>
      </c>
      <c r="L51" s="19">
        <f t="shared" si="12"/>
        <v>-22.509012638816049</v>
      </c>
      <c r="M51" s="19">
        <f t="shared" si="12"/>
        <v>-16.43581002700164</v>
      </c>
      <c r="N51" s="38">
        <f t="shared" si="12"/>
        <v>-11.882103016350184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West Oxfordshire to England</v>
      </c>
      <c r="G52" s="53"/>
      <c r="H52" s="54"/>
      <c r="I52" s="19">
        <f>100*(I48-I50)/I50</f>
        <v>-37.49263406010607</v>
      </c>
      <c r="J52" s="19">
        <f>100*(J48-J50)/J50</f>
        <v>-35.200364298724956</v>
      </c>
      <c r="K52" s="19">
        <f t="shared" ref="K52:N52" si="13">100*(K48-K50)/K50</f>
        <v>-37.514051710293884</v>
      </c>
      <c r="L52" s="19">
        <f t="shared" si="13"/>
        <v>-26.945080091533182</v>
      </c>
      <c r="M52" s="19">
        <f t="shared" si="13"/>
        <v>-20.964787299002648</v>
      </c>
      <c r="N52" s="38">
        <f t="shared" si="13"/>
        <v>-18.792467482042323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h3jUYwjXCvXRYRc3u19UdaUJbVeJpuBLlzZawOyZq8Q6ke9GFU6vsr6rn+dqmR2fcSZ0RHvHK/9Z/+tiRpi9yg==" saltValue="IAhgsSJj2T6f/CizK/AR6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2023-02-03T11:40:33Z</dcterms:modified>
</cp:coreProperties>
</file>