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582005EC-A1CF-4A3D-AFF9-639F5F32EF40}" xr6:coauthVersionLast="47" xr6:coauthVersionMax="47" xr10:uidLastSave="{07864537-18C5-4102-8455-8C3512D4A08E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N42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<sst xmlns="http://schemas.openxmlformats.org/spreadsheetml/2006/main" count="69488" uniqueCount="1474">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</sst>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Gloucestershire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63.34</c:v>
                </c:pt>
                <c:pt idx="1">
                  <c:v>63.5</c:v>
                </c:pt>
                <c:pt idx="2">
                  <c:v>66.23</c:v>
                </c:pt>
                <c:pt idx="3">
                  <c:v>66.099999999999994</c:v>
                </c:pt>
                <c:pt idx="4">
                  <c:v>66.010000000000005</c:v>
                </c:pt>
                <c:pt idx="5">
                  <c:v>68.13</c:v>
                </c:pt>
                <c:pt idx="6">
                  <c:v>68.239999999999995</c:v>
                </c:pt>
                <c:pt idx="7">
                  <c:v>67.430000000000007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Gloucestershire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66.2</c:v>
                </c:pt>
                <c:pt idx="1">
                  <c:v>66.37</c:v>
                </c:pt>
                <c:pt idx="2">
                  <c:v>66.17</c:v>
                </c:pt>
                <c:pt idx="3">
                  <c:v>65.650000000000006</c:v>
                </c:pt>
                <c:pt idx="4">
                  <c:v>65.89</c:v>
                </c:pt>
                <c:pt idx="5">
                  <c:v>67.209999999999994</c:v>
                </c:pt>
                <c:pt idx="6">
                  <c:v>66.06</c:v>
                </c:pt>
                <c:pt idx="7">
                  <c:v>66.38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Cotswold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14.2</c:v>
                </c:pt>
                <c:pt idx="1">
                  <c:v>12.5</c:v>
                </c:pt>
                <c:pt idx="2">
                  <c:v>15.1</c:v>
                </c:pt>
                <c:pt idx="3">
                  <c:v>14.1</c:v>
                </c:pt>
                <c:pt idx="4">
                  <c:v>5.8</c:v>
                </c:pt>
                <c:pt idx="5">
                  <c:v>9.8000000000000007</c:v>
                </c:pt>
                <c:pt idx="6">
                  <c:v>12.2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Cotswold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15.2</c:v>
                </c:pt>
                <c:pt idx="1">
                  <c:v>16.2</c:v>
                </c:pt>
                <c:pt idx="2">
                  <c:v>16.399999999999999</c:v>
                </c:pt>
                <c:pt idx="3">
                  <c:v>16.100000000000001</c:v>
                </c:pt>
                <c:pt idx="4">
                  <c:v>15.6</c:v>
                </c:pt>
                <c:pt idx="5">
                  <c:v>15</c:v>
                </c:pt>
                <c:pt idx="6">
                  <c:v>14.6</c:v>
                </c:pt>
                <c:pt idx="7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Cotswold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53.727644421265303</c:v>
                </c:pt>
                <c:pt idx="1">
                  <c:v>57.880423553354902</c:v>
                </c:pt>
                <c:pt idx="2">
                  <c:v>58.4213173764294</c:v>
                </c:pt>
                <c:pt idx="3">
                  <c:v>62.041150982676903</c:v>
                </c:pt>
                <c:pt idx="4">
                  <c:v>58.897464492291398</c:v>
                </c:pt>
                <c:pt idx="5">
                  <c:v>60.748081709499701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Cotswold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27.905601963267198</c:v>
                </c:pt>
                <c:pt idx="1">
                  <c:v>25.152598575709199</c:v>
                </c:pt>
                <c:pt idx="2">
                  <c:v>24.753937247451599</c:v>
                </c:pt>
                <c:pt idx="3">
                  <c:v>21.6248793039235</c:v>
                </c:pt>
                <c:pt idx="4">
                  <c:v>20.277120271738799</c:v>
                </c:pt>
                <c:pt idx="5">
                  <c:v>21.622845358042099</c:v>
                </c:pt>
                <c:pt idx="6">
                  <c:v>19.4017395342951</c:v>
                </c:pt>
                <c:pt idx="7">
                  <c:v>21.5952597753422</c:v>
                </c:pt>
                <c:pt idx="8">
                  <c:v>18.755735906144398</c:v>
                </c:pt>
                <c:pt idx="9">
                  <c:v>20.420512668191702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Gloucestershire from 2011-13 to 2018-20 increased significantly taking it from being in line with the England situation to being markedly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Gloucestershire from 2011-13 to 2018-20 was in general consistent at around 66 years, which was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the Cotswold authority area from 2012 to 2019 was consistently below the England and rural situations.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the Cotswold authority area initially rose but proceeded to decline widening the gap to both the rural and England situations.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the Cotswold authority area from 2015/16 to 2020/21 was consistently below the rural and England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the Cotswold authority area from 2008-10 to 2017-19 was consistently below the rural and England situations.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73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Gloucestershire</v>
      </c>
      <c r="G12" s="12"/>
      <c r="H12" s="13"/>
      <c r="I12" s="14">
        <f>IF(VLOOKUP($F12,'M HLE'!$B$10:$L$468,'M HLE'!E$1,FALSE)=0,"",VLOOKUP($F12,'M HLE'!$B$10:$L$468,'M HLE'!E$1,FALSE))</f>
        <v>63.34</v>
      </c>
      <c r="J12" s="15">
        <f>IF(VLOOKUP($F12,'M HLE'!$B$10:$L$468,'M HLE'!F$1,FALSE)=0,"",VLOOKUP($F12,'M HLE'!$B$10:$L$468,'M HLE'!F$1,FALSE))</f>
        <v>63.5</v>
      </c>
      <c r="K12" s="15">
        <f>IF(VLOOKUP($F12,'M HLE'!$B$10:$L$468,'M HLE'!G$1,FALSE)=0,"",VLOOKUP($F12,'M HLE'!$B$10:$L$468,'M HLE'!G$1,FALSE))</f>
        <v>66.23</v>
      </c>
      <c r="L12" s="15">
        <f>IF(VLOOKUP($F12,'M HLE'!$B$10:$L$468,'M HLE'!H$1,FALSE)=0,"",VLOOKUP($F12,'M HLE'!$B$10:$L$468,'M HLE'!H$1,FALSE))</f>
        <v>66.099999999999994</v>
      </c>
      <c r="M12" s="15">
        <f>IF(VLOOKUP($F12,'M HLE'!$B$10:$L$468,'M HLE'!I$1,FALSE)=0,"",VLOOKUP($F12,'M HLE'!$B$10:$L$468,'M HLE'!I$1,FALSE))</f>
        <v>66.010000000000005</v>
      </c>
      <c r="N12" s="15">
        <f>IF(VLOOKUP($F12,'M HLE'!$B$10:$L$468,'M HLE'!J$1,FALSE)=0,"",VLOOKUP($F12,'M HLE'!$B$10:$L$468,'M HLE'!J$1,FALSE))</f>
        <v>68.13</v>
      </c>
      <c r="O12" s="15">
        <f>IF(VLOOKUP($F12,'M HLE'!$B$10:$L$468,'M HLE'!K$1,FALSE)=0,"",VLOOKUP($F12,'M HLE'!$B$10:$L$468,'M HLE'!K$1,FALSE))</f>
        <v>68.239999999999995</v>
      </c>
      <c r="P12" s="15">
        <f>IF(VLOOKUP($F12,'M HLE'!$B$10:$L$468,'M HLE'!L$1,FALSE)=0,"",VLOOKUP($F12,'M HLE'!$B$10:$L$468,'M HLE'!L$1,FALSE))</f>
        <v>67.430000000000007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Gloucestershire to Rural as a Region</v>
      </c>
      <c r="G15" s="52"/>
      <c r="H15" s="53"/>
      <c r="I15" s="21">
        <f>100*((I12-I13))/I13</f>
        <v>-2.1723181948059094</v>
      </c>
      <c r="J15" s="21">
        <f>100*((J12-J13))/J13</f>
        <v>-2.5759830620291844</v>
      </c>
      <c r="K15" s="21">
        <f t="shared" ref="K15:P15" si="0">100*((K12-K13))/K13</f>
        <v>1.7928638945030611</v>
      </c>
      <c r="L15" s="21">
        <f t="shared" si="0"/>
        <v>2.2547085895502126</v>
      </c>
      <c r="M15" s="21">
        <f t="shared" si="0"/>
        <v>2.2499322309568996</v>
      </c>
      <c r="N15" s="21">
        <f t="shared" si="0"/>
        <v>6.0595446584938442</v>
      </c>
      <c r="O15" s="21">
        <f t="shared" si="0"/>
        <v>6.0063535461020487</v>
      </c>
      <c r="P15" s="21">
        <f t="shared" si="0"/>
        <v>4.1969280217572829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Gloucestershire to England</v>
      </c>
      <c r="G16" s="41"/>
      <c r="H16" s="42"/>
      <c r="I16" s="21">
        <f>100*(I12-I14)/I14</f>
        <v>0.25324469768914798</v>
      </c>
      <c r="J16" s="21">
        <f>100*(J12-J14)/J14</f>
        <v>0.20514439008995197</v>
      </c>
      <c r="K16" s="21">
        <f t="shared" ref="K16:P16" si="1">100*(K12-K14)/K14</f>
        <v>4.496686651940677</v>
      </c>
      <c r="L16" s="21">
        <f t="shared" si="1"/>
        <v>4.4068867477491578</v>
      </c>
      <c r="M16" s="21">
        <f t="shared" si="1"/>
        <v>4.1495739981066615</v>
      </c>
      <c r="N16" s="21">
        <f t="shared" si="1"/>
        <v>7.5284090909090846</v>
      </c>
      <c r="O16" s="21">
        <f t="shared" si="1"/>
        <v>8.0088635644191122</v>
      </c>
      <c r="P16" s="21">
        <f t="shared" si="1"/>
        <v>6.7944250871080234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Gloucestershire</v>
      </c>
      <c r="G21" s="12"/>
      <c r="H21" s="13"/>
      <c r="I21" s="14">
        <f>IF(VLOOKUP($F21,'F HLE'!$B$10:$L$468,'F HLE'!E$1,FALSE)=0,"",VLOOKUP($F21,'F HLE'!$B$10:$L$468,'F HLE'!E$1,FALSE))</f>
        <v>66.2</v>
      </c>
      <c r="J21" s="15">
        <f>IF(VLOOKUP($F21,'F HLE'!$B$10:$L$468,'F HLE'!F$1,FALSE)=0,"",VLOOKUP($F21,'F HLE'!$B$10:$L$468,'F HLE'!F$1,FALSE))</f>
        <v>66.37</v>
      </c>
      <c r="K21" s="15">
        <f>IF(VLOOKUP($F21,'F HLE'!$B$10:$L$468,'F HLE'!G$1,FALSE)=0,"",VLOOKUP($F21,'F HLE'!$B$10:$L$468,'F HLE'!G$1,FALSE))</f>
        <v>66.17</v>
      </c>
      <c r="L21" s="15">
        <f>IF(VLOOKUP($F21,'F HLE'!$B$10:$L$468,'F HLE'!H$1,FALSE)=0,"",VLOOKUP($F21,'F HLE'!$B$10:$L$468,'F HLE'!H$1,FALSE))</f>
        <v>65.650000000000006</v>
      </c>
      <c r="M21" s="15">
        <f>IF(VLOOKUP($F21,'F HLE'!$B$10:$L$468,'F HLE'!I$1,FALSE)=0,"",VLOOKUP($F21,'F HLE'!$B$10:$L$468,'F HLE'!I$1,FALSE))</f>
        <v>65.89</v>
      </c>
      <c r="N21" s="15">
        <f>IF(VLOOKUP($F21,'F HLE'!$B$10:$L$468,'F HLE'!J$1,FALSE)=0,"",VLOOKUP($F21,'F HLE'!$B$10:$L$468,'F HLE'!J$1,FALSE))</f>
        <v>67.209999999999994</v>
      </c>
      <c r="O21" s="15">
        <f>IF(VLOOKUP($F21,'F HLE'!$B$10:$L$468,'F HLE'!K$1,FALSE)=0,"",VLOOKUP($F21,'F HLE'!$B$10:$L$468,'F HLE'!K$1,FALSE))</f>
        <v>66.06</v>
      </c>
      <c r="P21" s="15">
        <f>IF(VLOOKUP($F21,'F HLE'!$B$10:$L$468,'F HLE'!L$1,FALSE)=0,"",VLOOKUP($F21,'F HLE'!$B$10:$L$468,'F HLE'!L$1,FALSE))</f>
        <v>66.38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Gloucestershire to Rural as a Region</v>
      </c>
      <c r="G24" s="52"/>
      <c r="H24" s="53"/>
      <c r="I24" s="21">
        <f>100*((I21-I22))/I22</f>
        <v>0.98775790397009067</v>
      </c>
      <c r="J24" s="21">
        <f>100*((J21-J22))/J22</f>
        <v>1.8429007657014733</v>
      </c>
      <c r="K24" s="21">
        <f t="shared" ref="K24:P24" si="3">100*((K21-K22))/K22</f>
        <v>0.82740335532634546</v>
      </c>
      <c r="L24" s="21">
        <f t="shared" si="3"/>
        <v>0.13422409322472445</v>
      </c>
      <c r="M24" s="21">
        <f t="shared" si="3"/>
        <v>0.50335570469802748</v>
      </c>
      <c r="N24" s="21">
        <f t="shared" si="3"/>
        <v>2.8832097234659493</v>
      </c>
      <c r="O24" s="21">
        <f t="shared" si="3"/>
        <v>2.6445818701637682</v>
      </c>
      <c r="P24" s="21">
        <f t="shared" si="3"/>
        <v>1.5411679222914509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Gloucestershire to England</v>
      </c>
      <c r="G25" s="41"/>
      <c r="H25" s="42"/>
      <c r="I25" s="21">
        <f>100*(I21-I23)/I23</f>
        <v>3.6967418546365902</v>
      </c>
      <c r="J25" s="21">
        <f>100*(J21-J23)/J23</f>
        <v>3.9467501957713438</v>
      </c>
      <c r="K25" s="21">
        <f t="shared" ref="K25:P25" si="4">100*(K21-K23)/K23</f>
        <v>3.2937870746175451</v>
      </c>
      <c r="L25" s="21">
        <f t="shared" si="4"/>
        <v>2.8835605704435094</v>
      </c>
      <c r="M25" s="21">
        <f t="shared" si="4"/>
        <v>3.3244472322408614</v>
      </c>
      <c r="N25" s="21">
        <f t="shared" si="4"/>
        <v>5.1964313664110078</v>
      </c>
      <c r="O25" s="21">
        <f t="shared" si="4"/>
        <v>3.9987405541561696</v>
      </c>
      <c r="P25" s="21">
        <f t="shared" si="4"/>
        <v>3.9298575230937813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Cotswold</v>
      </c>
      <c r="G30" s="12"/>
      <c r="H30" s="13"/>
      <c r="I30" s="14">
        <f>IF(VLOOKUP($F30,SMOKING!$B$10:$L$468,SMOKING!E$1,FALSE)=0,"",VLOOKUP($F30,SMOKING!$B$10:$L$468,SMOKING!E$1,FALSE))</f>
        <v>14.2</v>
      </c>
      <c r="J30" s="15">
        <f>IF(VLOOKUP($F30,SMOKING!$B$10:$L$468,SMOKING!F$1,FALSE)=0,"",VLOOKUP($F30,SMOKING!$B$10:$L$468,SMOKING!F$1,FALSE))</f>
        <v>12.5</v>
      </c>
      <c r="K30" s="15">
        <f>IF(VLOOKUP($F30,SMOKING!$B$10:$L$468,SMOKING!G$1,FALSE)=0,"",VLOOKUP($F30,SMOKING!$B$10:$L$468,SMOKING!G$1,FALSE))</f>
        <v>15.1</v>
      </c>
      <c r="L30" s="15">
        <f>IF(VLOOKUP($F30,SMOKING!$B$10:$L$468,SMOKING!H$1,FALSE)=0,"",VLOOKUP($F30,SMOKING!$B$10:$L$468,SMOKING!H$1,FALSE))</f>
        <v>14.1</v>
      </c>
      <c r="M30" s="15">
        <f>IF(VLOOKUP($F30,SMOKING!$B$10:$L$468,SMOKING!I$1,FALSE)=0,"",VLOOKUP($F30,SMOKING!$B$10:$L$468,SMOKING!I$1,FALSE))</f>
        <v>5.8</v>
      </c>
      <c r="N30" s="15">
        <f>IF(VLOOKUP($F30,SMOKING!$B$10:$L$468,SMOKING!J$1,FALSE)=0,"",VLOOKUP($F30,SMOKING!$B$10:$L$468,SMOKING!J$1,FALSE))</f>
        <v>9.8000000000000007</v>
      </c>
      <c r="O30" s="15">
        <f>IF(VLOOKUP($F30,SMOKING!$B$10:$L$468,SMOKING!K$1,FALSE)=0,"",VLOOKUP($F30,SMOKING!$B$10:$L$468,SMOKING!K$1,FALSE))</f>
        <v>12.2</v>
      </c>
      <c r="P30" s="15">
        <f>IF(VLOOKUP($F30,SMOKING!$B$10:$L$468,SMOKING!L$1,FALSE)=0,"",VLOOKUP($F30,SMOKING!$B$10:$L$468,SMOKING!L$1,FALSE))</f>
        <v>11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Cotswold to Rural as a Region</v>
      </c>
      <c r="G33" s="52"/>
      <c r="H33" s="53"/>
      <c r="I33" s="21">
        <f>((I30-I31))</f>
        <v>-3.0724137931034541</v>
      </c>
      <c r="J33" s="21">
        <f>((J30-J31))</f>
        <v>-3.6091954022988446</v>
      </c>
      <c r="K33" s="21">
        <f t="shared" ref="K33:P33" si="6">((K30-K31))</f>
        <v>-0.46781609195402396</v>
      </c>
      <c r="L33" s="21">
        <f t="shared" si="6"/>
        <v>-0.79310344827586299</v>
      </c>
      <c r="M33" s="21">
        <f t="shared" si="6"/>
        <v>-7.5218390804597695</v>
      </c>
      <c r="N33" s="21">
        <f t="shared" si="6"/>
        <v>-3.0356321839080476</v>
      </c>
      <c r="O33" s="21">
        <f t="shared" si="6"/>
        <v>-0.4126436781609204</v>
      </c>
      <c r="P33" s="21">
        <f t="shared" si="6"/>
        <v>-1.7264367816091912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Cotswold to England</v>
      </c>
      <c r="G34" s="41"/>
      <c r="H34" s="42"/>
      <c r="I34" s="21">
        <f>(I30-I32)</f>
        <v>-5.1000000000000014</v>
      </c>
      <c r="J34" s="21">
        <f>(J30-J32)</f>
        <v>-5.8999999999999986</v>
      </c>
      <c r="K34" s="21">
        <f t="shared" ref="K34:P34" si="7">(K30-K32)</f>
        <v>-2.7000000000000011</v>
      </c>
      <c r="L34" s="21">
        <f t="shared" si="7"/>
        <v>-2.7999999999999989</v>
      </c>
      <c r="M34" s="21">
        <f t="shared" si="7"/>
        <v>-9.6999999999999993</v>
      </c>
      <c r="N34" s="21">
        <f t="shared" si="7"/>
        <v>-5.0999999999999996</v>
      </c>
      <c r="O34" s="21">
        <f t="shared" si="7"/>
        <v>-2.2000000000000011</v>
      </c>
      <c r="P34" s="21">
        <f t="shared" si="7"/>
        <v>-2.9000000000000004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Cotswold</v>
      </c>
      <c r="G39" s="12"/>
      <c r="H39" s="13"/>
      <c r="I39" s="14">
        <f>IF(VLOOKUP($F39,'CHILD OBESITY'!$B$10:$L$468,'CHILD OBESITY'!E$1,FALSE)=0,"",VLOOKUP($F39,'CHILD OBESITY'!$B$10:$L$468,'CHILD OBESITY'!E$1,FALSE))</f>
        <v>15.2</v>
      </c>
      <c r="J39" s="15">
        <f>IF(VLOOKUP($F39,'CHILD OBESITY'!$B$10:$L$468,'CHILD OBESITY'!F$1,FALSE)=0,"",VLOOKUP($F39,'CHILD OBESITY'!$B$10:$L$468,'CHILD OBESITY'!F$1,FALSE))</f>
        <v>16.2</v>
      </c>
      <c r="K39" s="15">
        <f>IF(VLOOKUP($F39,'CHILD OBESITY'!$B$10:$L$468,'CHILD OBESITY'!G$1,FALSE)=0,"",VLOOKUP($F39,'CHILD OBESITY'!$B$10:$L$468,'CHILD OBESITY'!G$1,FALSE))</f>
        <v>16.399999999999999</v>
      </c>
      <c r="L39" s="15">
        <f>IF(VLOOKUP($F39,'CHILD OBESITY'!$B$10:$L$468,'CHILD OBESITY'!H$1,FALSE)=0,"",VLOOKUP($F39,'CHILD OBESITY'!$B$10:$L$468,'CHILD OBESITY'!H$1,FALSE))</f>
        <v>16.100000000000001</v>
      </c>
      <c r="M39" s="15">
        <f>IF(VLOOKUP($F39,'CHILD OBESITY'!$B$10:$L$468,'CHILD OBESITY'!I$1,FALSE)=0,"",VLOOKUP($F39,'CHILD OBESITY'!$B$10:$L$468,'CHILD OBESITY'!I$1,FALSE))</f>
        <v>15.6</v>
      </c>
      <c r="N39" s="15">
        <f>IF(VLOOKUP($F39,'CHILD OBESITY'!$B$10:$L$468,'CHILD OBESITY'!J$1,FALSE)=0,"",VLOOKUP($F39,'CHILD OBESITY'!$B$10:$L$468,'CHILD OBESITY'!J$1,FALSE))</f>
        <v>15</v>
      </c>
      <c r="O39" s="15">
        <f>IF(VLOOKUP($F39,'CHILD OBESITY'!$B$10:$L$468,'CHILD OBESITY'!K$1,FALSE)=0,"",VLOOKUP($F39,'CHILD OBESITY'!$B$10:$L$468,'CHILD OBESITY'!K$1,FALSE))</f>
        <v>14.6</v>
      </c>
      <c r="P39" s="15">
        <f>IF(VLOOKUP($F39,'CHILD OBESITY'!$B$10:$L$468,'CHILD OBESITY'!L$1,FALSE)=0,"",VLOOKUP($F39,'CHILD OBESITY'!$B$10:$L$468,'CHILD OBESITY'!L$1,FALSE))</f>
        <v>13.6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Cotswold to Rural as a Region</v>
      </c>
      <c r="G42" s="52"/>
      <c r="H42" s="53"/>
      <c r="I42" s="21">
        <f>((I39-I40))</f>
        <v>-1.1088888888888953</v>
      </c>
      <c r="J42" s="21">
        <f>((J39-J40))</f>
        <v>-0.26555555555555088</v>
      </c>
      <c r="K42" s="21">
        <f t="shared" ref="K42:P42" si="9">((K39-K40))</f>
        <v>-0.1777777777777807</v>
      </c>
      <c r="L42" s="21">
        <f t="shared" si="9"/>
        <v>-0.29555555555555202</v>
      </c>
      <c r="M42" s="21">
        <f t="shared" si="9"/>
        <v>-0.71444444444444066</v>
      </c>
      <c r="N42" s="21">
        <f t="shared" si="9"/>
        <v>-1.3433333333333302</v>
      </c>
      <c r="O42" s="21">
        <f t="shared" si="9"/>
        <v>-1.7477777777777685</v>
      </c>
      <c r="P42" s="21">
        <f t="shared" si="9"/>
        <v>-2.9433333333333369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Cotswold to England</v>
      </c>
      <c r="G43" s="41"/>
      <c r="H43" s="42"/>
      <c r="I43" s="21">
        <f>(I39-I41)</f>
        <v>-3.5</v>
      </c>
      <c r="J43" s="21">
        <f>(J39-J41)</f>
        <v>-2.8000000000000007</v>
      </c>
      <c r="K43" s="21">
        <f t="shared" ref="K43:P43" si="10">(K39-K41)</f>
        <v>-2.7000000000000028</v>
      </c>
      <c r="L43" s="21">
        <f t="shared" si="10"/>
        <v>-3</v>
      </c>
      <c r="M43" s="21">
        <f t="shared" si="10"/>
        <v>-3.4000000000000004</v>
      </c>
      <c r="N43" s="21">
        <f t="shared" si="10"/>
        <v>-4.3000000000000007</v>
      </c>
      <c r="O43" s="21">
        <f t="shared" si="10"/>
        <v>-5.0000000000000018</v>
      </c>
      <c r="P43" s="21">
        <f t="shared" si="10"/>
        <v>-6.4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Cotswold</v>
      </c>
      <c r="G48" s="12"/>
      <c r="H48" s="13"/>
      <c r="I48" s="14">
        <f>IF(VLOOKUP($F48,'ADULT OBESITY'!$B$10:$L$468,'ADULT OBESITY'!E$1,FALSE)=0,"",VLOOKUP($F48,'ADULT OBESITY'!$B$10:$L$468,'ADULT OBESITY'!E$1,FALSE))</f>
        <v>53.727644421265303</v>
      </c>
      <c r="J48" s="15">
        <f>IF(VLOOKUP($F48,'ADULT OBESITY'!$B$10:$L$468,'ADULT OBESITY'!F$1,FALSE)=0,"",VLOOKUP($F48,'ADULT OBESITY'!$B$10:$L$468,'ADULT OBESITY'!F$1,FALSE))</f>
        <v>57.880423553354902</v>
      </c>
      <c r="K48" s="15">
        <f>IF(VLOOKUP($F48,'ADULT OBESITY'!$B$10:$L$468,'ADULT OBESITY'!G$1,FALSE)=0,"",VLOOKUP($F48,'ADULT OBESITY'!$B$10:$L$468,'ADULT OBESITY'!G$1,FALSE))</f>
        <v>58.4213173764294</v>
      </c>
      <c r="L48" s="15">
        <f>IF(VLOOKUP($F48,'ADULT OBESITY'!$B$10:$L$468,'ADULT OBESITY'!H$1,FALSE)=0,"",VLOOKUP($F48,'ADULT OBESITY'!$B$10:$L$468,'ADULT OBESITY'!H$1,FALSE))</f>
        <v>62.041150982676903</v>
      </c>
      <c r="M48" s="15">
        <f>IF(VLOOKUP($F48,'ADULT OBESITY'!$B$10:$L$468,'ADULT OBESITY'!I$1,FALSE)=0,"",VLOOKUP($F48,'ADULT OBESITY'!$B$10:$L$468,'ADULT OBESITY'!I$1,FALSE))</f>
        <v>58.897464492291398</v>
      </c>
      <c r="N48" s="15">
        <f>IF(VLOOKUP($F48,'ADULT OBESITY'!$B$10:$L$468,'ADULT OBESITY'!J$1,FALSE)=0,"",VLOOKUP($F48,'ADULT OBESITY'!$B$10:$L$468,'ADULT OBESITY'!J$1,FALSE))</f>
        <v>60.748081709499701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Cotswold to Rural as a Region</v>
      </c>
      <c r="G51" s="52"/>
      <c r="H51" s="53"/>
      <c r="I51" s="21">
        <f>((I48-I49))</f>
        <v>-7.8367713982962854</v>
      </c>
      <c r="J51" s="21">
        <f>((J48-J49))</f>
        <v>-3.5499535772488002</v>
      </c>
      <c r="K51" s="21">
        <f t="shared" ref="K51:N51" si="12">((K48-K49))</f>
        <v>-3.8446504996352786</v>
      </c>
      <c r="L51" s="21">
        <f t="shared" si="12"/>
        <v>-0.31344201913133674</v>
      </c>
      <c r="M51" s="21">
        <f t="shared" si="12"/>
        <v>-3.2837026879517524</v>
      </c>
      <c r="N51" s="21">
        <f t="shared" si="12"/>
        <v>-2.8226458929628322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Cotswold to England</v>
      </c>
      <c r="G52" s="41"/>
      <c r="H52" s="42"/>
      <c r="I52" s="21">
        <f>(I48-I50)</f>
        <v>-7.6587336635781966</v>
      </c>
      <c r="J52" s="21">
        <f>(J48-J50)</f>
        <v>-3.5696092100744963</v>
      </c>
      <c r="K52" s="21">
        <f t="shared" ref="K52:N52" si="13">(K48-K50)</f>
        <v>-3.5952010590147978</v>
      </c>
      <c r="L52" s="21">
        <f t="shared" si="13"/>
        <v>-8.6263429581698858E-2</v>
      </c>
      <c r="M52" s="21">
        <f t="shared" si="13"/>
        <v>-3.8590989789522041</v>
      </c>
      <c r="N52" s="21">
        <f t="shared" si="13"/>
        <v>-2.7040087292708961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Cotswold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27.905601963267198</v>
      </c>
      <c r="J57" s="15">
        <f>IF(VLOOKUP($F57,'UNDER 75 MORTALITY'!$B$10:$L$468,'UNDER 75 MORTALITY'!F$1,FALSE)=0,"",VLOOKUP($F57,'UNDER 75 MORTALITY'!$B$10:$L$468,'UNDER 75 MORTALITY'!F$1,FALSE))</f>
        <v>25.152598575709199</v>
      </c>
      <c r="K57" s="15">
        <f>IF(VLOOKUP($F57,'UNDER 75 MORTALITY'!$B$10:$L$468,'UNDER 75 MORTALITY'!G$1,FALSE)=0,"",VLOOKUP($F57,'UNDER 75 MORTALITY'!$B$10:$L$468,'UNDER 75 MORTALITY'!G$1,FALSE))</f>
        <v>24.753937247451599</v>
      </c>
      <c r="L57" s="15">
        <f>IF(VLOOKUP($F57,'UNDER 75 MORTALITY'!$B$10:$L$468,'UNDER 75 MORTALITY'!H$1,FALSE)=0,"",VLOOKUP($F57,'UNDER 75 MORTALITY'!$B$10:$L$468,'UNDER 75 MORTALITY'!H$1,FALSE))</f>
        <v>21.6248793039235</v>
      </c>
      <c r="M57" s="15">
        <f>IF(VLOOKUP($F57,'UNDER 75 MORTALITY'!$B$10:$L$468,'UNDER 75 MORTALITY'!I$1,FALSE)=0,"",VLOOKUP($F57,'UNDER 75 MORTALITY'!$B$10:$L$468,'UNDER 75 MORTALITY'!I$1,FALSE))</f>
        <v>20.277120271738799</v>
      </c>
      <c r="N57" s="15">
        <f>IF(VLOOKUP($F57,'UNDER 75 MORTALITY'!$B$10:$L$468,'UNDER 75 MORTALITY'!J$1,FALSE)=0,"",VLOOKUP($F57,'UNDER 75 MORTALITY'!$B$10:$L$468,'UNDER 75 MORTALITY'!J$1,FALSE))</f>
        <v>21.622845358042099</v>
      </c>
      <c r="O57" s="15">
        <f>IF(VLOOKUP($F57,'UNDER 75 MORTALITY'!$B$10:$L$468,'UNDER 75 MORTALITY'!K$1,FALSE)=0,"",VLOOKUP($F57,'UNDER 75 MORTALITY'!$B$10:$L$468,'UNDER 75 MORTALITY'!K$1,FALSE))</f>
        <v>19.4017395342951</v>
      </c>
      <c r="P57" s="15">
        <f>IF(VLOOKUP($F57,'UNDER 75 MORTALITY'!$B$10:$L$468,'UNDER 75 MORTALITY'!L$1,FALSE)=0,"",VLOOKUP($F57,'UNDER 75 MORTALITY'!$B$10:$L$468,'UNDER 75 MORTALITY'!L$1,FALSE))</f>
        <v>21.5952597753422</v>
      </c>
      <c r="Q57" s="15">
        <f>IF(VLOOKUP($F57,'UNDER 75 MORTALITY'!$B$10:$N$468,'UNDER 75 MORTALITY'!M$1,FALSE)=0,"",VLOOKUP($F57,'UNDER 75 MORTALITY'!$B$10:$N$468,'UNDER 75 MORTALITY'!M$1,FALSE))</f>
        <v>18.755735906144398</v>
      </c>
      <c r="R57" s="15">
        <f>IF(VLOOKUP($F57,'UNDER 75 MORTALITY'!$B$10:$N$468,'UNDER 75 MORTALITY'!N$1,FALSE)=0,"",VLOOKUP($F57,'UNDER 75 MORTALITY'!$B$10:$N$468,'UNDER 75 MORTALITY'!N$1,FALSE))</f>
        <v>20.420512668191702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Cotswold to Rural as a Region</v>
      </c>
      <c r="G60" s="52"/>
      <c r="H60" s="53"/>
      <c r="I60" s="21">
        <f>((I57-I58))</f>
        <v>-2.8521753345429453</v>
      </c>
      <c r="J60" s="21">
        <f>((J57-J58))</f>
        <v>-4.0348862857272927</v>
      </c>
      <c r="K60" s="21">
        <f t="shared" ref="K60:N60" si="15">((K57-K58))</f>
        <v>-3.1657258737522973</v>
      </c>
      <c r="L60" s="21">
        <f t="shared" si="15"/>
        <v>-4.893369870135345</v>
      </c>
      <c r="M60" s="21">
        <f t="shared" si="15"/>
        <v>-4.910148968376042</v>
      </c>
      <c r="N60" s="21">
        <f t="shared" si="15"/>
        <v>-3.0850638127810939</v>
      </c>
      <c r="O60" s="21">
        <f t="shared" ref="O60:R60" si="16">((O57-O58))</f>
        <v>-4.7019504200562281</v>
      </c>
      <c r="P60" s="21">
        <f t="shared" si="16"/>
        <v>-2.2483711680379912</v>
      </c>
      <c r="Q60" s="21">
        <f t="shared" si="16"/>
        <v>-4.7735486379613263</v>
      </c>
      <c r="R60" s="21">
        <f t="shared" si="16"/>
        <v>-2.6735022083096744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Cotswold to England</v>
      </c>
      <c r="G61" s="41"/>
      <c r="H61" s="42"/>
      <c r="I61" s="21">
        <f>(I57-I59)</f>
        <v>-9.2662917262770996</v>
      </c>
      <c r="J61" s="21">
        <f>(J57-J59)</f>
        <v>-9.8016938565531007</v>
      </c>
      <c r="K61" s="21">
        <f t="shared" ref="K61:N61" si="17">(K57-K59)</f>
        <v>-8.6337732245842993</v>
      </c>
      <c r="L61" s="21">
        <f t="shared" si="17"/>
        <v>-10.336999192401901</v>
      </c>
      <c r="M61" s="21">
        <f t="shared" si="17"/>
        <v>-10.661882676742703</v>
      </c>
      <c r="N61" s="21">
        <f t="shared" si="17"/>
        <v>-8.6774431479737011</v>
      </c>
      <c r="O61" s="21">
        <f t="shared" ref="O61:R61" si="18">(O57-O59)</f>
        <v>-10.2313093141777</v>
      </c>
      <c r="P61" s="21">
        <f t="shared" si="18"/>
        <v>-7.4741066412708008</v>
      </c>
      <c r="Q61" s="21">
        <f t="shared" si="18"/>
        <v>-9.8917688811788018</v>
      </c>
      <c r="R61" s="21">
        <f t="shared" si="18"/>
        <v>-7.6346623364353974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8DbFaJntw0u+YDlLVYvwLZNRvXggtHU9ihI+GT6G4fyWDXEgt2jAIFwjQRbYChg6PVrYVCS9tGr4XpoxRFy4sQ==" saltValue="fSPu6MxxU918RyLKBMaUNQ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2022-08-26T14:57:08Z</cp:lastPrinted>
  <dcterms:created xsi:type="dcterms:W3CDTF">2022-08-17T09:40:46Z</dcterms:created>
  <dcterms:modified xsi:type="dcterms:W3CDTF">2022-11-21T16:49:15Z</dcterms:modified>
</cp:coreProperties>
</file>