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9" documentId="8_{F9E04ECD-0C3C-4B19-AD0C-121042B5A19E}" xr6:coauthVersionLast="47" xr6:coauthVersionMax="47" xr10:uidLastSave="{F657DFBF-77A8-4C73-B59B-221C74224615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N42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<sst xmlns="http://schemas.openxmlformats.org/spreadsheetml/2006/main" count="69488" uniqueCount="1474">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</sst>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Derbyshire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62.54</c:v>
                </c:pt>
                <c:pt idx="1">
                  <c:v>62.9</c:v>
                </c:pt>
                <c:pt idx="2">
                  <c:v>63.43</c:v>
                </c:pt>
                <c:pt idx="3">
                  <c:v>63.77</c:v>
                </c:pt>
                <c:pt idx="4">
                  <c:v>63.41</c:v>
                </c:pt>
                <c:pt idx="5">
                  <c:v>62.92</c:v>
                </c:pt>
                <c:pt idx="6">
                  <c:v>61.06</c:v>
                </c:pt>
                <c:pt idx="7">
                  <c:v>61.51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Derbyshire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61.54</c:v>
                </c:pt>
                <c:pt idx="1">
                  <c:v>63.33</c:v>
                </c:pt>
                <c:pt idx="2">
                  <c:v>63.72</c:v>
                </c:pt>
                <c:pt idx="3">
                  <c:v>63.54</c:v>
                </c:pt>
                <c:pt idx="4">
                  <c:v>62.18</c:v>
                </c:pt>
                <c:pt idx="5">
                  <c:v>60.45</c:v>
                </c:pt>
                <c:pt idx="6">
                  <c:v>61.32</c:v>
                </c:pt>
                <c:pt idx="7">
                  <c:v>62.62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Derbyshire Dales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20.100000000000001</c:v>
                </c:pt>
                <c:pt idx="1">
                  <c:v>11.7</c:v>
                </c:pt>
                <c:pt idx="2">
                  <c:v>12.1</c:v>
                </c:pt>
                <c:pt idx="3">
                  <c:v>12.2</c:v>
                </c:pt>
                <c:pt idx="4">
                  <c:v>14.3</c:v>
                </c:pt>
                <c:pt idx="5">
                  <c:v>10.4</c:v>
                </c:pt>
                <c:pt idx="6">
                  <c:v>9.5</c:v>
                </c:pt>
                <c:pt idx="7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Derbyshire Dales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16.3</c:v>
                </c:pt>
                <c:pt idx="1">
                  <c:v>15.8</c:v>
                </c:pt>
                <c:pt idx="2">
                  <c:v>16</c:v>
                </c:pt>
                <c:pt idx="3">
                  <c:v>14.8</c:v>
                </c:pt>
                <c:pt idx="4">
                  <c:v>13.7</c:v>
                </c:pt>
                <c:pt idx="5">
                  <c:v>13.5</c:v>
                </c:pt>
                <c:pt idx="6">
                  <c:v>13.4</c:v>
                </c:pt>
                <c:pt idx="7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Derbyshire Dales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59.361592270993</c:v>
                </c:pt>
                <c:pt idx="1">
                  <c:v>54.1789516487462</c:v>
                </c:pt>
                <c:pt idx="2">
                  <c:v>58.019678233074302</c:v>
                </c:pt>
                <c:pt idx="3">
                  <c:v>53.213266412521598</c:v>
                </c:pt>
                <c:pt idx="4">
                  <c:v>55.675904601412199</c:v>
                </c:pt>
                <c:pt idx="5">
                  <c:v>59.601328416258497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Derbyshire Dales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28.367658870302002</c:v>
                </c:pt>
                <c:pt idx="1">
                  <c:v>28.231723989813599</c:v>
                </c:pt>
                <c:pt idx="2">
                  <c:v>24.261278610695499</c:v>
                </c:pt>
                <c:pt idx="3">
                  <c:v>27.264965567055</c:v>
                </c:pt>
                <c:pt idx="4">
                  <c:v>24.336715140460999</c:v>
                </c:pt>
                <c:pt idx="5">
                  <c:v>22.456570482502102</c:v>
                </c:pt>
                <c:pt idx="6">
                  <c:v>18.765979303147201</c:v>
                </c:pt>
                <c:pt idx="7">
                  <c:v>17.856976404433301</c:v>
                </c:pt>
                <c:pt idx="8">
                  <c:v>19.342777361663799</c:v>
                </c:pt>
                <c:pt idx="9">
                  <c:v>19.994892359430501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Derbyshire from 2011-13 to 2018-20 moved from being in line with the England situation to being below.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Derbyshire from 2011-13 to 2018-20 fluctuated but was consistently below the England situation with the gap increasing and decreasing over this period.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in Derbyshire Dales from 2012 to 2019 fell from a high at the start of the period to a level that was below both the England and rural situations.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Derbyshire Dales fell from being in line with 'Rural as a Region' to being markedly below by the end of the period.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Derbyshire Dales from 2015/16 to 2020/21 was consistently below both the rural and England situations.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58</xdr:row>
      <xdr:rowOff>518160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06502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Derbyshire Dales from 2008-10 to 2017-19 was consistently below both the rural and England situations.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6" t="s">
        <v>1326</v>
      </c>
      <c r="B1" s="57"/>
      <c r="C1" s="57"/>
    </row>
    <row r="2" spans="1:20" ht="21" customHeight="1" x14ac:dyDescent="0.3">
      <c r="A2" s="57"/>
      <c r="B2" s="57"/>
      <c r="C2" s="57"/>
    </row>
    <row r="3" spans="1:20" ht="15" thickBot="1" x14ac:dyDescent="0.35"/>
    <row r="4" spans="1:20" ht="16.2" thickBot="1" x14ac:dyDescent="0.35">
      <c r="A4" s="2" t="s">
        <v>0</v>
      </c>
      <c r="B4" s="3" t="s">
        <v>83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4" t="s">
        <v>1464</v>
      </c>
      <c r="G11" s="54"/>
      <c r="H11" s="55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Derbyshire</v>
      </c>
      <c r="G12" s="12"/>
      <c r="H12" s="13"/>
      <c r="I12" s="14">
        <f>IF(VLOOKUP($F12,'M HLE'!$B$10:$L$468,'M HLE'!E$1,FALSE)=0,"",VLOOKUP($F12,'M HLE'!$B$10:$L$468,'M HLE'!E$1,FALSE))</f>
        <v>62.54</v>
      </c>
      <c r="J12" s="15">
        <f>IF(VLOOKUP($F12,'M HLE'!$B$10:$L$468,'M HLE'!F$1,FALSE)=0,"",VLOOKUP($F12,'M HLE'!$B$10:$L$468,'M HLE'!F$1,FALSE))</f>
        <v>62.9</v>
      </c>
      <c r="K12" s="15">
        <f>IF(VLOOKUP($F12,'M HLE'!$B$10:$L$468,'M HLE'!G$1,FALSE)=0,"",VLOOKUP($F12,'M HLE'!$B$10:$L$468,'M HLE'!G$1,FALSE))</f>
        <v>63.43</v>
      </c>
      <c r="L12" s="15">
        <f>IF(VLOOKUP($F12,'M HLE'!$B$10:$L$468,'M HLE'!H$1,FALSE)=0,"",VLOOKUP($F12,'M HLE'!$B$10:$L$468,'M HLE'!H$1,FALSE))</f>
        <v>63.77</v>
      </c>
      <c r="M12" s="15">
        <f>IF(VLOOKUP($F12,'M HLE'!$B$10:$L$468,'M HLE'!I$1,FALSE)=0,"",VLOOKUP($F12,'M HLE'!$B$10:$L$468,'M HLE'!I$1,FALSE))</f>
        <v>63.41</v>
      </c>
      <c r="N12" s="15">
        <f>IF(VLOOKUP($F12,'M HLE'!$B$10:$L$468,'M HLE'!J$1,FALSE)=0,"",VLOOKUP($F12,'M HLE'!$B$10:$L$468,'M HLE'!J$1,FALSE))</f>
        <v>62.92</v>
      </c>
      <c r="O12" s="15">
        <f>IF(VLOOKUP($F12,'M HLE'!$B$10:$L$468,'M HLE'!K$1,FALSE)=0,"",VLOOKUP($F12,'M HLE'!$B$10:$L$468,'M HLE'!K$1,FALSE))</f>
        <v>61.06</v>
      </c>
      <c r="P12" s="15">
        <f>IF(VLOOKUP($F12,'M HLE'!$B$10:$L$468,'M HLE'!L$1,FALSE)=0,"",VLOOKUP($F12,'M HLE'!$B$10:$L$468,'M HLE'!L$1,FALSE))</f>
        <v>61.51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8" t="s">
        <v>2</v>
      </c>
      <c r="G13" s="49"/>
      <c r="H13" s="50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51" t="s">
        <v>3</v>
      </c>
      <c r="G14" s="52"/>
      <c r="H14" s="53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40" t="str">
        <f>"% Gap - "&amp;F12&amp;" to Rural as a Region"</f>
        <v>% Gap - Derbyshire to Rural as a Region</v>
      </c>
      <c r="G15" s="41"/>
      <c r="H15" s="42"/>
      <c r="I15" s="21">
        <f>100*((I12-I13))/I13</f>
        <v>-3.4079062188689924</v>
      </c>
      <c r="J15" s="21">
        <f>100*((J12-J13))/J13</f>
        <v>-3.4965249543564698</v>
      </c>
      <c r="K15" s="21">
        <f t="shared" ref="K15:P15" si="0">100*((K12-K13))/K13</f>
        <v>-2.5106242363229843</v>
      </c>
      <c r="L15" s="21">
        <f t="shared" si="0"/>
        <v>-1.3497312139846003</v>
      </c>
      <c r="M15" s="21">
        <f t="shared" si="0"/>
        <v>-1.7774851876234488</v>
      </c>
      <c r="N15" s="21">
        <f t="shared" si="0"/>
        <v>-2.050982681455551</v>
      </c>
      <c r="O15" s="21">
        <f t="shared" si="0"/>
        <v>-5.1473044032093807</v>
      </c>
      <c r="P15" s="21">
        <f t="shared" si="0"/>
        <v>-4.9510152362703606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3" t="str">
        <f>"% Gap - "&amp;F12&amp;" to England"</f>
        <v>% Gap - Derbyshire to England</v>
      </c>
      <c r="G16" s="44"/>
      <c r="H16" s="45"/>
      <c r="I16" s="21">
        <f>100*(I12-I14)/I14</f>
        <v>-1.0129787907565695</v>
      </c>
      <c r="J16" s="21">
        <f>100*(J12-J14)/J14</f>
        <v>-0.74167587186365613</v>
      </c>
      <c r="K16" s="21">
        <f t="shared" ref="K16:P16" si="1">100*(K12-K14)/K14</f>
        <v>7.8889239507726652E-2</v>
      </c>
      <c r="L16" s="21">
        <f t="shared" si="1"/>
        <v>0.72658347812352053</v>
      </c>
      <c r="M16" s="21">
        <f t="shared" si="1"/>
        <v>4.733354370462927E-2</v>
      </c>
      <c r="N16" s="21">
        <f t="shared" si="1"/>
        <v>-0.69444444444444087</v>
      </c>
      <c r="O16" s="21">
        <f t="shared" si="1"/>
        <v>-3.355492244381129</v>
      </c>
      <c r="P16" s="21">
        <f t="shared" si="1"/>
        <v>-2.581564776686732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3" t="s">
        <v>4</v>
      </c>
      <c r="G17" s="44"/>
      <c r="H17" s="45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4" t="s">
        <v>1466</v>
      </c>
      <c r="G20" s="54"/>
      <c r="H20" s="55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Derbyshire</v>
      </c>
      <c r="G21" s="12"/>
      <c r="H21" s="13"/>
      <c r="I21" s="14">
        <f>IF(VLOOKUP($F21,'F HLE'!$B$10:$L$468,'F HLE'!E$1,FALSE)=0,"",VLOOKUP($F21,'F HLE'!$B$10:$L$468,'F HLE'!E$1,FALSE))</f>
        <v>61.54</v>
      </c>
      <c r="J21" s="15">
        <f>IF(VLOOKUP($F21,'F HLE'!$B$10:$L$468,'F HLE'!F$1,FALSE)=0,"",VLOOKUP($F21,'F HLE'!$B$10:$L$468,'F HLE'!F$1,FALSE))</f>
        <v>63.33</v>
      </c>
      <c r="K21" s="15">
        <f>IF(VLOOKUP($F21,'F HLE'!$B$10:$L$468,'F HLE'!G$1,FALSE)=0,"",VLOOKUP($F21,'F HLE'!$B$10:$L$468,'F HLE'!G$1,FALSE))</f>
        <v>63.72</v>
      </c>
      <c r="L21" s="15">
        <f>IF(VLOOKUP($F21,'F HLE'!$B$10:$L$468,'F HLE'!H$1,FALSE)=0,"",VLOOKUP($F21,'F HLE'!$B$10:$L$468,'F HLE'!H$1,FALSE))</f>
        <v>63.54</v>
      </c>
      <c r="M21" s="15">
        <f>IF(VLOOKUP($F21,'F HLE'!$B$10:$L$468,'F HLE'!I$1,FALSE)=0,"",VLOOKUP($F21,'F HLE'!$B$10:$L$468,'F HLE'!I$1,FALSE))</f>
        <v>62.18</v>
      </c>
      <c r="N21" s="15">
        <f>IF(VLOOKUP($F21,'F HLE'!$B$10:$L$468,'F HLE'!J$1,FALSE)=0,"",VLOOKUP($F21,'F HLE'!$B$10:$L$468,'F HLE'!J$1,FALSE))</f>
        <v>60.45</v>
      </c>
      <c r="O21" s="15">
        <f>IF(VLOOKUP($F21,'F HLE'!$B$10:$L$468,'F HLE'!K$1,FALSE)=0,"",VLOOKUP($F21,'F HLE'!$B$10:$L$468,'F HLE'!K$1,FALSE))</f>
        <v>61.32</v>
      </c>
      <c r="P21" s="15">
        <f>IF(VLOOKUP($F21,'F HLE'!$B$10:$L$468,'F HLE'!L$1,FALSE)=0,"",VLOOKUP($F21,'F HLE'!$B$10:$L$468,'F HLE'!L$1,FALSE))</f>
        <v>62.62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8" t="s">
        <v>2</v>
      </c>
      <c r="G22" s="49"/>
      <c r="H22" s="50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51" t="s">
        <v>3</v>
      </c>
      <c r="G23" s="52"/>
      <c r="H23" s="53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40" t="str">
        <f>"% Gap - "&amp;F21&amp;" to Rural as a Region"</f>
        <v>% Gap - Derbyshire to Rural as a Region</v>
      </c>
      <c r="G24" s="41"/>
      <c r="H24" s="42"/>
      <c r="I24" s="21">
        <f>100*((I21-I22))/I22</f>
        <v>-6.1210480149498645</v>
      </c>
      <c r="J24" s="21">
        <f>100*((J21-J22))/J22</f>
        <v>-2.8218938452331823</v>
      </c>
      <c r="K24" s="21">
        <f t="shared" ref="K24:P24" si="3">100*((K21-K22))/K22</f>
        <v>-2.9058162036966229</v>
      </c>
      <c r="L24" s="21">
        <f t="shared" si="3"/>
        <v>-3.0841035965956078</v>
      </c>
      <c r="M24" s="21">
        <f t="shared" si="3"/>
        <v>-5.1555826723611577</v>
      </c>
      <c r="N24" s="21">
        <f t="shared" si="3"/>
        <v>-7.464811370577034</v>
      </c>
      <c r="O24" s="21">
        <f t="shared" si="3"/>
        <v>-4.7204698716554336</v>
      </c>
      <c r="P24" s="21">
        <f t="shared" si="3"/>
        <v>-4.2104860606524435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3" t="str">
        <f>"% Gap - "&amp;F21&amp;" to England"</f>
        <v>% Gap - Derbyshire to England</v>
      </c>
      <c r="G25" s="44"/>
      <c r="H25" s="45"/>
      <c r="I25" s="21">
        <f>100*(I21-I23)/I23</f>
        <v>-3.602756892230583</v>
      </c>
      <c r="J25" s="21">
        <f>100*(J21-J23)/J23</f>
        <v>-0.81440877055599548</v>
      </c>
      <c r="K25" s="21">
        <f t="shared" ref="K25:P25" si="4">100*(K21-K23)/K23</f>
        <v>-0.53075241960662412</v>
      </c>
      <c r="L25" s="21">
        <f t="shared" si="4"/>
        <v>-0.42313117066291039</v>
      </c>
      <c r="M25" s="21">
        <f t="shared" si="4"/>
        <v>-2.4933354241806542</v>
      </c>
      <c r="N25" s="21">
        <f t="shared" si="4"/>
        <v>-5.3842541868837026</v>
      </c>
      <c r="O25" s="21">
        <f t="shared" si="4"/>
        <v>-3.4634760705289716</v>
      </c>
      <c r="P25" s="21">
        <f t="shared" si="4"/>
        <v>-1.9571003601064663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3" t="s">
        <v>4</v>
      </c>
      <c r="G26" s="44"/>
      <c r="H26" s="45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4" t="s">
        <v>1468</v>
      </c>
      <c r="G29" s="54"/>
      <c r="H29" s="55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Derbyshire Dales</v>
      </c>
      <c r="G30" s="12"/>
      <c r="H30" s="13"/>
      <c r="I30" s="14">
        <f>IF(VLOOKUP($F30,SMOKING!$B$10:$L$468,SMOKING!E$1,FALSE)=0,"",VLOOKUP($F30,SMOKING!$B$10:$L$468,SMOKING!E$1,FALSE))</f>
        <v>20.100000000000001</v>
      </c>
      <c r="J30" s="15">
        <f>IF(VLOOKUP($F30,SMOKING!$B$10:$L$468,SMOKING!F$1,FALSE)=0,"",VLOOKUP($F30,SMOKING!$B$10:$L$468,SMOKING!F$1,FALSE))</f>
        <v>11.7</v>
      </c>
      <c r="K30" s="15">
        <f>IF(VLOOKUP($F30,SMOKING!$B$10:$L$468,SMOKING!G$1,FALSE)=0,"",VLOOKUP($F30,SMOKING!$B$10:$L$468,SMOKING!G$1,FALSE))</f>
        <v>12.1</v>
      </c>
      <c r="L30" s="15">
        <f>IF(VLOOKUP($F30,SMOKING!$B$10:$L$468,SMOKING!H$1,FALSE)=0,"",VLOOKUP($F30,SMOKING!$B$10:$L$468,SMOKING!H$1,FALSE))</f>
        <v>12.2</v>
      </c>
      <c r="M30" s="15">
        <f>IF(VLOOKUP($F30,SMOKING!$B$10:$L$468,SMOKING!I$1,FALSE)=0,"",VLOOKUP($F30,SMOKING!$B$10:$L$468,SMOKING!I$1,FALSE))</f>
        <v>14.3</v>
      </c>
      <c r="N30" s="15">
        <f>IF(VLOOKUP($F30,SMOKING!$B$10:$L$468,SMOKING!J$1,FALSE)=0,"",VLOOKUP($F30,SMOKING!$B$10:$L$468,SMOKING!J$1,FALSE))</f>
        <v>10.4</v>
      </c>
      <c r="O30" s="15">
        <f>IF(VLOOKUP($F30,SMOKING!$B$10:$L$468,SMOKING!K$1,FALSE)=0,"",VLOOKUP($F30,SMOKING!$B$10:$L$468,SMOKING!K$1,FALSE))</f>
        <v>9.5</v>
      </c>
      <c r="P30" s="15">
        <f>IF(VLOOKUP($F30,SMOKING!$B$10:$L$468,SMOKING!L$1,FALSE)=0,"",VLOOKUP($F30,SMOKING!$B$10:$L$468,SMOKING!L$1,FALSE))</f>
        <v>9.5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8" t="s">
        <v>2</v>
      </c>
      <c r="G31" s="49"/>
      <c r="H31" s="50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51" t="s">
        <v>3</v>
      </c>
      <c r="G32" s="52"/>
      <c r="H32" s="53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40" t="str">
        <f>"% Gap - "&amp;F30&amp;" to Rural as a Region"</f>
        <v>% Gap - Derbyshire Dales to Rural as a Region</v>
      </c>
      <c r="G33" s="41"/>
      <c r="H33" s="42"/>
      <c r="I33" s="21">
        <f>((I30-I31))</f>
        <v>2.827586206896548</v>
      </c>
      <c r="J33" s="21">
        <f>((J30-J31))</f>
        <v>-4.4091954022988453</v>
      </c>
      <c r="K33" s="21">
        <f t="shared" ref="K33:P33" si="6">((K30-K31))</f>
        <v>-3.467816091954024</v>
      </c>
      <c r="L33" s="21">
        <f t="shared" si="6"/>
        <v>-2.6931034482758633</v>
      </c>
      <c r="M33" s="21">
        <f t="shared" si="6"/>
        <v>0.97816091954023143</v>
      </c>
      <c r="N33" s="21">
        <f t="shared" si="6"/>
        <v>-2.4356321839080479</v>
      </c>
      <c r="O33" s="21">
        <f t="shared" si="6"/>
        <v>-3.1126436781609197</v>
      </c>
      <c r="P33" s="21">
        <f t="shared" si="6"/>
        <v>-3.2264367816091912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3" t="str">
        <f>"% Gap - "&amp;F30&amp;" to England"</f>
        <v>% Gap - Derbyshire Dales to England</v>
      </c>
      <c r="G34" s="44"/>
      <c r="H34" s="45"/>
      <c r="I34" s="21">
        <f>(I30-I32)</f>
        <v>0.80000000000000071</v>
      </c>
      <c r="J34" s="21">
        <f>(J30-J32)</f>
        <v>-6.6999999999999993</v>
      </c>
      <c r="K34" s="21">
        <f t="shared" ref="K34:P34" si="7">(K30-K32)</f>
        <v>-5.7000000000000011</v>
      </c>
      <c r="L34" s="21">
        <f t="shared" si="7"/>
        <v>-4.6999999999999993</v>
      </c>
      <c r="M34" s="21">
        <f t="shared" si="7"/>
        <v>-1.1999999999999993</v>
      </c>
      <c r="N34" s="21">
        <f t="shared" si="7"/>
        <v>-4.5</v>
      </c>
      <c r="O34" s="21">
        <f t="shared" si="7"/>
        <v>-4.9000000000000004</v>
      </c>
      <c r="P34" s="21">
        <f t="shared" si="7"/>
        <v>-4.4000000000000004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3" t="s">
        <v>4</v>
      </c>
      <c r="G35" s="44"/>
      <c r="H35" s="45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6" t="s">
        <v>1469</v>
      </c>
      <c r="G38" s="46"/>
      <c r="H38" s="47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Derbyshire Dales</v>
      </c>
      <c r="G39" s="12"/>
      <c r="H39" s="13"/>
      <c r="I39" s="14">
        <f>IF(VLOOKUP($F39,'CHILD OBESITY'!$B$10:$L$468,'CHILD OBESITY'!E$1,FALSE)=0,"",VLOOKUP($F39,'CHILD OBESITY'!$B$10:$L$468,'CHILD OBESITY'!E$1,FALSE))</f>
        <v>16.3</v>
      </c>
      <c r="J39" s="15">
        <f>IF(VLOOKUP($F39,'CHILD OBESITY'!$B$10:$L$468,'CHILD OBESITY'!F$1,FALSE)=0,"",VLOOKUP($F39,'CHILD OBESITY'!$B$10:$L$468,'CHILD OBESITY'!F$1,FALSE))</f>
        <v>15.8</v>
      </c>
      <c r="K39" s="15">
        <f>IF(VLOOKUP($F39,'CHILD OBESITY'!$B$10:$L$468,'CHILD OBESITY'!G$1,FALSE)=0,"",VLOOKUP($F39,'CHILD OBESITY'!$B$10:$L$468,'CHILD OBESITY'!G$1,FALSE))</f>
        <v>16</v>
      </c>
      <c r="L39" s="15">
        <f>IF(VLOOKUP($F39,'CHILD OBESITY'!$B$10:$L$468,'CHILD OBESITY'!H$1,FALSE)=0,"",VLOOKUP($F39,'CHILD OBESITY'!$B$10:$L$468,'CHILD OBESITY'!H$1,FALSE))</f>
        <v>14.8</v>
      </c>
      <c r="M39" s="15">
        <f>IF(VLOOKUP($F39,'CHILD OBESITY'!$B$10:$L$468,'CHILD OBESITY'!I$1,FALSE)=0,"",VLOOKUP($F39,'CHILD OBESITY'!$B$10:$L$468,'CHILD OBESITY'!I$1,FALSE))</f>
        <v>13.7</v>
      </c>
      <c r="N39" s="15">
        <f>IF(VLOOKUP($F39,'CHILD OBESITY'!$B$10:$L$468,'CHILD OBESITY'!J$1,FALSE)=0,"",VLOOKUP($F39,'CHILD OBESITY'!$B$10:$L$468,'CHILD OBESITY'!J$1,FALSE))</f>
        <v>13.5</v>
      </c>
      <c r="O39" s="15">
        <f>IF(VLOOKUP($F39,'CHILD OBESITY'!$B$10:$L$468,'CHILD OBESITY'!K$1,FALSE)=0,"",VLOOKUP($F39,'CHILD OBESITY'!$B$10:$L$468,'CHILD OBESITY'!K$1,FALSE))</f>
        <v>13.4</v>
      </c>
      <c r="P39" s="15">
        <f>IF(VLOOKUP($F39,'CHILD OBESITY'!$B$10:$L$468,'CHILD OBESITY'!L$1,FALSE)=0,"",VLOOKUP($F39,'CHILD OBESITY'!$B$10:$L$468,'CHILD OBESITY'!L$1,FALSE))</f>
        <v>13.5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8" t="s">
        <v>2</v>
      </c>
      <c r="G40" s="49"/>
      <c r="H40" s="50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51" t="s">
        <v>3</v>
      </c>
      <c r="G41" s="52"/>
      <c r="H41" s="53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40" t="str">
        <f>"% Gap - "&amp;F39&amp;" to Rural as a Region"</f>
        <v>% Gap - Derbyshire Dales to Rural as a Region</v>
      </c>
      <c r="G42" s="41"/>
      <c r="H42" s="42"/>
      <c r="I42" s="21">
        <f>((I39-I40))</f>
        <v>-8.8888888888938311E-3</v>
      </c>
      <c r="J42" s="21">
        <f>((J39-J40))</f>
        <v>-0.66555555555554946</v>
      </c>
      <c r="K42" s="21">
        <f t="shared" ref="K42:P42" si="9">((K39-K40))</f>
        <v>-0.57777777777777928</v>
      </c>
      <c r="L42" s="21">
        <f t="shared" si="9"/>
        <v>-1.5955555555555527</v>
      </c>
      <c r="M42" s="21">
        <f t="shared" si="9"/>
        <v>-2.614444444444441</v>
      </c>
      <c r="N42" s="21">
        <f t="shared" si="9"/>
        <v>-2.8433333333333302</v>
      </c>
      <c r="O42" s="21">
        <f t="shared" si="9"/>
        <v>-2.9477777777777678</v>
      </c>
      <c r="P42" s="21">
        <f t="shared" si="9"/>
        <v>-3.0433333333333366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3" t="str">
        <f>"% Gap - "&amp;F39&amp;" to England"</f>
        <v>% Gap - Derbyshire Dales to England</v>
      </c>
      <c r="G43" s="44"/>
      <c r="H43" s="45"/>
      <c r="I43" s="21">
        <f>(I39-I41)</f>
        <v>-2.3999999999999986</v>
      </c>
      <c r="J43" s="21">
        <f>(J39-J41)</f>
        <v>-3.1999999999999993</v>
      </c>
      <c r="K43" s="21">
        <f t="shared" ref="K43:P43" si="10">(K39-K41)</f>
        <v>-3.1000000000000014</v>
      </c>
      <c r="L43" s="21">
        <f t="shared" si="10"/>
        <v>-4.3000000000000007</v>
      </c>
      <c r="M43" s="21">
        <f t="shared" si="10"/>
        <v>-5.3000000000000007</v>
      </c>
      <c r="N43" s="21">
        <f t="shared" si="10"/>
        <v>-5.8000000000000007</v>
      </c>
      <c r="O43" s="21">
        <f t="shared" si="10"/>
        <v>-6.2000000000000011</v>
      </c>
      <c r="P43" s="21">
        <f t="shared" si="10"/>
        <v>-6.5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3" t="s">
        <v>4</v>
      </c>
      <c r="G44" s="44"/>
      <c r="H44" s="45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6" t="s">
        <v>1471</v>
      </c>
      <c r="G47" s="46"/>
      <c r="H47" s="47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Derbyshire Dales</v>
      </c>
      <c r="G48" s="12"/>
      <c r="H48" s="13"/>
      <c r="I48" s="14">
        <f>IF(VLOOKUP($F48,'ADULT OBESITY'!$B$10:$L$468,'ADULT OBESITY'!E$1,FALSE)=0,"",VLOOKUP($F48,'ADULT OBESITY'!$B$10:$L$468,'ADULT OBESITY'!E$1,FALSE))</f>
        <v>59.361592270993</v>
      </c>
      <c r="J48" s="15">
        <f>IF(VLOOKUP($F48,'ADULT OBESITY'!$B$10:$L$468,'ADULT OBESITY'!F$1,FALSE)=0,"",VLOOKUP($F48,'ADULT OBESITY'!$B$10:$L$468,'ADULT OBESITY'!F$1,FALSE))</f>
        <v>54.1789516487462</v>
      </c>
      <c r="K48" s="15">
        <f>IF(VLOOKUP($F48,'ADULT OBESITY'!$B$10:$L$468,'ADULT OBESITY'!G$1,FALSE)=0,"",VLOOKUP($F48,'ADULT OBESITY'!$B$10:$L$468,'ADULT OBESITY'!G$1,FALSE))</f>
        <v>58.019678233074302</v>
      </c>
      <c r="L48" s="15">
        <f>IF(VLOOKUP($F48,'ADULT OBESITY'!$B$10:$L$468,'ADULT OBESITY'!H$1,FALSE)=0,"",VLOOKUP($F48,'ADULT OBESITY'!$B$10:$L$468,'ADULT OBESITY'!H$1,FALSE))</f>
        <v>53.213266412521598</v>
      </c>
      <c r="M48" s="15">
        <f>IF(VLOOKUP($F48,'ADULT OBESITY'!$B$10:$L$468,'ADULT OBESITY'!I$1,FALSE)=0,"",VLOOKUP($F48,'ADULT OBESITY'!$B$10:$L$468,'ADULT OBESITY'!I$1,FALSE))</f>
        <v>55.675904601412199</v>
      </c>
      <c r="N48" s="15">
        <f>IF(VLOOKUP($F48,'ADULT OBESITY'!$B$10:$L$468,'ADULT OBESITY'!J$1,FALSE)=0,"",VLOOKUP($F48,'ADULT OBESITY'!$B$10:$L$468,'ADULT OBESITY'!J$1,FALSE))</f>
        <v>59.601328416258497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8" t="s">
        <v>2</v>
      </c>
      <c r="G49" s="49"/>
      <c r="H49" s="50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51" t="s">
        <v>3</v>
      </c>
      <c r="G50" s="52"/>
      <c r="H50" s="53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40" t="str">
        <f>"% Gap - "&amp;F48&amp;" to Rural as a Region"</f>
        <v>% Gap - Derbyshire Dales to Rural as a Region</v>
      </c>
      <c r="G51" s="41"/>
      <c r="H51" s="42"/>
      <c r="I51" s="21">
        <f>((I48-I49))</f>
        <v>-2.2028235485685883</v>
      </c>
      <c r="J51" s="21">
        <f>((J48-J49))</f>
        <v>-7.2514254818575026</v>
      </c>
      <c r="K51" s="21">
        <f t="shared" ref="K51:N51" si="12">((K48-K49))</f>
        <v>-4.2462896429903765</v>
      </c>
      <c r="L51" s="21">
        <f t="shared" si="12"/>
        <v>-9.141326589286642</v>
      </c>
      <c r="M51" s="21">
        <f t="shared" si="12"/>
        <v>-6.5052625788309513</v>
      </c>
      <c r="N51" s="21">
        <f t="shared" si="12"/>
        <v>-3.9693991862040363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3" t="str">
        <f>"% Gap - "&amp;F48&amp;" to England"</f>
        <v>% Gap - Derbyshire Dales to England</v>
      </c>
      <c r="G52" s="44"/>
      <c r="H52" s="45"/>
      <c r="I52" s="21">
        <f>(I48-I50)</f>
        <v>-2.0247858138504995</v>
      </c>
      <c r="J52" s="21">
        <f>(J48-J50)</f>
        <v>-7.2710811146831986</v>
      </c>
      <c r="K52" s="21">
        <f t="shared" ref="K52:N52" si="13">(K48-K50)</f>
        <v>-3.9968402023698957</v>
      </c>
      <c r="L52" s="21">
        <f t="shared" si="13"/>
        <v>-8.9141479997370041</v>
      </c>
      <c r="M52" s="21">
        <f t="shared" si="13"/>
        <v>-7.080658869831403</v>
      </c>
      <c r="N52" s="21">
        <f t="shared" si="13"/>
        <v>-3.8507620225121002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3" t="s">
        <v>4</v>
      </c>
      <c r="G53" s="44"/>
      <c r="H53" s="45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6" t="s">
        <v>1473</v>
      </c>
      <c r="G56" s="46"/>
      <c r="H56" s="47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Derbyshire Dales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28.367658870302002</v>
      </c>
      <c r="J57" s="15">
        <f>IF(VLOOKUP($F57,'UNDER 75 MORTALITY'!$B$10:$L$468,'UNDER 75 MORTALITY'!F$1,FALSE)=0,"",VLOOKUP($F57,'UNDER 75 MORTALITY'!$B$10:$L$468,'UNDER 75 MORTALITY'!F$1,FALSE))</f>
        <v>28.231723989813599</v>
      </c>
      <c r="K57" s="15">
        <f>IF(VLOOKUP($F57,'UNDER 75 MORTALITY'!$B$10:$L$468,'UNDER 75 MORTALITY'!G$1,FALSE)=0,"",VLOOKUP($F57,'UNDER 75 MORTALITY'!$B$10:$L$468,'UNDER 75 MORTALITY'!G$1,FALSE))</f>
        <v>24.261278610695499</v>
      </c>
      <c r="L57" s="15">
        <f>IF(VLOOKUP($F57,'UNDER 75 MORTALITY'!$B$10:$L$468,'UNDER 75 MORTALITY'!H$1,FALSE)=0,"",VLOOKUP($F57,'UNDER 75 MORTALITY'!$B$10:$L$468,'UNDER 75 MORTALITY'!H$1,FALSE))</f>
        <v>27.264965567055</v>
      </c>
      <c r="M57" s="15">
        <f>IF(VLOOKUP($F57,'UNDER 75 MORTALITY'!$B$10:$L$468,'UNDER 75 MORTALITY'!I$1,FALSE)=0,"",VLOOKUP($F57,'UNDER 75 MORTALITY'!$B$10:$L$468,'UNDER 75 MORTALITY'!I$1,FALSE))</f>
        <v>24.336715140460999</v>
      </c>
      <c r="N57" s="15">
        <f>IF(VLOOKUP($F57,'UNDER 75 MORTALITY'!$B$10:$L$468,'UNDER 75 MORTALITY'!J$1,FALSE)=0,"",VLOOKUP($F57,'UNDER 75 MORTALITY'!$B$10:$L$468,'UNDER 75 MORTALITY'!J$1,FALSE))</f>
        <v>22.456570482502102</v>
      </c>
      <c r="O57" s="15">
        <f>IF(VLOOKUP($F57,'UNDER 75 MORTALITY'!$B$10:$L$468,'UNDER 75 MORTALITY'!K$1,FALSE)=0,"",VLOOKUP($F57,'UNDER 75 MORTALITY'!$B$10:$L$468,'UNDER 75 MORTALITY'!K$1,FALSE))</f>
        <v>18.765979303147201</v>
      </c>
      <c r="P57" s="15">
        <f>IF(VLOOKUP($F57,'UNDER 75 MORTALITY'!$B$10:$L$468,'UNDER 75 MORTALITY'!L$1,FALSE)=0,"",VLOOKUP($F57,'UNDER 75 MORTALITY'!$B$10:$L$468,'UNDER 75 MORTALITY'!L$1,FALSE))</f>
        <v>17.856976404433301</v>
      </c>
      <c r="Q57" s="15">
        <f>IF(VLOOKUP($F57,'UNDER 75 MORTALITY'!$B$10:$N$468,'UNDER 75 MORTALITY'!M$1,FALSE)=0,"",VLOOKUP($F57,'UNDER 75 MORTALITY'!$B$10:$N$468,'UNDER 75 MORTALITY'!M$1,FALSE))</f>
        <v>19.342777361663799</v>
      </c>
      <c r="R57" s="15">
        <f>IF(VLOOKUP($F57,'UNDER 75 MORTALITY'!$B$10:$N$468,'UNDER 75 MORTALITY'!N$1,FALSE)=0,"",VLOOKUP($F57,'UNDER 75 MORTALITY'!$B$10:$N$468,'UNDER 75 MORTALITY'!N$1,FALSE))</f>
        <v>19.994892359430501</v>
      </c>
    </row>
    <row r="58" spans="1:18" ht="51" customHeight="1" x14ac:dyDescent="0.3">
      <c r="B58" s="16"/>
      <c r="C58" s="16"/>
      <c r="D58" s="16"/>
      <c r="F58" s="48" t="s">
        <v>2</v>
      </c>
      <c r="G58" s="49"/>
      <c r="H58" s="50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51" t="s">
        <v>3</v>
      </c>
      <c r="G59" s="52"/>
      <c r="H59" s="53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40" t="str">
        <f>"% Gap - "&amp;F57&amp;" to Rural as a Region"</f>
        <v>% Gap - Derbyshire Dales to Rural as a Region</v>
      </c>
      <c r="G60" s="41"/>
      <c r="H60" s="42"/>
      <c r="I60" s="21">
        <f>((I57-I58))</f>
        <v>-2.390118427508142</v>
      </c>
      <c r="J60" s="21">
        <f>((J57-J58))</f>
        <v>-0.95576087162289269</v>
      </c>
      <c r="K60" s="21">
        <f t="shared" ref="K60:N60" si="15">((K57-K58))</f>
        <v>-3.6583845105083981</v>
      </c>
      <c r="L60" s="21">
        <f t="shared" si="15"/>
        <v>0.74671639299615578</v>
      </c>
      <c r="M60" s="21">
        <f t="shared" si="15"/>
        <v>-0.85055409965384143</v>
      </c>
      <c r="N60" s="21">
        <f t="shared" si="15"/>
        <v>-2.2513386883210913</v>
      </c>
      <c r="O60" s="21">
        <f t="shared" ref="O60:R60" si="16">((O57-O58))</f>
        <v>-5.3377106512041266</v>
      </c>
      <c r="P60" s="21">
        <f t="shared" si="16"/>
        <v>-5.9866545389468904</v>
      </c>
      <c r="Q60" s="21">
        <f t="shared" si="16"/>
        <v>-4.1865071824419253</v>
      </c>
      <c r="R60" s="21">
        <f t="shared" si="16"/>
        <v>-3.0991225170708745</v>
      </c>
    </row>
    <row r="61" spans="1:18" ht="51" customHeight="1" x14ac:dyDescent="0.3">
      <c r="B61" s="16"/>
      <c r="C61" s="16"/>
      <c r="D61" s="16"/>
      <c r="F61" s="43" t="str">
        <f>"% Gap - "&amp;F57&amp;" to England"</f>
        <v>% Gap - Derbyshire Dales to England</v>
      </c>
      <c r="G61" s="44"/>
      <c r="H61" s="45"/>
      <c r="I61" s="21">
        <f>(I57-I59)</f>
        <v>-8.8042348192422963</v>
      </c>
      <c r="J61" s="21">
        <f>(J57-J59)</f>
        <v>-6.7225684424487007</v>
      </c>
      <c r="K61" s="21">
        <f t="shared" ref="K61:N61" si="17">(K57-K59)</f>
        <v>-9.1264318613404001</v>
      </c>
      <c r="L61" s="21">
        <f t="shared" si="17"/>
        <v>-4.6969129292704004</v>
      </c>
      <c r="M61" s="21">
        <f t="shared" si="17"/>
        <v>-6.6022878080205025</v>
      </c>
      <c r="N61" s="21">
        <f t="shared" si="17"/>
        <v>-7.8437180235136985</v>
      </c>
      <c r="O61" s="21">
        <f t="shared" ref="O61:R61" si="18">(O57-O59)</f>
        <v>-10.867069545325599</v>
      </c>
      <c r="P61" s="21">
        <f t="shared" si="18"/>
        <v>-11.2123900121797</v>
      </c>
      <c r="Q61" s="21">
        <f t="shared" si="18"/>
        <v>-9.3047274256594008</v>
      </c>
      <c r="R61" s="21">
        <f t="shared" si="18"/>
        <v>-8.0602826451965974</v>
      </c>
    </row>
    <row r="62" spans="1:18" ht="51" customHeight="1" x14ac:dyDescent="0.3">
      <c r="B62" s="16"/>
      <c r="C62" s="16"/>
      <c r="D62" s="16"/>
      <c r="F62" s="43" t="s">
        <v>4</v>
      </c>
      <c r="G62" s="44"/>
      <c r="H62" s="45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GkyhMvdA+5h1sNkD02G2E0nnyBuOxM3ESH5um5t5A4PRmsXKmz02xDDinp76DBb6x4FZeaOX+w3D6Ydo37Ta0Q==" saltValue="xeL8VptY2y2aDkTu406Yyw==" spinCount="100000" sheet="1" objects="1" scenarios="1"/>
  <protectedRanges>
    <protectedRange sqref="B4" name="Range1"/>
  </protectedRanges>
  <mergeCells count="37">
    <mergeCell ref="F61:H61"/>
    <mergeCell ref="F62:H62"/>
    <mergeCell ref="F53:H53"/>
    <mergeCell ref="F56:H56"/>
    <mergeCell ref="F58:H58"/>
    <mergeCell ref="F59:H59"/>
    <mergeCell ref="F60:H60"/>
    <mergeCell ref="F47:H47"/>
    <mergeCell ref="F49:H49"/>
    <mergeCell ref="F50:H50"/>
    <mergeCell ref="F51:H51"/>
    <mergeCell ref="F52:H52"/>
    <mergeCell ref="F17:H17"/>
    <mergeCell ref="A1:C2"/>
    <mergeCell ref="F11:H11"/>
    <mergeCell ref="F13:H13"/>
    <mergeCell ref="F14:H14"/>
    <mergeCell ref="F15:H15"/>
    <mergeCell ref="F16:H16"/>
    <mergeCell ref="F20:H20"/>
    <mergeCell ref="F22:H22"/>
    <mergeCell ref="F23:H23"/>
    <mergeCell ref="F24:H24"/>
    <mergeCell ref="F25:H25"/>
    <mergeCell ref="F26:H26"/>
    <mergeCell ref="F29:H29"/>
    <mergeCell ref="F31:H31"/>
    <mergeCell ref="F32:H32"/>
    <mergeCell ref="F33:H33"/>
    <mergeCell ref="F42:H42"/>
    <mergeCell ref="F43:H43"/>
    <mergeCell ref="F44:H44"/>
    <mergeCell ref="F34:H34"/>
    <mergeCell ref="F35:H35"/>
    <mergeCell ref="F38:H38"/>
    <mergeCell ref="F40:H40"/>
    <mergeCell ref="F41:H41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2022-11-22T10:52:01Z</cp:lastPrinted>
  <dcterms:created xsi:type="dcterms:W3CDTF">2022-08-17T09:40:46Z</dcterms:created>
  <dcterms:modified xsi:type="dcterms:W3CDTF">2022-11-22T11:05:50Z</dcterms:modified>
</cp:coreProperties>
</file>