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B1501FF6-8208-4F28-8F85-4CD841127F56}" xr6:coauthVersionLast="47" xr6:coauthVersionMax="47" xr10:uidLastSave="{90DAD098-CFC7-4FFF-9539-E76DDC156547}"/>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N42"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<sst xmlns="http://schemas.openxmlformats.org/spreadsheetml/2006/main" count="69488" uniqueCount="1474">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</sst>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58.38</c:v>
                </c:pt>
                <c:pt idx="1">
                  <c:v>59.38</c:v>
                </c:pt>
                <c:pt idx="2">
                  <c:v>58.02</c:v>
                </c:pt>
                <c:pt idx="3">
                  <c:v>59.12</c:v>
                </c:pt>
                <c:pt idx="4">
                  <c:v>58.94</c:v>
                </c:pt>
                <c:pt idx="5">
                  <c:v>59.29</c:v>
                </c:pt>
                <c:pt idx="6">
                  <c:v>59.6</c:v>
                </c:pt>
                <c:pt idx="7">
                  <c:v>58.76</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59.8</c:v>
                </c:pt>
                <c:pt idx="1">
                  <c:v>57.61</c:v>
                </c:pt>
                <c:pt idx="2">
                  <c:v>56.89</c:v>
                </c:pt>
                <c:pt idx="3">
                  <c:v>58.94</c:v>
                </c:pt>
                <c:pt idx="4">
                  <c:v>58.73</c:v>
                </c:pt>
                <c:pt idx="5">
                  <c:v>58.38</c:v>
                </c:pt>
                <c:pt idx="6">
                  <c:v>58.34</c:v>
                </c:pt>
                <c:pt idx="7">
                  <c:v>59.86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22.2</c:v>
                </c:pt>
                <c:pt idx="1">
                  <c:v>22.1</c:v>
                </c:pt>
                <c:pt idx="2">
                  <c:v>20.3</c:v>
                </c:pt>
                <c:pt idx="3">
                  <c:v>19</c:v>
                </c:pt>
                <c:pt idx="4">
                  <c:v>17.899999999999999</c:v>
                </c:pt>
                <c:pt idx="5">
                  <c:v>14.3</c:v>
                </c:pt>
                <c:pt idx="6">
                  <c:v>15</c:v>
                </c:pt>
                <c:pt idx="7">
                  <c:v>17</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20.8</c:v>
                </c:pt>
                <c:pt idx="1">
                  <c:v>21.6</c:v>
                </c:pt>
                <c:pt idx="2">
                  <c:v>21.7</c:v>
                </c:pt>
                <c:pt idx="3">
                  <c:v>21.7</c:v>
                </c:pt>
                <c:pt idx="4">
                  <c:v>21.3</c:v>
                </c:pt>
                <c:pt idx="5">
                  <c:v>21.7</c:v>
                </c:pt>
                <c:pt idx="6">
                  <c:v>22</c:v>
                </c:pt>
                <c:pt idx="7">
                  <c:v>22.5</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68.330184876466802</c:v>
                </c:pt>
                <c:pt idx="1">
                  <c:v>67.980948424678402</c:v>
                </c:pt>
                <c:pt idx="2">
                  <c:v>66.877041461416596</c:v>
                </c:pt>
                <c:pt idx="3">
                  <c:v>62.4118444277034</c:v>
                </c:pt>
                <c:pt idx="4">
                  <c:v>63.360052685993097</c:v>
                </c:pt>
                <c:pt idx="5">
                  <c:v>70.819487835991197</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County Durham</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43.295072283186897</c:v>
                </c:pt>
                <c:pt idx="1">
                  <c:v>40.951259844766398</c:v>
                </c:pt>
                <c:pt idx="2">
                  <c:v>38.470388302437399</c:v>
                </c:pt>
                <c:pt idx="3">
                  <c:v>36.833490067674298</c:v>
                </c:pt>
                <c:pt idx="4">
                  <c:v>33.7620357243581</c:v>
                </c:pt>
                <c:pt idx="5">
                  <c:v>33.883149414301798</c:v>
                </c:pt>
                <c:pt idx="6">
                  <c:v>32.472217493772497</c:v>
                </c:pt>
                <c:pt idx="7">
                  <c:v>31.935860428325601</c:v>
                </c:pt>
                <c:pt idx="8">
                  <c:v>31.571098296813599</c:v>
                </c:pt>
                <c:pt idx="9">
                  <c:v>32.2513827093454</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County Durham from 2011-13 to 2018-20 was markedly lower than either the rural or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County Durham from 2011-13 to 2018-20 was markedly lower than either the rural or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County Durham from 2012 to 2019 was generally greater than both the rural and England situations, however it did dip in 2017 moving it between the rural and England positions.</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County Durham was consistently greater than both the England and rural situations.</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County Durham from 2015/16 to 2020/21 was consistently greater than both the England and rural situations with it being significantly greater in some years.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County Durham from 2008-10 to 2017-19 was consistently greater than the England situation, albeit with a similar downward trend.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74</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County Durham</v>
      </c>
      <c r="G12" s="12"/>
      <c r="H12" s="13"/>
      <c r="I12" s="14">
        <f>IF(VLOOKUP($F12,'M HLE'!$B$10:$L$468,'M HLE'!E$1,FALSE)=0,"",VLOOKUP($F12,'M HLE'!$B$10:$L$468,'M HLE'!E$1,FALSE))</f>
        <v>58.38</v>
      </c>
      <c r="J12" s="15">
        <f>IF(VLOOKUP($F12,'M HLE'!$B$10:$L$468,'M HLE'!F$1,FALSE)=0,"",VLOOKUP($F12,'M HLE'!$B$10:$L$468,'M HLE'!F$1,FALSE))</f>
        <v>59.38</v>
      </c>
      <c r="K12" s="15">
        <f>IF(VLOOKUP($F12,'M HLE'!$B$10:$L$468,'M HLE'!G$1,FALSE)=0,"",VLOOKUP($F12,'M HLE'!$B$10:$L$468,'M HLE'!G$1,FALSE))</f>
        <v>58.02</v>
      </c>
      <c r="L12" s="15">
        <f>IF(VLOOKUP($F12,'M HLE'!$B$10:$L$468,'M HLE'!H$1,FALSE)=0,"",VLOOKUP($F12,'M HLE'!$B$10:$L$468,'M HLE'!H$1,FALSE))</f>
        <v>59.12</v>
      </c>
      <c r="M12" s="15">
        <f>IF(VLOOKUP($F12,'M HLE'!$B$10:$L$468,'M HLE'!I$1,FALSE)=0,"",VLOOKUP($F12,'M HLE'!$B$10:$L$468,'M HLE'!I$1,FALSE))</f>
        <v>58.94</v>
      </c>
      <c r="N12" s="15">
        <f>IF(VLOOKUP($F12,'M HLE'!$B$10:$L$468,'M HLE'!J$1,FALSE)=0,"",VLOOKUP($F12,'M HLE'!$B$10:$L$468,'M HLE'!J$1,FALSE))</f>
        <v>59.29</v>
      </c>
      <c r="O12" s="15">
        <f>IF(VLOOKUP($F12,'M HLE'!$B$10:$L$468,'M HLE'!K$1,FALSE)=0,"",VLOOKUP($F12,'M HLE'!$B$10:$L$468,'M HLE'!K$1,FALSE))</f>
        <v>59.6</v>
      </c>
      <c r="P12" s="15">
        <f>IF(VLOOKUP($F12,'M HLE'!$B$10:$L$468,'M HLE'!L$1,FALSE)=0,"",VLOOKUP($F12,'M HLE'!$B$10:$L$468,'M HLE'!L$1,FALSE))</f>
        <v>58.76</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County Durham to Rural as a Region</v>
      </c>
      <c r="G15" s="52"/>
      <c r="H15" s="53"/>
      <c r="I15" s="21">
        <f>100*((I12-I13))/I13</f>
        <v>-9.8329639439969849</v>
      </c>
      <c r="J15" s="21">
        <f>100*((J12-J13))/J13</f>
        <v>-8.8970373893431933</v>
      </c>
      <c r="K15" s="21">
        <f t="shared" ref="K15:P15" si="0">100*((K12-K13))/K13</f>
        <v>-10.825578089097576</v>
      </c>
      <c r="L15" s="21">
        <f t="shared" si="0"/>
        <v>-8.5431411223266451</v>
      </c>
      <c r="M15" s="21">
        <f t="shared" si="0"/>
        <v>-8.7015451341827159</v>
      </c>
      <c r="N15" s="21">
        <f t="shared" si="0"/>
        <v>-7.7018875267561961</v>
      </c>
      <c r="O15" s="21">
        <f t="shared" si="0"/>
        <v>-7.41531841518636</v>
      </c>
      <c r="P15" s="21">
        <f t="shared" si="0"/>
        <v>-9.2004821213338701</v>
      </c>
      <c r="Q15" s="35"/>
      <c r="R15" s="35"/>
      <c r="S15" s="35"/>
      <c r="T15" s="35"/>
    </row>
    <row r="16" spans="1:20" ht="51" customHeight="1" x14ac:dyDescent="0.3">
      <c r="B16" s="16"/>
      <c r="C16" s="16"/>
      <c r="D16" s="16"/>
      <c r="F16" s="40" t="str">
        <f>"% Gap - "&amp;F12&amp;" to England"</f>
        <v>% Gap - County Durham to England</v>
      </c>
      <c r="G16" s="41"/>
      <c r="H16" s="42"/>
      <c r="I16" s="21">
        <f>100*(I12-I14)/I14</f>
        <v>-7.5973409306742594</v>
      </c>
      <c r="J16" s="21">
        <f>100*(J12-J14)/J14</f>
        <v>-6.2963547419914709</v>
      </c>
      <c r="K16" s="21">
        <f t="shared" ref="K16:P16" si="1">100*(K12-K14)/K14</f>
        <v>-8.4569264752287783</v>
      </c>
      <c r="L16" s="21">
        <f t="shared" si="1"/>
        <v>-6.6182277681251058</v>
      </c>
      <c r="M16" s="21">
        <f t="shared" si="1"/>
        <v>-7.0053644682865324</v>
      </c>
      <c r="N16" s="21">
        <f t="shared" si="1"/>
        <v>-6.4236111111111116</v>
      </c>
      <c r="O16" s="21">
        <f t="shared" si="1"/>
        <v>-5.6663501107945526</v>
      </c>
      <c r="P16" s="21">
        <f t="shared" si="1"/>
        <v>-6.9369654735508428</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County Durham</v>
      </c>
      <c r="G21" s="12"/>
      <c r="H21" s="13"/>
      <c r="I21" s="14">
        <f>IF(VLOOKUP($F21,'F HLE'!$B$10:$L$468,'F HLE'!E$1,FALSE)=0,"",VLOOKUP($F21,'F HLE'!$B$10:$L$468,'F HLE'!E$1,FALSE))</f>
        <v>59.8</v>
      </c>
      <c r="J21" s="15">
        <f>IF(VLOOKUP($F21,'F HLE'!$B$10:$L$468,'F HLE'!F$1,FALSE)=0,"",VLOOKUP($F21,'F HLE'!$B$10:$L$468,'F HLE'!F$1,FALSE))</f>
        <v>57.61</v>
      </c>
      <c r="K21" s="15">
        <f>IF(VLOOKUP($F21,'F HLE'!$B$10:$L$468,'F HLE'!G$1,FALSE)=0,"",VLOOKUP($F21,'F HLE'!$B$10:$L$468,'F HLE'!G$1,FALSE))</f>
        <v>56.89</v>
      </c>
      <c r="L21" s="15">
        <f>IF(VLOOKUP($F21,'F HLE'!$B$10:$L$468,'F HLE'!H$1,FALSE)=0,"",VLOOKUP($F21,'F HLE'!$B$10:$L$468,'F HLE'!H$1,FALSE))</f>
        <v>58.94</v>
      </c>
      <c r="M21" s="15">
        <f>IF(VLOOKUP($F21,'F HLE'!$B$10:$L$468,'F HLE'!I$1,FALSE)=0,"",VLOOKUP($F21,'F HLE'!$B$10:$L$468,'F HLE'!I$1,FALSE))</f>
        <v>58.73</v>
      </c>
      <c r="N21" s="15">
        <f>IF(VLOOKUP($F21,'F HLE'!$B$10:$L$468,'F HLE'!J$1,FALSE)=0,"",VLOOKUP($F21,'F HLE'!$B$10:$L$468,'F HLE'!J$1,FALSE))</f>
        <v>58.38</v>
      </c>
      <c r="O21" s="15">
        <f>IF(VLOOKUP($F21,'F HLE'!$B$10:$L$468,'F HLE'!K$1,FALSE)=0,"",VLOOKUP($F21,'F HLE'!$B$10:$L$468,'F HLE'!K$1,FALSE))</f>
        <v>58.34</v>
      </c>
      <c r="P21" s="15">
        <f>IF(VLOOKUP($F21,'F HLE'!$B$10:$L$468,'F HLE'!L$1,FALSE)=0,"",VLOOKUP($F21,'F HLE'!$B$10:$L$468,'F HLE'!L$1,FALSE))</f>
        <v>59.86</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County Durham to Rural as a Region</v>
      </c>
      <c r="G24" s="52"/>
      <c r="H24" s="53"/>
      <c r="I24" s="21">
        <f>100*((I21-I22))/I22</f>
        <v>-8.7754090233019504</v>
      </c>
      <c r="J24" s="21">
        <f>100*((J21-J22))/J22</f>
        <v>-11.599073178965476</v>
      </c>
      <c r="K24" s="21">
        <f t="shared" ref="K24:P24" si="3">100*((K21-K22))/K22</f>
        <v>-13.313118076401455</v>
      </c>
      <c r="L24" s="21">
        <f t="shared" si="3"/>
        <v>-10.100363015161241</v>
      </c>
      <c r="M24" s="21">
        <f t="shared" si="3"/>
        <v>-10.417937766931026</v>
      </c>
      <c r="N24" s="21">
        <f t="shared" si="3"/>
        <v>-10.633510137539906</v>
      </c>
      <c r="O24" s="21">
        <f t="shared" si="3"/>
        <v>-9.3508188570185524</v>
      </c>
      <c r="P24" s="21">
        <f t="shared" si="3"/>
        <v>-8.432444835366578</v>
      </c>
      <c r="Q24" s="35"/>
      <c r="R24" s="35"/>
      <c r="S24" s="35"/>
      <c r="T24" s="35"/>
    </row>
    <row r="25" spans="1:20" ht="51" customHeight="1" x14ac:dyDescent="0.3">
      <c r="B25" s="16"/>
      <c r="C25" s="16"/>
      <c r="D25" s="16"/>
      <c r="F25" s="40" t="str">
        <f>"% Gap - "&amp;F21&amp;" to England"</f>
        <v>% Gap - County Durham to England</v>
      </c>
      <c r="G25" s="41"/>
      <c r="H25" s="42"/>
      <c r="I25" s="21">
        <f>100*(I21-I23)/I23</f>
        <v>-6.3283208020050221</v>
      </c>
      <c r="J25" s="21">
        <f>100*(J21-J23)/J23</f>
        <v>-9.7729052466718898</v>
      </c>
      <c r="K25" s="21">
        <f t="shared" ref="K25:P25" si="4">100*(K21-K23)/K23</f>
        <v>-11.192631907586641</v>
      </c>
      <c r="L25" s="21">
        <f t="shared" si="4"/>
        <v>-7.6320325967716727</v>
      </c>
      <c r="M25" s="21">
        <f t="shared" si="4"/>
        <v>-7.9034028540065959</v>
      </c>
      <c r="N25" s="21">
        <f t="shared" si="4"/>
        <v>-8.6241978400375601</v>
      </c>
      <c r="O25" s="21">
        <f t="shared" si="4"/>
        <v>-8.1549118387909321</v>
      </c>
      <c r="P25" s="21">
        <f t="shared" si="4"/>
        <v>-6.2783779552215409</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County Durham</v>
      </c>
      <c r="G30" s="12"/>
      <c r="H30" s="13"/>
      <c r="I30" s="14">
        <f>IF(VLOOKUP($F30,SMOKING!$B$10:$L$468,SMOKING!E$1,FALSE)=0,"",VLOOKUP($F30,SMOKING!$B$10:$L$468,SMOKING!E$1,FALSE))</f>
        <v>22.2</v>
      </c>
      <c r="J30" s="15">
        <f>IF(VLOOKUP($F30,SMOKING!$B$10:$L$468,SMOKING!F$1,FALSE)=0,"",VLOOKUP($F30,SMOKING!$B$10:$L$468,SMOKING!F$1,FALSE))</f>
        <v>22.1</v>
      </c>
      <c r="K30" s="15">
        <f>IF(VLOOKUP($F30,SMOKING!$B$10:$L$468,SMOKING!G$1,FALSE)=0,"",VLOOKUP($F30,SMOKING!$B$10:$L$468,SMOKING!G$1,FALSE))</f>
        <v>20.3</v>
      </c>
      <c r="L30" s="15">
        <f>IF(VLOOKUP($F30,SMOKING!$B$10:$L$468,SMOKING!H$1,FALSE)=0,"",VLOOKUP($F30,SMOKING!$B$10:$L$468,SMOKING!H$1,FALSE))</f>
        <v>19</v>
      </c>
      <c r="M30" s="15">
        <f>IF(VLOOKUP($F30,SMOKING!$B$10:$L$468,SMOKING!I$1,FALSE)=0,"",VLOOKUP($F30,SMOKING!$B$10:$L$468,SMOKING!I$1,FALSE))</f>
        <v>17.899999999999999</v>
      </c>
      <c r="N30" s="15">
        <f>IF(VLOOKUP($F30,SMOKING!$B$10:$L$468,SMOKING!J$1,FALSE)=0,"",VLOOKUP($F30,SMOKING!$B$10:$L$468,SMOKING!J$1,FALSE))</f>
        <v>14.3</v>
      </c>
      <c r="O30" s="15">
        <f>IF(VLOOKUP($F30,SMOKING!$B$10:$L$468,SMOKING!K$1,FALSE)=0,"",VLOOKUP($F30,SMOKING!$B$10:$L$468,SMOKING!K$1,FALSE))</f>
        <v>15</v>
      </c>
      <c r="P30" s="15">
        <f>IF(VLOOKUP($F30,SMOKING!$B$10:$L$468,SMOKING!L$1,FALSE)=0,"",VLOOKUP($F30,SMOKING!$B$10:$L$468,SMOKING!L$1,FALSE))</f>
        <v>17</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County Durham to Rural as a Region</v>
      </c>
      <c r="G33" s="52"/>
      <c r="H33" s="53"/>
      <c r="I33" s="21">
        <f>((I30-I31))</f>
        <v>4.9275862068965459</v>
      </c>
      <c r="J33" s="21">
        <f>((J30-J31))</f>
        <v>5.9908045977011568</v>
      </c>
      <c r="K33" s="21">
        <f t="shared" ref="K33:P33" si="6">((K30-K31))</f>
        <v>4.7321839080459771</v>
      </c>
      <c r="L33" s="21">
        <f t="shared" si="6"/>
        <v>4.1068965517241374</v>
      </c>
      <c r="M33" s="21">
        <f t="shared" si="6"/>
        <v>4.5781609195402293</v>
      </c>
      <c r="N33" s="21">
        <f t="shared" si="6"/>
        <v>1.4643678160919524</v>
      </c>
      <c r="O33" s="21">
        <f t="shared" si="6"/>
        <v>2.3873563218390803</v>
      </c>
      <c r="P33" s="21">
        <f t="shared" si="6"/>
        <v>4.2735632183908088</v>
      </c>
      <c r="Q33" s="35"/>
      <c r="R33" s="35"/>
      <c r="S33" s="35"/>
      <c r="T33" s="35"/>
    </row>
    <row r="34" spans="1:20" ht="51" customHeight="1" x14ac:dyDescent="0.3">
      <c r="B34" s="16"/>
      <c r="C34" s="16"/>
      <c r="D34" s="16"/>
      <c r="F34" s="40" t="str">
        <f>"% Gap - "&amp;F30&amp;" to England"</f>
        <v>% Gap - County Durham to England</v>
      </c>
      <c r="G34" s="41"/>
      <c r="H34" s="42"/>
      <c r="I34" s="21">
        <f>(I30-I32)</f>
        <v>2.8999999999999986</v>
      </c>
      <c r="J34" s="21">
        <f>(J30-J32)</f>
        <v>3.7000000000000028</v>
      </c>
      <c r="K34" s="21">
        <f t="shared" ref="K34:P34" si="7">(K30-K32)</f>
        <v>2.5</v>
      </c>
      <c r="L34" s="21">
        <f t="shared" si="7"/>
        <v>2.1000000000000014</v>
      </c>
      <c r="M34" s="21">
        <f t="shared" si="7"/>
        <v>2.3999999999999986</v>
      </c>
      <c r="N34" s="21">
        <f t="shared" si="7"/>
        <v>-0.59999999999999964</v>
      </c>
      <c r="O34" s="21">
        <f t="shared" si="7"/>
        <v>0.59999999999999964</v>
      </c>
      <c r="P34" s="21">
        <f t="shared" si="7"/>
        <v>3.0999999999999996</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County Durham</v>
      </c>
      <c r="G39" s="12"/>
      <c r="H39" s="13"/>
      <c r="I39" s="14">
        <f>IF(VLOOKUP($F39,'CHILD OBESITY'!$B$10:$L$468,'CHILD OBESITY'!E$1,FALSE)=0,"",VLOOKUP($F39,'CHILD OBESITY'!$B$10:$L$468,'CHILD OBESITY'!E$1,FALSE))</f>
        <v>20.8</v>
      </c>
      <c r="J39" s="15">
        <f>IF(VLOOKUP($F39,'CHILD OBESITY'!$B$10:$L$468,'CHILD OBESITY'!F$1,FALSE)=0,"",VLOOKUP($F39,'CHILD OBESITY'!$B$10:$L$468,'CHILD OBESITY'!F$1,FALSE))</f>
        <v>21.6</v>
      </c>
      <c r="K39" s="15">
        <f>IF(VLOOKUP($F39,'CHILD OBESITY'!$B$10:$L$468,'CHILD OBESITY'!G$1,FALSE)=0,"",VLOOKUP($F39,'CHILD OBESITY'!$B$10:$L$468,'CHILD OBESITY'!G$1,FALSE))</f>
        <v>21.7</v>
      </c>
      <c r="L39" s="15">
        <f>IF(VLOOKUP($F39,'CHILD OBESITY'!$B$10:$L$468,'CHILD OBESITY'!H$1,FALSE)=0,"",VLOOKUP($F39,'CHILD OBESITY'!$B$10:$L$468,'CHILD OBESITY'!H$1,FALSE))</f>
        <v>21.7</v>
      </c>
      <c r="M39" s="15">
        <f>IF(VLOOKUP($F39,'CHILD OBESITY'!$B$10:$L$468,'CHILD OBESITY'!I$1,FALSE)=0,"",VLOOKUP($F39,'CHILD OBESITY'!$B$10:$L$468,'CHILD OBESITY'!I$1,FALSE))</f>
        <v>21.3</v>
      </c>
      <c r="N39" s="15">
        <f>IF(VLOOKUP($F39,'CHILD OBESITY'!$B$10:$L$468,'CHILD OBESITY'!J$1,FALSE)=0,"",VLOOKUP($F39,'CHILD OBESITY'!$B$10:$L$468,'CHILD OBESITY'!J$1,FALSE))</f>
        <v>21.7</v>
      </c>
      <c r="O39" s="15">
        <f>IF(VLOOKUP($F39,'CHILD OBESITY'!$B$10:$L$468,'CHILD OBESITY'!K$1,FALSE)=0,"",VLOOKUP($F39,'CHILD OBESITY'!$B$10:$L$468,'CHILD OBESITY'!K$1,FALSE))</f>
        <v>22</v>
      </c>
      <c r="P39" s="15">
        <f>IF(VLOOKUP($F39,'CHILD OBESITY'!$B$10:$L$468,'CHILD OBESITY'!L$1,FALSE)=0,"",VLOOKUP($F39,'CHILD OBESITY'!$B$10:$L$468,'CHILD OBESITY'!L$1,FALSE))</f>
        <v>22.5</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County Durham to Rural as a Region</v>
      </c>
      <c r="G42" s="52"/>
      <c r="H42" s="53"/>
      <c r="I42" s="21">
        <f>((I39-I40))</f>
        <v>4.4911111111111062</v>
      </c>
      <c r="J42" s="21">
        <f>((J39-J40))</f>
        <v>5.1344444444444512</v>
      </c>
      <c r="K42" s="21">
        <f t="shared" ref="K42:P42" si="9">((K39-K40))</f>
        <v>5.12222222222222</v>
      </c>
      <c r="L42" s="21">
        <f t="shared" si="9"/>
        <v>5.3044444444444458</v>
      </c>
      <c r="M42" s="21">
        <f t="shared" si="9"/>
        <v>4.9855555555555604</v>
      </c>
      <c r="N42" s="21">
        <f t="shared" si="9"/>
        <v>5.3566666666666691</v>
      </c>
      <c r="O42" s="21">
        <f t="shared" si="9"/>
        <v>5.6522222222222318</v>
      </c>
      <c r="P42" s="21">
        <f t="shared" si="9"/>
        <v>5.9566666666666634</v>
      </c>
      <c r="Q42" s="35"/>
      <c r="R42" s="35"/>
      <c r="S42" s="35"/>
      <c r="T42" s="35"/>
    </row>
    <row r="43" spans="1:20" ht="51" customHeight="1" x14ac:dyDescent="0.3">
      <c r="B43" s="16"/>
      <c r="C43" s="16"/>
      <c r="D43" s="16"/>
      <c r="F43" s="40" t="str">
        <f>"% Gap - "&amp;F39&amp;" to England"</f>
        <v>% Gap - County Durham to England</v>
      </c>
      <c r="G43" s="41"/>
      <c r="H43" s="42"/>
      <c r="I43" s="21">
        <f>(I39-I41)</f>
        <v>2.1000000000000014</v>
      </c>
      <c r="J43" s="21">
        <f>(J39-J41)</f>
        <v>2.6000000000000014</v>
      </c>
      <c r="K43" s="21">
        <f t="shared" ref="K43:P43" si="10">(K39-K41)</f>
        <v>2.5999999999999979</v>
      </c>
      <c r="L43" s="21">
        <f t="shared" si="10"/>
        <v>2.5999999999999979</v>
      </c>
      <c r="M43" s="21">
        <f t="shared" si="10"/>
        <v>2.3000000000000007</v>
      </c>
      <c r="N43" s="21">
        <f t="shared" si="10"/>
        <v>2.3999999999999986</v>
      </c>
      <c r="O43" s="21">
        <f t="shared" si="10"/>
        <v>2.3999999999999986</v>
      </c>
      <c r="P43" s="21">
        <f t="shared" si="10"/>
        <v>2.5</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County Durham</v>
      </c>
      <c r="G48" s="12"/>
      <c r="H48" s="13"/>
      <c r="I48" s="14">
        <f>IF(VLOOKUP($F48,'ADULT OBESITY'!$B$10:$L$468,'ADULT OBESITY'!E$1,FALSE)=0,"",VLOOKUP($F48,'ADULT OBESITY'!$B$10:$L$468,'ADULT OBESITY'!E$1,FALSE))</f>
        <v>68.330184876466802</v>
      </c>
      <c r="J48" s="15">
        <f>IF(VLOOKUP($F48,'ADULT OBESITY'!$B$10:$L$468,'ADULT OBESITY'!F$1,FALSE)=0,"",VLOOKUP($F48,'ADULT OBESITY'!$B$10:$L$468,'ADULT OBESITY'!F$1,FALSE))</f>
        <v>67.980948424678402</v>
      </c>
      <c r="K48" s="15">
        <f>IF(VLOOKUP($F48,'ADULT OBESITY'!$B$10:$L$468,'ADULT OBESITY'!G$1,FALSE)=0,"",VLOOKUP($F48,'ADULT OBESITY'!$B$10:$L$468,'ADULT OBESITY'!G$1,FALSE))</f>
        <v>66.877041461416596</v>
      </c>
      <c r="L48" s="15">
        <f>IF(VLOOKUP($F48,'ADULT OBESITY'!$B$10:$L$468,'ADULT OBESITY'!H$1,FALSE)=0,"",VLOOKUP($F48,'ADULT OBESITY'!$B$10:$L$468,'ADULT OBESITY'!H$1,FALSE))</f>
        <v>62.4118444277034</v>
      </c>
      <c r="M48" s="15">
        <f>IF(VLOOKUP($F48,'ADULT OBESITY'!$B$10:$L$468,'ADULT OBESITY'!I$1,FALSE)=0,"",VLOOKUP($F48,'ADULT OBESITY'!$B$10:$L$468,'ADULT OBESITY'!I$1,FALSE))</f>
        <v>63.360052685993097</v>
      </c>
      <c r="N48" s="15">
        <f>IF(VLOOKUP($F48,'ADULT OBESITY'!$B$10:$L$468,'ADULT OBESITY'!J$1,FALSE)=0,"",VLOOKUP($F48,'ADULT OBESITY'!$B$10:$L$468,'ADULT OBESITY'!J$1,FALSE))</f>
        <v>70.819487835991197</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County Durham to Rural as a Region</v>
      </c>
      <c r="G51" s="52"/>
      <c r="H51" s="53"/>
      <c r="I51" s="21">
        <f>((I48-I49))</f>
        <v>6.7657690569052136</v>
      </c>
      <c r="J51" s="21">
        <f>((J48-J49))</f>
        <v>6.5505712940747003</v>
      </c>
      <c r="K51" s="21">
        <f t="shared" ref="K51:N51" si="12">((K48-K49))</f>
        <v>4.6110735853519174</v>
      </c>
      <c r="L51" s="21">
        <f t="shared" si="12"/>
        <v>5.7251425895159969E-2</v>
      </c>
      <c r="M51" s="21">
        <f t="shared" si="12"/>
        <v>1.1788855057499461</v>
      </c>
      <c r="N51" s="21">
        <f t="shared" si="12"/>
        <v>7.2487602335286638</v>
      </c>
      <c r="O51" s="35"/>
      <c r="P51" s="35"/>
      <c r="Q51" s="35"/>
      <c r="R51" s="35"/>
    </row>
    <row r="52" spans="1:18" ht="51" customHeight="1" x14ac:dyDescent="0.3">
      <c r="B52" s="16"/>
      <c r="C52" s="16"/>
      <c r="D52" s="16"/>
      <c r="F52" s="40" t="str">
        <f>"% Gap - "&amp;F48&amp;" to England"</f>
        <v>% Gap - County Durham to England</v>
      </c>
      <c r="G52" s="41"/>
      <c r="H52" s="42"/>
      <c r="I52" s="21">
        <f>(I48-I50)</f>
        <v>6.9438067916233024</v>
      </c>
      <c r="J52" s="21">
        <f>(J48-J50)</f>
        <v>6.5309156612490042</v>
      </c>
      <c r="K52" s="21">
        <f t="shared" ref="K52:N52" si="13">(K48-K50)</f>
        <v>4.8605230259723982</v>
      </c>
      <c r="L52" s="21">
        <f t="shared" si="13"/>
        <v>0.28443001544479785</v>
      </c>
      <c r="M52" s="21">
        <f t="shared" si="13"/>
        <v>0.60348921474949435</v>
      </c>
      <c r="N52" s="21">
        <f t="shared" si="13"/>
        <v>7.3673973972205999</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County Durham</v>
      </c>
      <c r="G57" s="12"/>
      <c r="H57" s="13"/>
      <c r="I57" s="14">
        <f>IF(VLOOKUP($F57,'UNDER 75 MORTALITY'!$B$10:$L$468,'UNDER 75 MORTALITY'!E$1,FALSE)=0,"",VLOOKUP($F57,'UNDER 75 MORTALITY'!$B$10:$L$468,'UNDER 75 MORTALITY'!E$1,FALSE))</f>
        <v>43.295072283186897</v>
      </c>
      <c r="J57" s="15">
        <f>IF(VLOOKUP($F57,'UNDER 75 MORTALITY'!$B$10:$L$468,'UNDER 75 MORTALITY'!F$1,FALSE)=0,"",VLOOKUP($F57,'UNDER 75 MORTALITY'!$B$10:$L$468,'UNDER 75 MORTALITY'!F$1,FALSE))</f>
        <v>40.951259844766398</v>
      </c>
      <c r="K57" s="15">
        <f>IF(VLOOKUP($F57,'UNDER 75 MORTALITY'!$B$10:$L$468,'UNDER 75 MORTALITY'!G$1,FALSE)=0,"",VLOOKUP($F57,'UNDER 75 MORTALITY'!$B$10:$L$468,'UNDER 75 MORTALITY'!G$1,FALSE))</f>
        <v>38.470388302437399</v>
      </c>
      <c r="L57" s="15">
        <f>IF(VLOOKUP($F57,'UNDER 75 MORTALITY'!$B$10:$L$468,'UNDER 75 MORTALITY'!H$1,FALSE)=0,"",VLOOKUP($F57,'UNDER 75 MORTALITY'!$B$10:$L$468,'UNDER 75 MORTALITY'!H$1,FALSE))</f>
        <v>36.833490067674298</v>
      </c>
      <c r="M57" s="15">
        <f>IF(VLOOKUP($F57,'UNDER 75 MORTALITY'!$B$10:$L$468,'UNDER 75 MORTALITY'!I$1,FALSE)=0,"",VLOOKUP($F57,'UNDER 75 MORTALITY'!$B$10:$L$468,'UNDER 75 MORTALITY'!I$1,FALSE))</f>
        <v>33.7620357243581</v>
      </c>
      <c r="N57" s="15">
        <f>IF(VLOOKUP($F57,'UNDER 75 MORTALITY'!$B$10:$L$468,'UNDER 75 MORTALITY'!J$1,FALSE)=0,"",VLOOKUP($F57,'UNDER 75 MORTALITY'!$B$10:$L$468,'UNDER 75 MORTALITY'!J$1,FALSE))</f>
        <v>33.883149414301798</v>
      </c>
      <c r="O57" s="15">
        <f>IF(VLOOKUP($F57,'UNDER 75 MORTALITY'!$B$10:$L$468,'UNDER 75 MORTALITY'!K$1,FALSE)=0,"",VLOOKUP($F57,'UNDER 75 MORTALITY'!$B$10:$L$468,'UNDER 75 MORTALITY'!K$1,FALSE))</f>
        <v>32.472217493772497</v>
      </c>
      <c r="P57" s="15">
        <f>IF(VLOOKUP($F57,'UNDER 75 MORTALITY'!$B$10:$L$468,'UNDER 75 MORTALITY'!L$1,FALSE)=0,"",VLOOKUP($F57,'UNDER 75 MORTALITY'!$B$10:$L$468,'UNDER 75 MORTALITY'!L$1,FALSE))</f>
        <v>31.935860428325601</v>
      </c>
      <c r="Q57" s="15">
        <f>IF(VLOOKUP($F57,'UNDER 75 MORTALITY'!$B$10:$N$468,'UNDER 75 MORTALITY'!M$1,FALSE)=0,"",VLOOKUP($F57,'UNDER 75 MORTALITY'!$B$10:$N$468,'UNDER 75 MORTALITY'!M$1,FALSE))</f>
        <v>31.571098296813599</v>
      </c>
      <c r="R57" s="15">
        <f>IF(VLOOKUP($F57,'UNDER 75 MORTALITY'!$B$10:$N$468,'UNDER 75 MORTALITY'!N$1,FALSE)=0,"",VLOOKUP($F57,'UNDER 75 MORTALITY'!$B$10:$N$468,'UNDER 75 MORTALITY'!N$1,FALSE))</f>
        <v>32.2513827093454</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County Durham to Rural as a Region</v>
      </c>
      <c r="G60" s="52"/>
      <c r="H60" s="53"/>
      <c r="I60" s="21">
        <f>((I57-I58))</f>
        <v>12.537294985376754</v>
      </c>
      <c r="J60" s="21">
        <f>((J57-J58))</f>
        <v>11.763774983329906</v>
      </c>
      <c r="K60" s="21">
        <f t="shared" ref="K60:N60" si="15">((K57-K58))</f>
        <v>10.550725181233503</v>
      </c>
      <c r="L60" s="21">
        <f t="shared" si="15"/>
        <v>10.315240893615453</v>
      </c>
      <c r="M60" s="21">
        <f t="shared" si="15"/>
        <v>8.5747664842432592</v>
      </c>
      <c r="N60" s="21">
        <f t="shared" si="15"/>
        <v>9.1752402434786049</v>
      </c>
      <c r="O60" s="21">
        <f t="shared" ref="O60:R60" si="16">((O57-O58))</f>
        <v>8.3685275394211693</v>
      </c>
      <c r="P60" s="21">
        <f t="shared" si="16"/>
        <v>8.0922294849454097</v>
      </c>
      <c r="Q60" s="21">
        <f t="shared" si="16"/>
        <v>8.0418137527078741</v>
      </c>
      <c r="R60" s="21">
        <f t="shared" si="16"/>
        <v>9.1573678328440238</v>
      </c>
    </row>
    <row r="61" spans="1:18" ht="51" customHeight="1" x14ac:dyDescent="0.3">
      <c r="B61" s="16"/>
      <c r="C61" s="16"/>
      <c r="D61" s="16"/>
      <c r="F61" s="40" t="str">
        <f>"% Gap - "&amp;F57&amp;" to England"</f>
        <v>% Gap - County Durham to England</v>
      </c>
      <c r="G61" s="41"/>
      <c r="H61" s="42"/>
      <c r="I61" s="21">
        <f>(I57-I59)</f>
        <v>6.1231785936425993</v>
      </c>
      <c r="J61" s="21">
        <f>(J57-J59)</f>
        <v>5.9969674125040981</v>
      </c>
      <c r="K61" s="21">
        <f t="shared" ref="K61:N61" si="17">(K57-K59)</f>
        <v>5.0826778304015008</v>
      </c>
      <c r="L61" s="21">
        <f t="shared" si="17"/>
        <v>4.8716115713488968</v>
      </c>
      <c r="M61" s="21">
        <f t="shared" si="17"/>
        <v>2.8230327758765981</v>
      </c>
      <c r="N61" s="21">
        <f t="shared" si="17"/>
        <v>3.5828609082859977</v>
      </c>
      <c r="O61" s="21">
        <f t="shared" ref="O61:R61" si="18">(O57-O59)</f>
        <v>2.8391686452996971</v>
      </c>
      <c r="P61" s="21">
        <f t="shared" si="18"/>
        <v>2.8664940117126001</v>
      </c>
      <c r="Q61" s="21">
        <f t="shared" si="18"/>
        <v>2.9235935094903986</v>
      </c>
      <c r="R61" s="21">
        <f t="shared" si="18"/>
        <v>4.1962077047183008</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jQU6asNpJlTLjFLnSMScKBxMBoq26wkRZ1QHwlWLhSQ5glAX1k6Z1BkW80Bi/t3c3J/s9eF0uZNfuaUFfRQhLQ==" saltValue="gPkUQ+EKWZ1zHEyWAOT2CQ=="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2022-08-26T14:57:08Z</cp:lastPrinted>
  <dcterms:created xsi:type="dcterms:W3CDTF">2022-08-17T09:40:46Z</dcterms:created>
  <dcterms:modified xsi:type="dcterms:W3CDTF">2022-11-21T16:55:59Z</dcterms:modified>
</cp:coreProperties>
</file>