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8" documentId="8_{4A7C0DE3-EB0F-4E3F-927B-302ABDDE65E2}" xr6:coauthVersionLast="47" xr6:coauthVersionMax="47" xr10:uidLastSave="{50916DBE-48C6-4094-BB50-10EB87C29633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-108" yWindow="-108" windowWidth="23256" windowHeight="12456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O42" i="1" s="1"/>
  <c r="L53" i="1"/>
  <c r="M26" i="1"/>
  <c r="P35" i="1"/>
  <c r="I39" i="1"/>
  <c r="I35" i="1"/>
  <c r="L39" i="1"/>
  <c r="L43" i="1" s="1"/>
  <c r="I44" i="1"/>
  <c r="I53" i="1"/>
  <c r="M39" i="1"/>
  <c r="M42" i="1" s="1"/>
  <c r="P39" i="1"/>
  <c r="P43" i="1" s="1"/>
  <c r="J44" i="1"/>
  <c r="N44" i="1"/>
  <c r="L26" i="1"/>
  <c r="F43" i="1"/>
  <c r="L44" i="1"/>
  <c r="F52" i="1"/>
  <c r="O35" i="1"/>
  <c r="N35" i="1"/>
  <c r="P26" i="1"/>
  <c r="M35" i="1"/>
  <c r="J35" i="1"/>
  <c r="J39" i="1"/>
  <c r="J43" i="1" s="1"/>
  <c r="M44" i="1"/>
  <c r="F51" i="1"/>
  <c r="L35" i="1"/>
  <c r="K43" i="1"/>
  <c r="K44" i="1"/>
  <c r="N42" i="1"/>
  <c r="F42" i="1"/>
  <c r="I30" i="1"/>
  <c r="K42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L42" i="1"/>
  <c r="R61" i="1"/>
  <c r="K61" i="1"/>
  <c r="P60" i="1"/>
  <c r="J52" i="1"/>
  <c r="O43" i="1"/>
  <c r="J60" i="1"/>
  <c r="J61" i="1"/>
  <c r="N60" i="1"/>
  <c r="N61" i="1"/>
  <c r="M43" i="1"/>
  <c r="I60" i="1"/>
  <c r="I61" i="1"/>
  <c r="M60" i="1"/>
  <c r="M61" i="1"/>
  <c r="L60" i="1"/>
  <c r="L61" i="1"/>
  <c r="L51" i="1"/>
  <c r="J42" i="1"/>
  <c r="M51" i="1"/>
  <c r="K51" i="1"/>
  <c r="I51" i="1"/>
  <c r="I52" i="1"/>
  <c r="J24" i="1"/>
  <c r="N52" i="1"/>
  <c r="N51" i="1"/>
  <c r="N43" i="1"/>
  <c r="P42" i="1"/>
  <c r="K33" i="1"/>
  <c r="K34" i="1"/>
  <c r="M33" i="1"/>
  <c r="M34" i="1"/>
  <c r="P34" i="1"/>
  <c r="P33" i="1"/>
  <c r="O34" i="1"/>
  <c r="O33" i="1"/>
  <c r="J33" i="1"/>
  <c r="J34" i="1"/>
  <c r="I42" i="1"/>
  <c r="I43" i="1"/>
  <c r="L33" i="1"/>
  <c r="L34" i="1"/>
  <c r="I34" i="1"/>
  <c r="I33" i="1"/>
  <c r="N34" i="1"/>
  <c r="N33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<sst xmlns="http://schemas.openxmlformats.org/spreadsheetml/2006/main" count="69488" uniqueCount="1474">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</sst>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East Riding of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65.680000000000007</c:v>
                </c:pt>
                <c:pt idx="1">
                  <c:v>65</c:v>
                </c:pt>
                <c:pt idx="2">
                  <c:v>62.82</c:v>
                </c:pt>
                <c:pt idx="3">
                  <c:v>61.89</c:v>
                </c:pt>
                <c:pt idx="4">
                  <c:v>63.7</c:v>
                </c:pt>
                <c:pt idx="5">
                  <c:v>64.39</c:v>
                </c:pt>
                <c:pt idx="6">
                  <c:v>65.42</c:v>
                </c:pt>
                <c:pt idx="7">
                  <c:v>65.34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East Riding of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65.98</c:v>
                </c:pt>
                <c:pt idx="1">
                  <c:v>65.61</c:v>
                </c:pt>
                <c:pt idx="2">
                  <c:v>65.59</c:v>
                </c:pt>
                <c:pt idx="3">
                  <c:v>65.38</c:v>
                </c:pt>
                <c:pt idx="4">
                  <c:v>63.12</c:v>
                </c:pt>
                <c:pt idx="5">
                  <c:v>65.400000000000006</c:v>
                </c:pt>
                <c:pt idx="6">
                  <c:v>64.709999999999994</c:v>
                </c:pt>
                <c:pt idx="7">
                  <c:v>67.89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East Riding of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16.600000000000001</c:v>
                </c:pt>
                <c:pt idx="1">
                  <c:v>15.1</c:v>
                </c:pt>
                <c:pt idx="2">
                  <c:v>15.1</c:v>
                </c:pt>
                <c:pt idx="3">
                  <c:v>15.7</c:v>
                </c:pt>
                <c:pt idx="4">
                  <c:v>12.2</c:v>
                </c:pt>
                <c:pt idx="5">
                  <c:v>10.8</c:v>
                </c:pt>
                <c:pt idx="6">
                  <c:v>12.8</c:v>
                </c:pt>
                <c:pt idx="7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East Riding of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17.7</c:v>
                </c:pt>
                <c:pt idx="1">
                  <c:v>18.100000000000001</c:v>
                </c:pt>
                <c:pt idx="2">
                  <c:v>17.7</c:v>
                </c:pt>
                <c:pt idx="3">
                  <c:v>17.5</c:v>
                </c:pt>
                <c:pt idx="4">
                  <c:v>17.600000000000001</c:v>
                </c:pt>
                <c:pt idx="5">
                  <c:v>17.5</c:v>
                </c:pt>
                <c:pt idx="6">
                  <c:v>17.8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East Riding of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66.588685573703103</c:v>
                </c:pt>
                <c:pt idx="1">
                  <c:v>67.343355080738704</c:v>
                </c:pt>
                <c:pt idx="2">
                  <c:v>57.567352361603099</c:v>
                </c:pt>
                <c:pt idx="3">
                  <c:v>59.691341600189297</c:v>
                </c:pt>
                <c:pt idx="4">
                  <c:v>63.950956882529198</c:v>
                </c:pt>
                <c:pt idx="5">
                  <c:v>67.629995932977906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East Riding of Yorkshire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34.143407496240002</c:v>
                </c:pt>
                <c:pt idx="1">
                  <c:v>33.4668238392413</c:v>
                </c:pt>
                <c:pt idx="2">
                  <c:v>32.621479690247</c:v>
                </c:pt>
                <c:pt idx="3">
                  <c:v>30.5034852805375</c:v>
                </c:pt>
                <c:pt idx="4">
                  <c:v>30.1775141621935</c:v>
                </c:pt>
                <c:pt idx="5">
                  <c:v>30.794543042567899</c:v>
                </c:pt>
                <c:pt idx="6">
                  <c:v>29.730087248130399</c:v>
                </c:pt>
                <c:pt idx="7">
                  <c:v>28.9105599685222</c:v>
                </c:pt>
                <c:pt idx="8">
                  <c:v>26.431609257237302</c:v>
                </c:pt>
                <c:pt idx="9">
                  <c:v>26.793244732630502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East Riding of Yorkshire from 2011-13 to 2018-20 fluctuated taking it from above both the rural and England situations at the beginning of the period, to below both, before moving ahead of both 'Rural as a Region' and England again towards the end of the period.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East Riding of Yorkshire from 2011-13 to 2018-20 was generally in line with the rural situation, however in 2015-17 it dropped below both 'Rural as a Region' and England, and in 2018-20 it surpassed both the rural and England level.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31</xdr:row>
      <xdr:rowOff>518160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70027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in East Riding of Yorkshire from 2012 to 2019 was generally below or in line with the rural situation.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40</xdr:row>
      <xdr:rowOff>518160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14681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prevalence of obesity among children in year 6 from 2008/09 to 2017/18 for East Riding of Yorkshire was static and sat between the rural and England situations.</a:t>
          </a: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East Riding of Yorkshire from 2015/16 to 2020/21 moved around the England and rural levels, taking it both above and below.</a:t>
          </a: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58</xdr:row>
      <xdr:rowOff>518160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065020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East Riding of Yorkshire from 2008-10 to 2017-19 was consistently in line with or marginally below the England situation.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6" t="s">
        <v>1326</v>
      </c>
      <c r="B1" s="57"/>
      <c r="C1" s="57"/>
    </row>
    <row r="2" spans="1:20" ht="21" customHeight="1" x14ac:dyDescent="0.3">
      <c r="A2" s="57"/>
      <c r="B2" s="57"/>
      <c r="C2" s="57"/>
    </row>
    <row r="3" spans="1:20" ht="15" thickBot="1" x14ac:dyDescent="0.35"/>
    <row r="4" spans="1:20" ht="16.2" thickBot="1" x14ac:dyDescent="0.35">
      <c r="A4" s="2" t="s">
        <v>0</v>
      </c>
      <c r="B4" s="3" t="s">
        <v>94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4" t="s">
        <v>1464</v>
      </c>
      <c r="G11" s="54"/>
      <c r="H11" s="55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East Riding of Yorkshire</v>
      </c>
      <c r="G12" s="12"/>
      <c r="H12" s="13"/>
      <c r="I12" s="14">
        <f>IF(VLOOKUP($F12,'M HLE'!$B$10:$L$468,'M HLE'!E$1,FALSE)=0,"",VLOOKUP($F12,'M HLE'!$B$10:$L$468,'M HLE'!E$1,FALSE))</f>
        <v>65.680000000000007</v>
      </c>
      <c r="J12" s="15">
        <f>IF(VLOOKUP($F12,'M HLE'!$B$10:$L$468,'M HLE'!F$1,FALSE)=0,"",VLOOKUP($F12,'M HLE'!$B$10:$L$468,'M HLE'!F$1,FALSE))</f>
        <v>65</v>
      </c>
      <c r="K12" s="15">
        <f>IF(VLOOKUP($F12,'M HLE'!$B$10:$L$468,'M HLE'!G$1,FALSE)=0,"",VLOOKUP($F12,'M HLE'!$B$10:$L$468,'M HLE'!G$1,FALSE))</f>
        <v>62.82</v>
      </c>
      <c r="L12" s="15">
        <f>IF(VLOOKUP($F12,'M HLE'!$B$10:$L$468,'M HLE'!H$1,FALSE)=0,"",VLOOKUP($F12,'M HLE'!$B$10:$L$468,'M HLE'!H$1,FALSE))</f>
        <v>61.89</v>
      </c>
      <c r="M12" s="15">
        <f>IF(VLOOKUP($F12,'M HLE'!$B$10:$L$468,'M HLE'!I$1,FALSE)=0,"",VLOOKUP($F12,'M HLE'!$B$10:$L$468,'M HLE'!I$1,FALSE))</f>
        <v>63.7</v>
      </c>
      <c r="N12" s="15">
        <f>IF(VLOOKUP($F12,'M HLE'!$B$10:$L$468,'M HLE'!J$1,FALSE)=0,"",VLOOKUP($F12,'M HLE'!$B$10:$L$468,'M HLE'!J$1,FALSE))</f>
        <v>64.39</v>
      </c>
      <c r="O12" s="15">
        <f>IF(VLOOKUP($F12,'M HLE'!$B$10:$L$468,'M HLE'!K$1,FALSE)=0,"",VLOOKUP($F12,'M HLE'!$B$10:$L$468,'M HLE'!K$1,FALSE))</f>
        <v>65.42</v>
      </c>
      <c r="P12" s="15">
        <f>IF(VLOOKUP($F12,'M HLE'!$B$10:$L$468,'M HLE'!L$1,FALSE)=0,"",VLOOKUP($F12,'M HLE'!$B$10:$L$468,'M HLE'!L$1,FALSE))</f>
        <v>65.34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8" t="s">
        <v>2</v>
      </c>
      <c r="G13" s="49"/>
      <c r="H13" s="50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51" t="s">
        <v>3</v>
      </c>
      <c r="G14" s="52"/>
      <c r="H14" s="53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40" t="str">
        <f>"% Gap - "&amp;F12&amp;" to Rural as a Region"</f>
        <v>% Gap - East Riding of Yorkshire to Rural as a Region</v>
      </c>
      <c r="G15" s="41"/>
      <c r="H15" s="42"/>
      <c r="I15" s="21">
        <f>100*((I12-I13))/I13</f>
        <v>1.4417767755785948</v>
      </c>
      <c r="J15" s="21">
        <f>100*((J12-J13))/J13</f>
        <v>-0.27462833121097602</v>
      </c>
      <c r="K15" s="21">
        <f t="shared" ref="K15:P15" si="0">100*((K12-K13))/K13</f>
        <v>-3.4481698648243704</v>
      </c>
      <c r="L15" s="21">
        <f t="shared" si="0"/>
        <v>-4.2580345747766533</v>
      </c>
      <c r="M15" s="21">
        <f t="shared" si="0"/>
        <v>-1.3282732447817862</v>
      </c>
      <c r="N15" s="21">
        <f t="shared" si="0"/>
        <v>0.23740027242652528</v>
      </c>
      <c r="O15" s="21">
        <f t="shared" si="0"/>
        <v>1.625668947625978</v>
      </c>
      <c r="P15" s="21">
        <f t="shared" si="0"/>
        <v>0.96733318910901012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3" t="str">
        <f>"% Gap - "&amp;F12&amp;" to England"</f>
        <v>% Gap - East Riding of Yorkshire to England</v>
      </c>
      <c r="G16" s="44"/>
      <c r="H16" s="45"/>
      <c r="I16" s="21">
        <f>100*(I12-I14)/I14</f>
        <v>3.9569484013928573</v>
      </c>
      <c r="J16" s="21">
        <f>100*(J12-J14)/J14</f>
        <v>2.5721950449739666</v>
      </c>
      <c r="K16" s="21">
        <f t="shared" ref="K16:P16" si="1">100*(K12-K14)/K14</f>
        <v>-0.88355948248659233</v>
      </c>
      <c r="L16" s="21">
        <f t="shared" si="1"/>
        <v>-2.2429316063813012</v>
      </c>
      <c r="M16" s="21">
        <f t="shared" si="1"/>
        <v>0.50489113284947973</v>
      </c>
      <c r="N16" s="21">
        <f t="shared" si="1"/>
        <v>1.6256313131313149</v>
      </c>
      <c r="O16" s="21">
        <f t="shared" si="1"/>
        <v>3.545425767647993</v>
      </c>
      <c r="P16" s="21">
        <f t="shared" si="1"/>
        <v>3.4843205574912939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3" t="s">
        <v>4</v>
      </c>
      <c r="G17" s="44"/>
      <c r="H17" s="45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4" t="s">
        <v>1466</v>
      </c>
      <c r="G20" s="54"/>
      <c r="H20" s="55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East Riding of Yorkshire</v>
      </c>
      <c r="G21" s="12"/>
      <c r="H21" s="13"/>
      <c r="I21" s="14">
        <f>IF(VLOOKUP($F21,'F HLE'!$B$10:$L$468,'F HLE'!E$1,FALSE)=0,"",VLOOKUP($F21,'F HLE'!$B$10:$L$468,'F HLE'!E$1,FALSE))</f>
        <v>65.98</v>
      </c>
      <c r="J21" s="15">
        <f>IF(VLOOKUP($F21,'F HLE'!$B$10:$L$468,'F HLE'!F$1,FALSE)=0,"",VLOOKUP($F21,'F HLE'!$B$10:$L$468,'F HLE'!F$1,FALSE))</f>
        <v>65.61</v>
      </c>
      <c r="K21" s="15">
        <f>IF(VLOOKUP($F21,'F HLE'!$B$10:$L$468,'F HLE'!G$1,FALSE)=0,"",VLOOKUP($F21,'F HLE'!$B$10:$L$468,'F HLE'!G$1,FALSE))</f>
        <v>65.59</v>
      </c>
      <c r="L21" s="15">
        <f>IF(VLOOKUP($F21,'F HLE'!$B$10:$L$468,'F HLE'!H$1,FALSE)=0,"",VLOOKUP($F21,'F HLE'!$B$10:$L$468,'F HLE'!H$1,FALSE))</f>
        <v>65.38</v>
      </c>
      <c r="M21" s="15">
        <f>IF(VLOOKUP($F21,'F HLE'!$B$10:$L$468,'F HLE'!I$1,FALSE)=0,"",VLOOKUP($F21,'F HLE'!$B$10:$L$468,'F HLE'!I$1,FALSE))</f>
        <v>63.12</v>
      </c>
      <c r="N21" s="15">
        <f>IF(VLOOKUP($F21,'F HLE'!$B$10:$L$468,'F HLE'!J$1,FALSE)=0,"",VLOOKUP($F21,'F HLE'!$B$10:$L$468,'F HLE'!J$1,FALSE))</f>
        <v>65.400000000000006</v>
      </c>
      <c r="O21" s="15">
        <f>IF(VLOOKUP($F21,'F HLE'!$B$10:$L$468,'F HLE'!K$1,FALSE)=0,"",VLOOKUP($F21,'F HLE'!$B$10:$L$468,'F HLE'!K$1,FALSE))</f>
        <v>64.709999999999994</v>
      </c>
      <c r="P21" s="15">
        <f>IF(VLOOKUP($F21,'F HLE'!$B$10:$L$468,'F HLE'!L$1,FALSE)=0,"",VLOOKUP($F21,'F HLE'!$B$10:$L$468,'F HLE'!L$1,FALSE))</f>
        <v>67.89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8" t="s">
        <v>2</v>
      </c>
      <c r="G22" s="49"/>
      <c r="H22" s="50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51" t="s">
        <v>3</v>
      </c>
      <c r="G23" s="52"/>
      <c r="H23" s="53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40" t="str">
        <f>"% Gap - "&amp;F21&amp;" to Rural as a Region"</f>
        <v>% Gap - East Riding of Yorkshire to Rural as a Region</v>
      </c>
      <c r="G24" s="41"/>
      <c r="H24" s="42"/>
      <c r="I24" s="21">
        <f>100*((I21-I22))/I22</f>
        <v>0.65214904084511627</v>
      </c>
      <c r="J24" s="21">
        <f>100*((J21-J22))/J22</f>
        <v>0.67670211296780403</v>
      </c>
      <c r="K24" s="21">
        <f t="shared" ref="K24:P24" si="3">100*((K21-K22))/K22</f>
        <v>-5.6379234156639382E-2</v>
      </c>
      <c r="L24" s="21">
        <f t="shared" si="3"/>
        <v>-0.27759982916936082</v>
      </c>
      <c r="M24" s="21">
        <f t="shared" si="3"/>
        <v>-3.7217815741305329</v>
      </c>
      <c r="N24" s="21">
        <f t="shared" si="3"/>
        <v>0.11251176781244314</v>
      </c>
      <c r="O24" s="21">
        <f t="shared" si="3"/>
        <v>0.54694055129119867</v>
      </c>
      <c r="P24" s="21">
        <f t="shared" si="3"/>
        <v>3.851007686718396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3" t="str">
        <f>"% Gap - "&amp;F21&amp;" to England"</f>
        <v>% Gap - East Riding of Yorkshire to England</v>
      </c>
      <c r="G25" s="44"/>
      <c r="H25" s="45"/>
      <c r="I25" s="21">
        <f>100*(I21-I23)/I23</f>
        <v>3.352130325814537</v>
      </c>
      <c r="J25" s="21">
        <f>100*(J21-J23)/J23</f>
        <v>2.7564604541895035</v>
      </c>
      <c r="K25" s="21">
        <f t="shared" ref="K25:P25" si="4">100*(K21-K23)/K23</f>
        <v>2.3883858882297861</v>
      </c>
      <c r="L25" s="21">
        <f t="shared" si="4"/>
        <v>2.4604293997805877</v>
      </c>
      <c r="M25" s="21">
        <f t="shared" si="4"/>
        <v>-1.0192880664889534</v>
      </c>
      <c r="N25" s="21">
        <f t="shared" si="4"/>
        <v>2.363437157614658</v>
      </c>
      <c r="O25" s="21">
        <f t="shared" si="4"/>
        <v>1.8734256926951993</v>
      </c>
      <c r="P25" s="21">
        <f t="shared" si="4"/>
        <v>6.2940347581024012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3" t="s">
        <v>4</v>
      </c>
      <c r="G26" s="44"/>
      <c r="H26" s="45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4" t="s">
        <v>1468</v>
      </c>
      <c r="G29" s="54"/>
      <c r="H29" s="55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East Riding of Yorkshire</v>
      </c>
      <c r="G30" s="12"/>
      <c r="H30" s="13"/>
      <c r="I30" s="14">
        <f>IF(VLOOKUP($F30,SMOKING!$B$10:$L$468,SMOKING!E$1,FALSE)=0,"",VLOOKUP($F30,SMOKING!$B$10:$L$468,SMOKING!E$1,FALSE))</f>
        <v>16.600000000000001</v>
      </c>
      <c r="J30" s="15">
        <f>IF(VLOOKUP($F30,SMOKING!$B$10:$L$468,SMOKING!F$1,FALSE)=0,"",VLOOKUP($F30,SMOKING!$B$10:$L$468,SMOKING!F$1,FALSE))</f>
        <v>15.1</v>
      </c>
      <c r="K30" s="15">
        <f>IF(VLOOKUP($F30,SMOKING!$B$10:$L$468,SMOKING!G$1,FALSE)=0,"",VLOOKUP($F30,SMOKING!$B$10:$L$468,SMOKING!G$1,FALSE))</f>
        <v>15.1</v>
      </c>
      <c r="L30" s="15">
        <f>IF(VLOOKUP($F30,SMOKING!$B$10:$L$468,SMOKING!H$1,FALSE)=0,"",VLOOKUP($F30,SMOKING!$B$10:$L$468,SMOKING!H$1,FALSE))</f>
        <v>15.7</v>
      </c>
      <c r="M30" s="15">
        <f>IF(VLOOKUP($F30,SMOKING!$B$10:$L$468,SMOKING!I$1,FALSE)=0,"",VLOOKUP($F30,SMOKING!$B$10:$L$468,SMOKING!I$1,FALSE))</f>
        <v>12.2</v>
      </c>
      <c r="N30" s="15">
        <f>IF(VLOOKUP($F30,SMOKING!$B$10:$L$468,SMOKING!J$1,FALSE)=0,"",VLOOKUP($F30,SMOKING!$B$10:$L$468,SMOKING!J$1,FALSE))</f>
        <v>10.8</v>
      </c>
      <c r="O30" s="15">
        <f>IF(VLOOKUP($F30,SMOKING!$B$10:$L$468,SMOKING!K$1,FALSE)=0,"",VLOOKUP($F30,SMOKING!$B$10:$L$468,SMOKING!K$1,FALSE))</f>
        <v>12.8</v>
      </c>
      <c r="P30" s="15">
        <f>IF(VLOOKUP($F30,SMOKING!$B$10:$L$468,SMOKING!L$1,FALSE)=0,"",VLOOKUP($F30,SMOKING!$B$10:$L$468,SMOKING!L$1,FALSE))</f>
        <v>12.1</v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8" t="s">
        <v>2</v>
      </c>
      <c r="G31" s="49"/>
      <c r="H31" s="50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51" t="s">
        <v>3</v>
      </c>
      <c r="G32" s="52"/>
      <c r="H32" s="53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40" t="str">
        <f>"% Gap - "&amp;F30&amp;" to Rural as a Region"</f>
        <v>% Gap - East Riding of Yorkshire to Rural as a Region</v>
      </c>
      <c r="G33" s="41"/>
      <c r="H33" s="42"/>
      <c r="I33" s="21">
        <f>((I30-I31))</f>
        <v>-0.67241379310345195</v>
      </c>
      <c r="J33" s="21">
        <f>((J30-J31))</f>
        <v>-1.009195402298845</v>
      </c>
      <c r="K33" s="21">
        <f t="shared" ref="K33:P33" si="6">((K30-K31))</f>
        <v>-0.46781609195402396</v>
      </c>
      <c r="L33" s="21">
        <f t="shared" si="6"/>
        <v>0.80689655172413666</v>
      </c>
      <c r="M33" s="21">
        <f t="shared" si="6"/>
        <v>-1.12183908045977</v>
      </c>
      <c r="N33" s="21">
        <f t="shared" si="6"/>
        <v>-2.0356321839080476</v>
      </c>
      <c r="O33" s="21">
        <f t="shared" si="6"/>
        <v>0.18735632183908102</v>
      </c>
      <c r="P33" s="21">
        <f t="shared" si="6"/>
        <v>-0.62643678160919158</v>
      </c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3" t="str">
        <f>"% Gap - "&amp;F30&amp;" to England"</f>
        <v>% Gap - East Riding of Yorkshire to England</v>
      </c>
      <c r="G34" s="44"/>
      <c r="H34" s="45"/>
      <c r="I34" s="21">
        <f>(I30-I32)</f>
        <v>-2.6999999999999993</v>
      </c>
      <c r="J34" s="21">
        <f>(J30-J32)</f>
        <v>-3.2999999999999989</v>
      </c>
      <c r="K34" s="21">
        <f t="shared" ref="K34:P34" si="7">(K30-K32)</f>
        <v>-2.7000000000000011</v>
      </c>
      <c r="L34" s="21">
        <f t="shared" si="7"/>
        <v>-1.1999999999999993</v>
      </c>
      <c r="M34" s="21">
        <f t="shared" si="7"/>
        <v>-3.3000000000000007</v>
      </c>
      <c r="N34" s="21">
        <f t="shared" si="7"/>
        <v>-4.0999999999999996</v>
      </c>
      <c r="O34" s="21">
        <f t="shared" si="7"/>
        <v>-1.5999999999999996</v>
      </c>
      <c r="P34" s="21">
        <f t="shared" si="7"/>
        <v>-1.8000000000000007</v>
      </c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3" t="s">
        <v>4</v>
      </c>
      <c r="G35" s="44"/>
      <c r="H35" s="45"/>
      <c r="I35" s="22">
        <f>(I31-I32)</f>
        <v>-2.0275862068965473</v>
      </c>
      <c r="J35" s="23">
        <f>(J31-J32)</f>
        <v>-2.290804597701154</v>
      </c>
      <c r="K35" s="23">
        <f t="shared" ref="K35:P35" si="8">(K31-K32)</f>
        <v>-2.2321839080459771</v>
      </c>
      <c r="L35" s="23">
        <f t="shared" si="8"/>
        <v>-2.0068965517241359</v>
      </c>
      <c r="M35" s="23">
        <f t="shared" si="8"/>
        <v>-2.1781609195402307</v>
      </c>
      <c r="N35" s="23">
        <f t="shared" si="8"/>
        <v>-2.0643678160919521</v>
      </c>
      <c r="O35" s="23">
        <f t="shared" si="8"/>
        <v>-1.7873563218390807</v>
      </c>
      <c r="P35" s="23">
        <f t="shared" si="8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6" t="s">
        <v>1469</v>
      </c>
      <c r="G38" s="46"/>
      <c r="H38" s="47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East Riding of Yorkshire</v>
      </c>
      <c r="G39" s="12"/>
      <c r="H39" s="13"/>
      <c r="I39" s="14">
        <f>IF(VLOOKUP($F39,'CHILD OBESITY'!$B$10:$L$468,'CHILD OBESITY'!E$1,FALSE)=0,"",VLOOKUP($F39,'CHILD OBESITY'!$B$10:$L$468,'CHILD OBESITY'!E$1,FALSE))</f>
        <v>17.7</v>
      </c>
      <c r="J39" s="15">
        <f>IF(VLOOKUP($F39,'CHILD OBESITY'!$B$10:$L$468,'CHILD OBESITY'!F$1,FALSE)=0,"",VLOOKUP($F39,'CHILD OBESITY'!$B$10:$L$468,'CHILD OBESITY'!F$1,FALSE))</f>
        <v>18.100000000000001</v>
      </c>
      <c r="K39" s="15">
        <f>IF(VLOOKUP($F39,'CHILD OBESITY'!$B$10:$L$468,'CHILD OBESITY'!G$1,FALSE)=0,"",VLOOKUP($F39,'CHILD OBESITY'!$B$10:$L$468,'CHILD OBESITY'!G$1,FALSE))</f>
        <v>17.7</v>
      </c>
      <c r="L39" s="15">
        <f>IF(VLOOKUP($F39,'CHILD OBESITY'!$B$10:$L$468,'CHILD OBESITY'!H$1,FALSE)=0,"",VLOOKUP($F39,'CHILD OBESITY'!$B$10:$L$468,'CHILD OBESITY'!H$1,FALSE))</f>
        <v>17.5</v>
      </c>
      <c r="M39" s="15">
        <f>IF(VLOOKUP($F39,'CHILD OBESITY'!$B$10:$L$468,'CHILD OBESITY'!I$1,FALSE)=0,"",VLOOKUP($F39,'CHILD OBESITY'!$B$10:$L$468,'CHILD OBESITY'!I$1,FALSE))</f>
        <v>17.600000000000001</v>
      </c>
      <c r="N39" s="15">
        <f>IF(VLOOKUP($F39,'CHILD OBESITY'!$B$10:$L$468,'CHILD OBESITY'!J$1,FALSE)=0,"",VLOOKUP($F39,'CHILD OBESITY'!$B$10:$L$468,'CHILD OBESITY'!J$1,FALSE))</f>
        <v>17.5</v>
      </c>
      <c r="O39" s="15">
        <f>IF(VLOOKUP($F39,'CHILD OBESITY'!$B$10:$L$468,'CHILD OBESITY'!K$1,FALSE)=0,"",VLOOKUP($F39,'CHILD OBESITY'!$B$10:$L$468,'CHILD OBESITY'!K$1,FALSE))</f>
        <v>17.8</v>
      </c>
      <c r="P39" s="15">
        <f>IF(VLOOKUP($F39,'CHILD OBESITY'!$B$10:$L$468,'CHILD OBESITY'!L$1,FALSE)=0,"",VLOOKUP($F39,'CHILD OBESITY'!$B$10:$L$468,'CHILD OBESITY'!L$1,FALSE))</f>
        <v>17</v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8" t="s">
        <v>2</v>
      </c>
      <c r="G40" s="49"/>
      <c r="H40" s="50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51" t="s">
        <v>3</v>
      </c>
      <c r="G41" s="52"/>
      <c r="H41" s="53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40" t="str">
        <f>"% Gap - "&amp;F39&amp;" to Rural as a Region"</f>
        <v>% Gap - East Riding of Yorkshire to Rural as a Region</v>
      </c>
      <c r="G42" s="41"/>
      <c r="H42" s="42"/>
      <c r="I42" s="21">
        <f>((I39-I40))</f>
        <v>1.3911111111111047</v>
      </c>
      <c r="J42" s="21">
        <f>((J39-J40))</f>
        <v>1.6344444444444512</v>
      </c>
      <c r="K42" s="21">
        <f t="shared" ref="K42:P42" si="9">((K39-K40))</f>
        <v>1.12222222222222</v>
      </c>
      <c r="L42" s="21">
        <f t="shared" si="9"/>
        <v>1.1044444444444466</v>
      </c>
      <c r="M42" s="21">
        <f t="shared" si="9"/>
        <v>1.2855555555555611</v>
      </c>
      <c r="N42" s="21">
        <f t="shared" si="9"/>
        <v>1.1566666666666698</v>
      </c>
      <c r="O42" s="21">
        <f t="shared" si="9"/>
        <v>1.4522222222222325</v>
      </c>
      <c r="P42" s="21">
        <f t="shared" si="9"/>
        <v>0.45666666666666345</v>
      </c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3" t="str">
        <f>"% Gap - "&amp;F39&amp;" to England"</f>
        <v>% Gap - East Riding of Yorkshire to England</v>
      </c>
      <c r="G43" s="44"/>
      <c r="H43" s="45"/>
      <c r="I43" s="21">
        <f>(I39-I41)</f>
        <v>-1</v>
      </c>
      <c r="J43" s="21">
        <f>(J39-J41)</f>
        <v>-0.89999999999999858</v>
      </c>
      <c r="K43" s="21">
        <f t="shared" ref="K43:P43" si="10">(K39-K41)</f>
        <v>-1.4000000000000021</v>
      </c>
      <c r="L43" s="21">
        <f t="shared" si="10"/>
        <v>-1.6000000000000014</v>
      </c>
      <c r="M43" s="21">
        <f t="shared" si="10"/>
        <v>-1.3999999999999986</v>
      </c>
      <c r="N43" s="21">
        <f t="shared" si="10"/>
        <v>-1.8000000000000007</v>
      </c>
      <c r="O43" s="21">
        <f t="shared" si="10"/>
        <v>-1.8000000000000007</v>
      </c>
      <c r="P43" s="21">
        <f t="shared" si="10"/>
        <v>-3</v>
      </c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3" t="s">
        <v>4</v>
      </c>
      <c r="G44" s="44"/>
      <c r="H44" s="45"/>
      <c r="I44" s="22">
        <f>(I40-I41)</f>
        <v>-2.3911111111111047</v>
      </c>
      <c r="J44" s="23">
        <f>(J40-J41)</f>
        <v>-2.5344444444444498</v>
      </c>
      <c r="K44" s="23">
        <f t="shared" ref="K44:P44" si="11">(K40-K41)</f>
        <v>-2.5222222222222221</v>
      </c>
      <c r="L44" s="23">
        <f t="shared" si="11"/>
        <v>-2.704444444444448</v>
      </c>
      <c r="M44" s="23">
        <f t="shared" si="11"/>
        <v>-2.6855555555555597</v>
      </c>
      <c r="N44" s="23">
        <f t="shared" si="11"/>
        <v>-2.9566666666666706</v>
      </c>
      <c r="O44" s="23">
        <f t="shared" si="11"/>
        <v>-3.2522222222222332</v>
      </c>
      <c r="P44" s="23">
        <f t="shared" si="11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6" t="s">
        <v>1471</v>
      </c>
      <c r="G47" s="46"/>
      <c r="H47" s="47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East Riding of Yorkshire</v>
      </c>
      <c r="G48" s="12"/>
      <c r="H48" s="13"/>
      <c r="I48" s="14">
        <f>IF(VLOOKUP($F48,'ADULT OBESITY'!$B$10:$L$468,'ADULT OBESITY'!E$1,FALSE)=0,"",VLOOKUP($F48,'ADULT OBESITY'!$B$10:$L$468,'ADULT OBESITY'!E$1,FALSE))</f>
        <v>66.588685573703103</v>
      </c>
      <c r="J48" s="15">
        <f>IF(VLOOKUP($F48,'ADULT OBESITY'!$B$10:$L$468,'ADULT OBESITY'!F$1,FALSE)=0,"",VLOOKUP($F48,'ADULT OBESITY'!$B$10:$L$468,'ADULT OBESITY'!F$1,FALSE))</f>
        <v>67.343355080738704</v>
      </c>
      <c r="K48" s="15">
        <f>IF(VLOOKUP($F48,'ADULT OBESITY'!$B$10:$L$468,'ADULT OBESITY'!G$1,FALSE)=0,"",VLOOKUP($F48,'ADULT OBESITY'!$B$10:$L$468,'ADULT OBESITY'!G$1,FALSE))</f>
        <v>57.567352361603099</v>
      </c>
      <c r="L48" s="15">
        <f>IF(VLOOKUP($F48,'ADULT OBESITY'!$B$10:$L$468,'ADULT OBESITY'!H$1,FALSE)=0,"",VLOOKUP($F48,'ADULT OBESITY'!$B$10:$L$468,'ADULT OBESITY'!H$1,FALSE))</f>
        <v>59.691341600189297</v>
      </c>
      <c r="M48" s="15">
        <f>IF(VLOOKUP($F48,'ADULT OBESITY'!$B$10:$L$468,'ADULT OBESITY'!I$1,FALSE)=0,"",VLOOKUP($F48,'ADULT OBESITY'!$B$10:$L$468,'ADULT OBESITY'!I$1,FALSE))</f>
        <v>63.950956882529198</v>
      </c>
      <c r="N48" s="15">
        <f>IF(VLOOKUP($F48,'ADULT OBESITY'!$B$10:$L$468,'ADULT OBESITY'!J$1,FALSE)=0,"",VLOOKUP($F48,'ADULT OBESITY'!$B$10:$L$468,'ADULT OBESITY'!J$1,FALSE))</f>
        <v>67.629995932977906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8" t="s">
        <v>2</v>
      </c>
      <c r="G49" s="49"/>
      <c r="H49" s="50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51" t="s">
        <v>3</v>
      </c>
      <c r="G50" s="52"/>
      <c r="H50" s="53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40" t="str">
        <f>"% Gap - "&amp;F48&amp;" to Rural as a Region"</f>
        <v>% Gap - East Riding of Yorkshire to Rural as a Region</v>
      </c>
      <c r="G51" s="41"/>
      <c r="H51" s="42"/>
      <c r="I51" s="21">
        <f>((I48-I49))</f>
        <v>5.024269754141514</v>
      </c>
      <c r="J51" s="21">
        <f>((J48-J49))</f>
        <v>5.9129779501350015</v>
      </c>
      <c r="K51" s="21">
        <f t="shared" ref="K51:N51" si="12">((K48-K49))</f>
        <v>-4.6986155144615793</v>
      </c>
      <c r="L51" s="21">
        <f t="shared" si="12"/>
        <v>-2.6632514016189432</v>
      </c>
      <c r="M51" s="21">
        <f t="shared" si="12"/>
        <v>1.7697897022860474</v>
      </c>
      <c r="N51" s="21">
        <f t="shared" si="12"/>
        <v>4.0592683305153727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3" t="str">
        <f>"% Gap - "&amp;F48&amp;" to England"</f>
        <v>% Gap - East Riding of Yorkshire to England</v>
      </c>
      <c r="G52" s="44"/>
      <c r="H52" s="45"/>
      <c r="I52" s="21">
        <f>(I48-I50)</f>
        <v>5.2023074888596028</v>
      </c>
      <c r="J52" s="21">
        <f>(J48-J50)</f>
        <v>5.8933223173093054</v>
      </c>
      <c r="K52" s="21">
        <f t="shared" ref="K52:N52" si="13">(K48-K50)</f>
        <v>-4.4491660738410985</v>
      </c>
      <c r="L52" s="21">
        <f t="shared" si="13"/>
        <v>-2.4360728120693054</v>
      </c>
      <c r="M52" s="21">
        <f t="shared" si="13"/>
        <v>1.1943934112855956</v>
      </c>
      <c r="N52" s="21">
        <f t="shared" si="13"/>
        <v>4.1779054942073088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3" t="s">
        <v>4</v>
      </c>
      <c r="G53" s="44"/>
      <c r="H53" s="45"/>
      <c r="I53" s="22">
        <f>(I49-I50)</f>
        <v>0.17803773471808881</v>
      </c>
      <c r="J53" s="23">
        <f>(J49-J50)</f>
        <v>-1.9655632825696046E-2</v>
      </c>
      <c r="K53" s="23">
        <f t="shared" ref="K53:N53" si="14">(K49-K50)</f>
        <v>0.2494494406204808</v>
      </c>
      <c r="L53" s="23">
        <f t="shared" si="14"/>
        <v>0.22717858954963788</v>
      </c>
      <c r="M53" s="23">
        <f t="shared" si="14"/>
        <v>-0.57539629100045175</v>
      </c>
      <c r="N53" s="23">
        <f t="shared" si="14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6" t="s">
        <v>1473</v>
      </c>
      <c r="G56" s="46"/>
      <c r="H56" s="47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East Riding of Yorkshire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34.143407496240002</v>
      </c>
      <c r="J57" s="15">
        <f>IF(VLOOKUP($F57,'UNDER 75 MORTALITY'!$B$10:$L$468,'UNDER 75 MORTALITY'!F$1,FALSE)=0,"",VLOOKUP($F57,'UNDER 75 MORTALITY'!$B$10:$L$468,'UNDER 75 MORTALITY'!F$1,FALSE))</f>
        <v>33.4668238392413</v>
      </c>
      <c r="K57" s="15">
        <f>IF(VLOOKUP($F57,'UNDER 75 MORTALITY'!$B$10:$L$468,'UNDER 75 MORTALITY'!G$1,FALSE)=0,"",VLOOKUP($F57,'UNDER 75 MORTALITY'!$B$10:$L$468,'UNDER 75 MORTALITY'!G$1,FALSE))</f>
        <v>32.621479690247</v>
      </c>
      <c r="L57" s="15">
        <f>IF(VLOOKUP($F57,'UNDER 75 MORTALITY'!$B$10:$L$468,'UNDER 75 MORTALITY'!H$1,FALSE)=0,"",VLOOKUP($F57,'UNDER 75 MORTALITY'!$B$10:$L$468,'UNDER 75 MORTALITY'!H$1,FALSE))</f>
        <v>30.5034852805375</v>
      </c>
      <c r="M57" s="15">
        <f>IF(VLOOKUP($F57,'UNDER 75 MORTALITY'!$B$10:$L$468,'UNDER 75 MORTALITY'!I$1,FALSE)=0,"",VLOOKUP($F57,'UNDER 75 MORTALITY'!$B$10:$L$468,'UNDER 75 MORTALITY'!I$1,FALSE))</f>
        <v>30.1775141621935</v>
      </c>
      <c r="N57" s="15">
        <f>IF(VLOOKUP($F57,'UNDER 75 MORTALITY'!$B$10:$L$468,'UNDER 75 MORTALITY'!J$1,FALSE)=0,"",VLOOKUP($F57,'UNDER 75 MORTALITY'!$B$10:$L$468,'UNDER 75 MORTALITY'!J$1,FALSE))</f>
        <v>30.794543042567899</v>
      </c>
      <c r="O57" s="15">
        <f>IF(VLOOKUP($F57,'UNDER 75 MORTALITY'!$B$10:$L$468,'UNDER 75 MORTALITY'!K$1,FALSE)=0,"",VLOOKUP($F57,'UNDER 75 MORTALITY'!$B$10:$L$468,'UNDER 75 MORTALITY'!K$1,FALSE))</f>
        <v>29.730087248130399</v>
      </c>
      <c r="P57" s="15">
        <f>IF(VLOOKUP($F57,'UNDER 75 MORTALITY'!$B$10:$L$468,'UNDER 75 MORTALITY'!L$1,FALSE)=0,"",VLOOKUP($F57,'UNDER 75 MORTALITY'!$B$10:$L$468,'UNDER 75 MORTALITY'!L$1,FALSE))</f>
        <v>28.9105599685222</v>
      </c>
      <c r="Q57" s="15">
        <f>IF(VLOOKUP($F57,'UNDER 75 MORTALITY'!$B$10:$N$468,'UNDER 75 MORTALITY'!M$1,FALSE)=0,"",VLOOKUP($F57,'UNDER 75 MORTALITY'!$B$10:$N$468,'UNDER 75 MORTALITY'!M$1,FALSE))</f>
        <v>26.431609257237302</v>
      </c>
      <c r="R57" s="15">
        <f>IF(VLOOKUP($F57,'UNDER 75 MORTALITY'!$B$10:$N$468,'UNDER 75 MORTALITY'!N$1,FALSE)=0,"",VLOOKUP($F57,'UNDER 75 MORTALITY'!$B$10:$N$468,'UNDER 75 MORTALITY'!N$1,FALSE))</f>
        <v>26.793244732630502</v>
      </c>
    </row>
    <row r="58" spans="1:18" ht="51" customHeight="1" x14ac:dyDescent="0.3">
      <c r="B58" s="16"/>
      <c r="C58" s="16"/>
      <c r="D58" s="16"/>
      <c r="F58" s="48" t="s">
        <v>2</v>
      </c>
      <c r="G58" s="49"/>
      <c r="H58" s="50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51" t="s">
        <v>3</v>
      </c>
      <c r="G59" s="52"/>
      <c r="H59" s="53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40" t="str">
        <f>"% Gap - "&amp;F57&amp;" to Rural as a Region"</f>
        <v>% Gap - East Riding of Yorkshire to Rural as a Region</v>
      </c>
      <c r="G60" s="41"/>
      <c r="H60" s="42"/>
      <c r="I60" s="21">
        <f>((I57-I58))</f>
        <v>3.3856301984298582</v>
      </c>
      <c r="J60" s="21">
        <f>((J57-J58))</f>
        <v>4.2793389778048088</v>
      </c>
      <c r="K60" s="21">
        <f t="shared" ref="K60:N60" si="15">((K57-K58))</f>
        <v>4.7018165690431033</v>
      </c>
      <c r="L60" s="21">
        <f t="shared" si="15"/>
        <v>3.9852361064786557</v>
      </c>
      <c r="M60" s="21">
        <f t="shared" si="15"/>
        <v>4.9902449220786593</v>
      </c>
      <c r="N60" s="21">
        <f t="shared" si="15"/>
        <v>6.0866338717447057</v>
      </c>
      <c r="O60" s="21">
        <f t="shared" ref="O60:R60" si="16">((O57-O58))</f>
        <v>5.6263972937790712</v>
      </c>
      <c r="P60" s="21">
        <f t="shared" si="16"/>
        <v>5.0669290251420094</v>
      </c>
      <c r="Q60" s="21">
        <f t="shared" si="16"/>
        <v>2.902324713131577</v>
      </c>
      <c r="R60" s="21">
        <f t="shared" si="16"/>
        <v>3.6992298561291257</v>
      </c>
    </row>
    <row r="61" spans="1:18" ht="51" customHeight="1" x14ac:dyDescent="0.3">
      <c r="B61" s="16"/>
      <c r="C61" s="16"/>
      <c r="D61" s="16"/>
      <c r="F61" s="43" t="str">
        <f>"% Gap - "&amp;F57&amp;" to England"</f>
        <v>% Gap - East Riding of Yorkshire to England</v>
      </c>
      <c r="G61" s="44"/>
      <c r="H61" s="45"/>
      <c r="I61" s="21">
        <f>(I57-I59)</f>
        <v>-3.0284861933042961</v>
      </c>
      <c r="J61" s="21">
        <f>(J57-J59)</f>
        <v>-1.4874685930209992</v>
      </c>
      <c r="K61" s="21">
        <f t="shared" ref="K61:N61" si="17">(K57-K59)</f>
        <v>-0.7662307817888987</v>
      </c>
      <c r="L61" s="21">
        <f t="shared" si="17"/>
        <v>-1.4583932157879005</v>
      </c>
      <c r="M61" s="21">
        <f t="shared" si="17"/>
        <v>-0.76148878628800176</v>
      </c>
      <c r="N61" s="21">
        <f t="shared" si="17"/>
        <v>0.4942545365520985</v>
      </c>
      <c r="O61" s="21">
        <f t="shared" ref="O61:R61" si="18">(O57-O59)</f>
        <v>9.7038399657598973E-2</v>
      </c>
      <c r="P61" s="21">
        <f t="shared" si="18"/>
        <v>-0.15880644809080025</v>
      </c>
      <c r="Q61" s="21">
        <f t="shared" si="18"/>
        <v>-2.2158955300858985</v>
      </c>
      <c r="R61" s="21">
        <f t="shared" si="18"/>
        <v>-1.2619302719965972</v>
      </c>
    </row>
    <row r="62" spans="1:18" ht="51" customHeight="1" x14ac:dyDescent="0.3">
      <c r="B62" s="16"/>
      <c r="C62" s="16"/>
      <c r="D62" s="16"/>
      <c r="F62" s="43" t="s">
        <v>4</v>
      </c>
      <c r="G62" s="44"/>
      <c r="H62" s="45"/>
      <c r="I62" s="22">
        <f>(I58-I59)</f>
        <v>-6.4141163917341544</v>
      </c>
      <c r="J62" s="23">
        <f>(J58-J59)</f>
        <v>-5.766807570825808</v>
      </c>
      <c r="K62" s="23">
        <f t="shared" ref="K62:N62" si="19">(K58-K59)</f>
        <v>-5.468047350832002</v>
      </c>
      <c r="L62" s="23">
        <f t="shared" si="19"/>
        <v>-5.4436293222665562</v>
      </c>
      <c r="M62" s="23">
        <f t="shared" si="19"/>
        <v>-5.7517337083666611</v>
      </c>
      <c r="N62" s="23">
        <f t="shared" si="19"/>
        <v>-5.5923793351926072</v>
      </c>
      <c r="O62" s="23">
        <f t="shared" ref="O62:R62" si="20">(O58-O59)</f>
        <v>-5.5293588941214722</v>
      </c>
      <c r="P62" s="23">
        <f t="shared" si="20"/>
        <v>-5.2257354732328096</v>
      </c>
      <c r="Q62" s="23">
        <f t="shared" si="20"/>
        <v>-5.1182202432174755</v>
      </c>
      <c r="R62" s="23">
        <f t="shared" si="20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l7VZ/ILDAzn5m4/ehLxRMAQpzbJT3wgdj86YbPNgpuuZdvexN07UWUtJccF0I2y07Ow9xR2a8MSkcon6JQqKmw==" saltValue="zfAXR7PKJcoVxSzRtyn2bw==" spinCount="100000" sheet="1" objects="1" scenarios="1"/>
  <protectedRanges>
    <protectedRange sqref="B4" name="Range1"/>
  </protectedRanges>
  <mergeCells count="37">
    <mergeCell ref="F61:H61"/>
    <mergeCell ref="F62:H62"/>
    <mergeCell ref="F53:H53"/>
    <mergeCell ref="F56:H56"/>
    <mergeCell ref="F58:H58"/>
    <mergeCell ref="F59:H59"/>
    <mergeCell ref="F60:H60"/>
    <mergeCell ref="F47:H47"/>
    <mergeCell ref="F49:H49"/>
    <mergeCell ref="F50:H50"/>
    <mergeCell ref="F51:H51"/>
    <mergeCell ref="F52:H52"/>
    <mergeCell ref="F17:H17"/>
    <mergeCell ref="A1:C2"/>
    <mergeCell ref="F11:H11"/>
    <mergeCell ref="F13:H13"/>
    <mergeCell ref="F14:H14"/>
    <mergeCell ref="F15:H15"/>
    <mergeCell ref="F16:H16"/>
    <mergeCell ref="F20:H20"/>
    <mergeCell ref="F22:H22"/>
    <mergeCell ref="F23:H23"/>
    <mergeCell ref="F24:H24"/>
    <mergeCell ref="F25:H25"/>
    <mergeCell ref="F26:H26"/>
    <mergeCell ref="F29:H29"/>
    <mergeCell ref="F31:H31"/>
    <mergeCell ref="F32:H32"/>
    <mergeCell ref="F33:H33"/>
    <mergeCell ref="F42:H42"/>
    <mergeCell ref="F43:H43"/>
    <mergeCell ref="F44:H44"/>
    <mergeCell ref="F34:H34"/>
    <mergeCell ref="F35:H35"/>
    <mergeCell ref="F38:H38"/>
    <mergeCell ref="F40:H40"/>
    <mergeCell ref="F41:H41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2022-11-22T10:52:01Z</cp:lastPrinted>
  <dcterms:created xsi:type="dcterms:W3CDTF">2022-08-17T09:40:46Z</dcterms:created>
  <dcterms:modified xsi:type="dcterms:W3CDTF">2022-11-22T12:21:37Z</dcterms:modified>
</cp:coreProperties>
</file>