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9D425057-058B-46E1-AC78-605EBA220CF3}" xr6:coauthVersionLast="47" xr6:coauthVersionMax="47" xr10:uidLastSave="{ACD89A32-CB4F-47BF-BB7F-E10B386F35A9}"/>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<sst xmlns="http://schemas.openxmlformats.org/spreadsheetml/2006/main" count="69488" uniqueCount="1474">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</sst>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North Yorkshire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63.24</c:v>
                </c:pt>
                <c:pt idx="1">
                  <c:v>65.489999999999995</c:v>
                </c:pt>
                <c:pt idx="2">
                  <c:v>67.28</c:v>
                </c:pt>
                <c:pt idx="3">
                  <c:v>66.89</c:v>
                </c:pt>
                <c:pt idx="4">
                  <c:v>64.86</c:v>
                </c:pt>
                <c:pt idx="5">
                  <c:v>65.7</c:v>
                </c:pt>
                <c:pt idx="6">
                  <c:v>65.73</c:v>
                </c:pt>
                <c:pt idx="7">
                  <c:v>67.25</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North Yorkshire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66.290000000000006</c:v>
                </c:pt>
                <c:pt idx="1">
                  <c:v>66.97</c:v>
                </c:pt>
                <c:pt idx="2">
                  <c:v>68.34</c:v>
                </c:pt>
                <c:pt idx="3">
                  <c:v>66.760000000000005</c:v>
                </c:pt>
                <c:pt idx="4">
                  <c:v>68.11</c:v>
                </c:pt>
                <c:pt idx="5">
                  <c:v>68.37</c:v>
                </c:pt>
                <c:pt idx="6">
                  <c:v>65.02</c:v>
                </c:pt>
                <c:pt idx="7">
                  <c:v>66.400000000000006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Hambleton</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21.9</c:v>
                </c:pt>
                <c:pt idx="1">
                  <c:v>13</c:v>
                </c:pt>
                <c:pt idx="2">
                  <c:v>15.5</c:v>
                </c:pt>
                <c:pt idx="3">
                  <c:v>17.2</c:v>
                </c:pt>
                <c:pt idx="4">
                  <c:v>13.2</c:v>
                </c:pt>
                <c:pt idx="5">
                  <c:v>17</c:v>
                </c:pt>
                <c:pt idx="6">
                  <c:v>13.5</c:v>
                </c:pt>
                <c:pt idx="7">
                  <c:v>8.4</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Hambleton</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15.4</c:v>
                </c:pt>
                <c:pt idx="1">
                  <c:v>15.6</c:v>
                </c:pt>
                <c:pt idx="2">
                  <c:v>15.8</c:v>
                </c:pt>
                <c:pt idx="3">
                  <c:v>15.9</c:v>
                </c:pt>
                <c:pt idx="4">
                  <c:v>15.9</c:v>
                </c:pt>
                <c:pt idx="5">
                  <c:v>17.100000000000001</c:v>
                </c:pt>
                <c:pt idx="6">
                  <c:v>16.5</c:v>
                </c:pt>
                <c:pt idx="7">
                  <c:v>15.9</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Hambleton</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61.8198465031466</c:v>
                </c:pt>
                <c:pt idx="1">
                  <c:v>60.375294852394397</c:v>
                </c:pt>
                <c:pt idx="2">
                  <c:v>62.555923434101501</c:v>
                </c:pt>
                <c:pt idx="3">
                  <c:v>62.970096993183802</c:v>
                </c:pt>
                <c:pt idx="4">
                  <c:v>63.825911840216897</c:v>
                </c:pt>
                <c:pt idx="5">
                  <c:v>64.053649607832398</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Hambleton</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30.007013006536699</c:v>
                </c:pt>
                <c:pt idx="1">
                  <c:v>30.1460387848816</c:v>
                </c:pt>
                <c:pt idx="2">
                  <c:v>30.224937519338699</c:v>
                </c:pt>
                <c:pt idx="3">
                  <c:v>26.0072568186655</c:v>
                </c:pt>
                <c:pt idx="4">
                  <c:v>24.146905539040901</c:v>
                </c:pt>
                <c:pt idx="5">
                  <c:v>22.183089007562401</c:v>
                </c:pt>
                <c:pt idx="6">
                  <c:v>20.604852250230401</c:v>
                </c:pt>
                <c:pt idx="7">
                  <c:v>21.400257983869601</c:v>
                </c:pt>
                <c:pt idx="8">
                  <c:v>20.411738271001902</c:v>
                </c:pt>
                <c:pt idx="9">
                  <c:v>22.0368763210138</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North Yorkshire from 2011-13 to 2018-20 experienced some fluctuation but was generally greater than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North Yorkshire from 2011-13 to 2018-20 experienced some fluctuation but was consistently greater than both the rural and England situations.</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Smoking prevalence in Hambleton from 2012 to 2019 fluctuated moving it around the rural and England situations, at times surpassing the England position and in other years dropping below the rural position.</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Hambleton was generally in line with the rural situation.</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Hambleton from 2015/16 to 2020/21 was generally above both the England and rural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58</xdr:row>
      <xdr:rowOff>518160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06502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Hambleton from 2008-10 to 2017-19 moved from being in line with the rural situation to being below 'Rural as a Region' by the end of the period.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121</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North Yorkshire</v>
      </c>
      <c r="G12" s="12"/>
      <c r="H12" s="13"/>
      <c r="I12" s="14">
        <f>IF(VLOOKUP($F12,'M HLE'!$B$10:$L$468,'M HLE'!E$1,FALSE)=0,"",VLOOKUP($F12,'M HLE'!$B$10:$L$468,'M HLE'!E$1,FALSE))</f>
        <v>63.24</v>
      </c>
      <c r="J12" s="15">
        <f>IF(VLOOKUP($F12,'M HLE'!$B$10:$L$468,'M HLE'!F$1,FALSE)=0,"",VLOOKUP($F12,'M HLE'!$B$10:$L$468,'M HLE'!F$1,FALSE))</f>
        <v>65.489999999999995</v>
      </c>
      <c r="K12" s="15">
        <f>IF(VLOOKUP($F12,'M HLE'!$B$10:$L$468,'M HLE'!G$1,FALSE)=0,"",VLOOKUP($F12,'M HLE'!$B$10:$L$468,'M HLE'!G$1,FALSE))</f>
        <v>67.28</v>
      </c>
      <c r="L12" s="15">
        <f>IF(VLOOKUP($F12,'M HLE'!$B$10:$L$468,'M HLE'!H$1,FALSE)=0,"",VLOOKUP($F12,'M HLE'!$B$10:$L$468,'M HLE'!H$1,FALSE))</f>
        <v>66.89</v>
      </c>
      <c r="M12" s="15">
        <f>IF(VLOOKUP($F12,'M HLE'!$B$10:$L$468,'M HLE'!I$1,FALSE)=0,"",VLOOKUP($F12,'M HLE'!$B$10:$L$468,'M HLE'!I$1,FALSE))</f>
        <v>64.86</v>
      </c>
      <c r="N12" s="15">
        <f>IF(VLOOKUP($F12,'M HLE'!$B$10:$L$468,'M HLE'!J$1,FALSE)=0,"",VLOOKUP($F12,'M HLE'!$B$10:$L$468,'M HLE'!J$1,FALSE))</f>
        <v>65.7</v>
      </c>
      <c r="O12" s="15">
        <f>IF(VLOOKUP($F12,'M HLE'!$B$10:$L$468,'M HLE'!K$1,FALSE)=0,"",VLOOKUP($F12,'M HLE'!$B$10:$L$468,'M HLE'!K$1,FALSE))</f>
        <v>65.73</v>
      </c>
      <c r="P12" s="15">
        <f>IF(VLOOKUP($F12,'M HLE'!$B$10:$L$468,'M HLE'!L$1,FALSE)=0,"",VLOOKUP($F12,'M HLE'!$B$10:$L$468,'M HLE'!L$1,FALSE))</f>
        <v>67.25</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North Yorkshire to Rural as a Region</v>
      </c>
      <c r="G15" s="41"/>
      <c r="H15" s="42"/>
      <c r="I15" s="21">
        <f>100*((I12-I13))/I13</f>
        <v>-2.3267666978137962</v>
      </c>
      <c r="J15" s="21">
        <f>100*((J12-J13))/J13</f>
        <v>0.47714754752296418</v>
      </c>
      <c r="K15" s="21">
        <f t="shared" ref="K15:P15" si="0">100*((K12-K13))/K13</f>
        <v>3.4066719435628214</v>
      </c>
      <c r="L15" s="21">
        <f t="shared" si="0"/>
        <v>3.4768147890319874</v>
      </c>
      <c r="M15" s="21">
        <f t="shared" si="0"/>
        <v>0.46857452658481952</v>
      </c>
      <c r="N15" s="21">
        <f t="shared" si="0"/>
        <v>2.2767075306479723</v>
      </c>
      <c r="O15" s="21">
        <f t="shared" si="0"/>
        <v>2.1072335666073947</v>
      </c>
      <c r="P15" s="21">
        <f t="shared" si="0"/>
        <v>3.9187810983712974</v>
      </c>
      <c r="Q15" s="35"/>
      <c r="R15" s="35"/>
      <c r="S15" s="35"/>
      <c r="T15" s="35"/>
    </row>
    <row r="16" spans="1:20" ht="51" customHeight="1" x14ac:dyDescent="0.3">
      <c r="B16" s="16"/>
      <c r="C16" s="16"/>
      <c r="D16" s="16"/>
      <c r="F16" s="43" t="str">
        <f>"% Gap - "&amp;F12&amp;" to England"</f>
        <v>% Gap - North Yorkshire to England</v>
      </c>
      <c r="G16" s="44"/>
      <c r="H16" s="45"/>
      <c r="I16" s="21">
        <f>100*(I12-I14)/I14</f>
        <v>9.4966761633431901E-2</v>
      </c>
      <c r="J16" s="21">
        <f>100*(J12-J14)/J14</f>
        <v>3.34543159223607</v>
      </c>
      <c r="K16" s="21">
        <f t="shared" ref="K16:P16" si="1">100*(K12-K14)/K14</f>
        <v>6.1533606816030275</v>
      </c>
      <c r="L16" s="21">
        <f t="shared" si="1"/>
        <v>5.6547148949612982</v>
      </c>
      <c r="M16" s="21">
        <f t="shared" si="1"/>
        <v>2.335121489428837</v>
      </c>
      <c r="N16" s="21">
        <f t="shared" si="1"/>
        <v>3.6931818181818237</v>
      </c>
      <c r="O16" s="21">
        <f t="shared" si="1"/>
        <v>4.0360873694207093</v>
      </c>
      <c r="P16" s="21">
        <f t="shared" si="1"/>
        <v>6.5093443142223624</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North Yorkshire</v>
      </c>
      <c r="G21" s="12"/>
      <c r="H21" s="13"/>
      <c r="I21" s="14">
        <f>IF(VLOOKUP($F21,'F HLE'!$B$10:$L$468,'F HLE'!E$1,FALSE)=0,"",VLOOKUP($F21,'F HLE'!$B$10:$L$468,'F HLE'!E$1,FALSE))</f>
        <v>66.290000000000006</v>
      </c>
      <c r="J21" s="15">
        <f>IF(VLOOKUP($F21,'F HLE'!$B$10:$L$468,'F HLE'!F$1,FALSE)=0,"",VLOOKUP($F21,'F HLE'!$B$10:$L$468,'F HLE'!F$1,FALSE))</f>
        <v>66.97</v>
      </c>
      <c r="K21" s="15">
        <f>IF(VLOOKUP($F21,'F HLE'!$B$10:$L$468,'F HLE'!G$1,FALSE)=0,"",VLOOKUP($F21,'F HLE'!$B$10:$L$468,'F HLE'!G$1,FALSE))</f>
        <v>68.34</v>
      </c>
      <c r="L21" s="15">
        <f>IF(VLOOKUP($F21,'F HLE'!$B$10:$L$468,'F HLE'!H$1,FALSE)=0,"",VLOOKUP($F21,'F HLE'!$B$10:$L$468,'F HLE'!H$1,FALSE))</f>
        <v>66.760000000000005</v>
      </c>
      <c r="M21" s="15">
        <f>IF(VLOOKUP($F21,'F HLE'!$B$10:$L$468,'F HLE'!I$1,FALSE)=0,"",VLOOKUP($F21,'F HLE'!$B$10:$L$468,'F HLE'!I$1,FALSE))</f>
        <v>68.11</v>
      </c>
      <c r="N21" s="15">
        <f>IF(VLOOKUP($F21,'F HLE'!$B$10:$L$468,'F HLE'!J$1,FALSE)=0,"",VLOOKUP($F21,'F HLE'!$B$10:$L$468,'F HLE'!J$1,FALSE))</f>
        <v>68.37</v>
      </c>
      <c r="O21" s="15">
        <f>IF(VLOOKUP($F21,'F HLE'!$B$10:$L$468,'F HLE'!K$1,FALSE)=0,"",VLOOKUP($F21,'F HLE'!$B$10:$L$468,'F HLE'!K$1,FALSE))</f>
        <v>65.02</v>
      </c>
      <c r="P21" s="15">
        <f>IF(VLOOKUP($F21,'F HLE'!$B$10:$L$468,'F HLE'!L$1,FALSE)=0,"",VLOOKUP($F21,'F HLE'!$B$10:$L$468,'F HLE'!L$1,FALSE))</f>
        <v>66.400000000000006</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North Yorkshire to Rural as a Region</v>
      </c>
      <c r="G24" s="41"/>
      <c r="H24" s="42"/>
      <c r="I24" s="21">
        <f>100*((I21-I22))/I22</f>
        <v>1.1250524388848588</v>
      </c>
      <c r="J24" s="21">
        <f>100*((J21-J22))/J22</f>
        <v>2.7635839125964607</v>
      </c>
      <c r="K24" s="21">
        <f t="shared" ref="K24:P24" si="3">100*((K21-K22))/K22</f>
        <v>4.1339692504609733</v>
      </c>
      <c r="L24" s="21">
        <f t="shared" si="3"/>
        <v>1.8272779964003434</v>
      </c>
      <c r="M24" s="21">
        <f t="shared" si="3"/>
        <v>3.8895668090299367</v>
      </c>
      <c r="N24" s="21">
        <f t="shared" si="3"/>
        <v>4.6589056508461253</v>
      </c>
      <c r="O24" s="21">
        <f t="shared" si="3"/>
        <v>1.0286211504397151</v>
      </c>
      <c r="P24" s="21">
        <f t="shared" si="3"/>
        <v>1.5717618264560618</v>
      </c>
      <c r="Q24" s="35"/>
      <c r="R24" s="35"/>
      <c r="S24" s="35"/>
      <c r="T24" s="35"/>
    </row>
    <row r="25" spans="1:20" ht="51" customHeight="1" x14ac:dyDescent="0.3">
      <c r="B25" s="16"/>
      <c r="C25" s="16"/>
      <c r="D25" s="16"/>
      <c r="F25" s="43" t="str">
        <f>"% Gap - "&amp;F21&amp;" to England"</f>
        <v>% Gap - North Yorkshire to England</v>
      </c>
      <c r="G25" s="44"/>
      <c r="H25" s="45"/>
      <c r="I25" s="21">
        <f>100*(I21-I23)/I23</f>
        <v>3.8377192982456183</v>
      </c>
      <c r="J25" s="21">
        <f>100*(J21-J23)/J23</f>
        <v>4.8864526233359395</v>
      </c>
      <c r="K25" s="21">
        <f t="shared" ref="K25:P25" si="4">100*(K21-K23)/K23</f>
        <v>6.6812363409303792</v>
      </c>
      <c r="L25" s="21">
        <f t="shared" si="4"/>
        <v>4.6230998276132311</v>
      </c>
      <c r="M25" s="21">
        <f t="shared" si="4"/>
        <v>6.8057080131723326</v>
      </c>
      <c r="N25" s="21">
        <f t="shared" si="4"/>
        <v>7.0120519643136703</v>
      </c>
      <c r="O25" s="21">
        <f t="shared" si="4"/>
        <v>2.3614609571788301</v>
      </c>
      <c r="P25" s="21">
        <f t="shared" si="4"/>
        <v>3.9611711288555007</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Hambleton</v>
      </c>
      <c r="G30" s="12"/>
      <c r="H30" s="13"/>
      <c r="I30" s="14">
        <f>IF(VLOOKUP($F30,SMOKING!$B$10:$L$468,SMOKING!E$1,FALSE)=0,"",VLOOKUP($F30,SMOKING!$B$10:$L$468,SMOKING!E$1,FALSE))</f>
        <v>21.9</v>
      </c>
      <c r="J30" s="15">
        <f>IF(VLOOKUP($F30,SMOKING!$B$10:$L$468,SMOKING!F$1,FALSE)=0,"",VLOOKUP($F30,SMOKING!$B$10:$L$468,SMOKING!F$1,FALSE))</f>
        <v>13</v>
      </c>
      <c r="K30" s="15">
        <f>IF(VLOOKUP($F30,SMOKING!$B$10:$L$468,SMOKING!G$1,FALSE)=0,"",VLOOKUP($F30,SMOKING!$B$10:$L$468,SMOKING!G$1,FALSE))</f>
        <v>15.5</v>
      </c>
      <c r="L30" s="15">
        <f>IF(VLOOKUP($F30,SMOKING!$B$10:$L$468,SMOKING!H$1,FALSE)=0,"",VLOOKUP($F30,SMOKING!$B$10:$L$468,SMOKING!H$1,FALSE))</f>
        <v>17.2</v>
      </c>
      <c r="M30" s="15">
        <f>IF(VLOOKUP($F30,SMOKING!$B$10:$L$468,SMOKING!I$1,FALSE)=0,"",VLOOKUP($F30,SMOKING!$B$10:$L$468,SMOKING!I$1,FALSE))</f>
        <v>13.2</v>
      </c>
      <c r="N30" s="15">
        <f>IF(VLOOKUP($F30,SMOKING!$B$10:$L$468,SMOKING!J$1,FALSE)=0,"",VLOOKUP($F30,SMOKING!$B$10:$L$468,SMOKING!J$1,FALSE))</f>
        <v>17</v>
      </c>
      <c r="O30" s="15">
        <f>IF(VLOOKUP($F30,SMOKING!$B$10:$L$468,SMOKING!K$1,FALSE)=0,"",VLOOKUP($F30,SMOKING!$B$10:$L$468,SMOKING!K$1,FALSE))</f>
        <v>13.5</v>
      </c>
      <c r="P30" s="15">
        <f>IF(VLOOKUP($F30,SMOKING!$B$10:$L$468,SMOKING!L$1,FALSE)=0,"",VLOOKUP($F30,SMOKING!$B$10:$L$468,SMOKING!L$1,FALSE))</f>
        <v>8.4</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Hambleton to Rural as a Region</v>
      </c>
      <c r="G33" s="41"/>
      <c r="H33" s="42"/>
      <c r="I33" s="21">
        <f>((I30-I31))</f>
        <v>4.6275862068965452</v>
      </c>
      <c r="J33" s="21">
        <f>((J30-J31))</f>
        <v>-3.1091954022988446</v>
      </c>
      <c r="K33" s="21">
        <f t="shared" ref="K33:P33" si="6">((K30-K31))</f>
        <v>-6.7816091954023605E-2</v>
      </c>
      <c r="L33" s="21">
        <f t="shared" si="6"/>
        <v>2.3068965517241367</v>
      </c>
      <c r="M33" s="21">
        <f t="shared" si="6"/>
        <v>-0.12183908045976999</v>
      </c>
      <c r="N33" s="21">
        <f t="shared" si="6"/>
        <v>4.1643678160919517</v>
      </c>
      <c r="O33" s="21">
        <f t="shared" si="6"/>
        <v>0.88735632183908031</v>
      </c>
      <c r="P33" s="21">
        <f t="shared" si="6"/>
        <v>-4.3264367816091909</v>
      </c>
      <c r="Q33" s="35"/>
      <c r="R33" s="35"/>
      <c r="S33" s="35"/>
      <c r="T33" s="35"/>
    </row>
    <row r="34" spans="1:20" ht="51" customHeight="1" x14ac:dyDescent="0.3">
      <c r="B34" s="16"/>
      <c r="C34" s="16"/>
      <c r="D34" s="16"/>
      <c r="F34" s="43" t="str">
        <f>"% Gap - "&amp;F30&amp;" to England"</f>
        <v>% Gap - Hambleton to England</v>
      </c>
      <c r="G34" s="44"/>
      <c r="H34" s="45"/>
      <c r="I34" s="21">
        <f>(I30-I32)</f>
        <v>2.5999999999999979</v>
      </c>
      <c r="J34" s="21">
        <f>(J30-J32)</f>
        <v>-5.3999999999999986</v>
      </c>
      <c r="K34" s="21">
        <f t="shared" ref="K34:P34" si="7">(K30-K32)</f>
        <v>-2.3000000000000007</v>
      </c>
      <c r="L34" s="21">
        <f t="shared" si="7"/>
        <v>0.30000000000000071</v>
      </c>
      <c r="M34" s="21">
        <f t="shared" si="7"/>
        <v>-2.3000000000000007</v>
      </c>
      <c r="N34" s="21">
        <f t="shared" si="7"/>
        <v>2.0999999999999996</v>
      </c>
      <c r="O34" s="21">
        <f t="shared" si="7"/>
        <v>-0.90000000000000036</v>
      </c>
      <c r="P34" s="21">
        <f t="shared" si="7"/>
        <v>-5.5</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Hambleton</v>
      </c>
      <c r="G39" s="12"/>
      <c r="H39" s="13"/>
      <c r="I39" s="14">
        <f>IF(VLOOKUP($F39,'CHILD OBESITY'!$B$10:$L$468,'CHILD OBESITY'!E$1,FALSE)=0,"",VLOOKUP($F39,'CHILD OBESITY'!$B$10:$L$468,'CHILD OBESITY'!E$1,FALSE))</f>
        <v>15.4</v>
      </c>
      <c r="J39" s="15">
        <f>IF(VLOOKUP($F39,'CHILD OBESITY'!$B$10:$L$468,'CHILD OBESITY'!F$1,FALSE)=0,"",VLOOKUP($F39,'CHILD OBESITY'!$B$10:$L$468,'CHILD OBESITY'!F$1,FALSE))</f>
        <v>15.6</v>
      </c>
      <c r="K39" s="15">
        <f>IF(VLOOKUP($F39,'CHILD OBESITY'!$B$10:$L$468,'CHILD OBESITY'!G$1,FALSE)=0,"",VLOOKUP($F39,'CHILD OBESITY'!$B$10:$L$468,'CHILD OBESITY'!G$1,FALSE))</f>
        <v>15.8</v>
      </c>
      <c r="L39" s="15">
        <f>IF(VLOOKUP($F39,'CHILD OBESITY'!$B$10:$L$468,'CHILD OBESITY'!H$1,FALSE)=0,"",VLOOKUP($F39,'CHILD OBESITY'!$B$10:$L$468,'CHILD OBESITY'!H$1,FALSE))</f>
        <v>15.9</v>
      </c>
      <c r="M39" s="15">
        <f>IF(VLOOKUP($F39,'CHILD OBESITY'!$B$10:$L$468,'CHILD OBESITY'!I$1,FALSE)=0,"",VLOOKUP($F39,'CHILD OBESITY'!$B$10:$L$468,'CHILD OBESITY'!I$1,FALSE))</f>
        <v>15.9</v>
      </c>
      <c r="N39" s="15">
        <f>IF(VLOOKUP($F39,'CHILD OBESITY'!$B$10:$L$468,'CHILD OBESITY'!J$1,FALSE)=0,"",VLOOKUP($F39,'CHILD OBESITY'!$B$10:$L$468,'CHILD OBESITY'!J$1,FALSE))</f>
        <v>17.100000000000001</v>
      </c>
      <c r="O39" s="15">
        <f>IF(VLOOKUP($F39,'CHILD OBESITY'!$B$10:$L$468,'CHILD OBESITY'!K$1,FALSE)=0,"",VLOOKUP($F39,'CHILD OBESITY'!$B$10:$L$468,'CHILD OBESITY'!K$1,FALSE))</f>
        <v>16.5</v>
      </c>
      <c r="P39" s="15">
        <f>IF(VLOOKUP($F39,'CHILD OBESITY'!$B$10:$L$468,'CHILD OBESITY'!L$1,FALSE)=0,"",VLOOKUP($F39,'CHILD OBESITY'!$B$10:$L$468,'CHILD OBESITY'!L$1,FALSE))</f>
        <v>15.9</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Hambleton to Rural as a Region</v>
      </c>
      <c r="G42" s="41"/>
      <c r="H42" s="42"/>
      <c r="I42" s="21">
        <f>((I39-I40))</f>
        <v>-0.90888888888889419</v>
      </c>
      <c r="J42" s="21">
        <f>((J39-J40))</f>
        <v>-0.86555555555555053</v>
      </c>
      <c r="K42" s="21">
        <f t="shared" ref="K42:P42" si="9">((K39-K40))</f>
        <v>-0.77777777777777857</v>
      </c>
      <c r="L42" s="21">
        <f t="shared" si="9"/>
        <v>-0.49555555555555308</v>
      </c>
      <c r="M42" s="21">
        <f t="shared" si="9"/>
        <v>-0.41444444444443995</v>
      </c>
      <c r="N42" s="21">
        <f t="shared" si="9"/>
        <v>0.75666666666667126</v>
      </c>
      <c r="O42" s="21">
        <f t="shared" si="9"/>
        <v>0.15222222222223181</v>
      </c>
      <c r="P42" s="21">
        <f t="shared" si="9"/>
        <v>-0.6433333333333362</v>
      </c>
      <c r="Q42" s="35"/>
      <c r="R42" s="35"/>
      <c r="S42" s="35"/>
      <c r="T42" s="35"/>
    </row>
    <row r="43" spans="1:20" ht="51" customHeight="1" x14ac:dyDescent="0.3">
      <c r="B43" s="16"/>
      <c r="C43" s="16"/>
      <c r="D43" s="16"/>
      <c r="F43" s="43" t="str">
        <f>"% Gap - "&amp;F39&amp;" to England"</f>
        <v>% Gap - Hambleton to England</v>
      </c>
      <c r="G43" s="44"/>
      <c r="H43" s="45"/>
      <c r="I43" s="21">
        <f>(I39-I41)</f>
        <v>-3.2999999999999989</v>
      </c>
      <c r="J43" s="21">
        <f>(J39-J41)</f>
        <v>-3.4000000000000004</v>
      </c>
      <c r="K43" s="21">
        <f t="shared" ref="K43:P43" si="10">(K39-K41)</f>
        <v>-3.3000000000000007</v>
      </c>
      <c r="L43" s="21">
        <f t="shared" si="10"/>
        <v>-3.2000000000000011</v>
      </c>
      <c r="M43" s="21">
        <f t="shared" si="10"/>
        <v>-3.0999999999999996</v>
      </c>
      <c r="N43" s="21">
        <f t="shared" si="10"/>
        <v>-2.1999999999999993</v>
      </c>
      <c r="O43" s="21">
        <f t="shared" si="10"/>
        <v>-3.1000000000000014</v>
      </c>
      <c r="P43" s="21">
        <f t="shared" si="10"/>
        <v>-4.0999999999999996</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Hambleton</v>
      </c>
      <c r="G48" s="12"/>
      <c r="H48" s="13"/>
      <c r="I48" s="14">
        <f>IF(VLOOKUP($F48,'ADULT OBESITY'!$B$10:$L$468,'ADULT OBESITY'!E$1,FALSE)=0,"",VLOOKUP($F48,'ADULT OBESITY'!$B$10:$L$468,'ADULT OBESITY'!E$1,FALSE))</f>
        <v>61.8198465031466</v>
      </c>
      <c r="J48" s="15">
        <f>IF(VLOOKUP($F48,'ADULT OBESITY'!$B$10:$L$468,'ADULT OBESITY'!F$1,FALSE)=0,"",VLOOKUP($F48,'ADULT OBESITY'!$B$10:$L$468,'ADULT OBESITY'!F$1,FALSE))</f>
        <v>60.375294852394397</v>
      </c>
      <c r="K48" s="15">
        <f>IF(VLOOKUP($F48,'ADULT OBESITY'!$B$10:$L$468,'ADULT OBESITY'!G$1,FALSE)=0,"",VLOOKUP($F48,'ADULT OBESITY'!$B$10:$L$468,'ADULT OBESITY'!G$1,FALSE))</f>
        <v>62.555923434101501</v>
      </c>
      <c r="L48" s="15">
        <f>IF(VLOOKUP($F48,'ADULT OBESITY'!$B$10:$L$468,'ADULT OBESITY'!H$1,FALSE)=0,"",VLOOKUP($F48,'ADULT OBESITY'!$B$10:$L$468,'ADULT OBESITY'!H$1,FALSE))</f>
        <v>62.970096993183802</v>
      </c>
      <c r="M48" s="15">
        <f>IF(VLOOKUP($F48,'ADULT OBESITY'!$B$10:$L$468,'ADULT OBESITY'!I$1,FALSE)=0,"",VLOOKUP($F48,'ADULT OBESITY'!$B$10:$L$468,'ADULT OBESITY'!I$1,FALSE))</f>
        <v>63.825911840216897</v>
      </c>
      <c r="N48" s="15">
        <f>IF(VLOOKUP($F48,'ADULT OBESITY'!$B$10:$L$468,'ADULT OBESITY'!J$1,FALSE)=0,"",VLOOKUP($F48,'ADULT OBESITY'!$B$10:$L$468,'ADULT OBESITY'!J$1,FALSE))</f>
        <v>64.053649607832398</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Hambleton to Rural as a Region</v>
      </c>
      <c r="G51" s="41"/>
      <c r="H51" s="42"/>
      <c r="I51" s="21">
        <f>((I48-I49))</f>
        <v>0.25543068358501131</v>
      </c>
      <c r="J51" s="21">
        <f>((J48-J49))</f>
        <v>-1.055082278209305</v>
      </c>
      <c r="K51" s="21">
        <f t="shared" ref="K51:N51" si="12">((K48-K49))</f>
        <v>0.28995555803682294</v>
      </c>
      <c r="L51" s="21">
        <f t="shared" si="12"/>
        <v>0.61550399137556155</v>
      </c>
      <c r="M51" s="21">
        <f t="shared" si="12"/>
        <v>1.6447446599737461</v>
      </c>
      <c r="N51" s="21">
        <f t="shared" si="12"/>
        <v>0.48292200536986485</v>
      </c>
      <c r="O51" s="35"/>
      <c r="P51" s="35"/>
      <c r="Q51" s="35"/>
      <c r="R51" s="35"/>
    </row>
    <row r="52" spans="1:18" ht="51" customHeight="1" x14ac:dyDescent="0.3">
      <c r="B52" s="16"/>
      <c r="C52" s="16"/>
      <c r="D52" s="16"/>
      <c r="F52" s="43" t="str">
        <f>"% Gap - "&amp;F48&amp;" to England"</f>
        <v>% Gap - Hambleton to England</v>
      </c>
      <c r="G52" s="44"/>
      <c r="H52" s="45"/>
      <c r="I52" s="21">
        <f>(I48-I50)</f>
        <v>0.43346841830310012</v>
      </c>
      <c r="J52" s="21">
        <f>(J48-J50)</f>
        <v>-1.074737911035001</v>
      </c>
      <c r="K52" s="21">
        <f t="shared" ref="K52:N52" si="13">(K48-K50)</f>
        <v>0.53940499865730374</v>
      </c>
      <c r="L52" s="21">
        <f t="shared" si="13"/>
        <v>0.84268258092519943</v>
      </c>
      <c r="M52" s="21">
        <f t="shared" si="13"/>
        <v>1.0693483689732943</v>
      </c>
      <c r="N52" s="21">
        <f t="shared" si="13"/>
        <v>0.60155916906180096</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Hambleton</v>
      </c>
      <c r="G57" s="12"/>
      <c r="H57" s="13"/>
      <c r="I57" s="14">
        <f>IF(VLOOKUP($F57,'UNDER 75 MORTALITY'!$B$10:$L$468,'UNDER 75 MORTALITY'!E$1,FALSE)=0,"",VLOOKUP($F57,'UNDER 75 MORTALITY'!$B$10:$L$468,'UNDER 75 MORTALITY'!E$1,FALSE))</f>
        <v>30.007013006536699</v>
      </c>
      <c r="J57" s="15">
        <f>IF(VLOOKUP($F57,'UNDER 75 MORTALITY'!$B$10:$L$468,'UNDER 75 MORTALITY'!F$1,FALSE)=0,"",VLOOKUP($F57,'UNDER 75 MORTALITY'!$B$10:$L$468,'UNDER 75 MORTALITY'!F$1,FALSE))</f>
        <v>30.1460387848816</v>
      </c>
      <c r="K57" s="15">
        <f>IF(VLOOKUP($F57,'UNDER 75 MORTALITY'!$B$10:$L$468,'UNDER 75 MORTALITY'!G$1,FALSE)=0,"",VLOOKUP($F57,'UNDER 75 MORTALITY'!$B$10:$L$468,'UNDER 75 MORTALITY'!G$1,FALSE))</f>
        <v>30.224937519338699</v>
      </c>
      <c r="L57" s="15">
        <f>IF(VLOOKUP($F57,'UNDER 75 MORTALITY'!$B$10:$L$468,'UNDER 75 MORTALITY'!H$1,FALSE)=0,"",VLOOKUP($F57,'UNDER 75 MORTALITY'!$B$10:$L$468,'UNDER 75 MORTALITY'!H$1,FALSE))</f>
        <v>26.0072568186655</v>
      </c>
      <c r="M57" s="15">
        <f>IF(VLOOKUP($F57,'UNDER 75 MORTALITY'!$B$10:$L$468,'UNDER 75 MORTALITY'!I$1,FALSE)=0,"",VLOOKUP($F57,'UNDER 75 MORTALITY'!$B$10:$L$468,'UNDER 75 MORTALITY'!I$1,FALSE))</f>
        <v>24.146905539040901</v>
      </c>
      <c r="N57" s="15">
        <f>IF(VLOOKUP($F57,'UNDER 75 MORTALITY'!$B$10:$L$468,'UNDER 75 MORTALITY'!J$1,FALSE)=0,"",VLOOKUP($F57,'UNDER 75 MORTALITY'!$B$10:$L$468,'UNDER 75 MORTALITY'!J$1,FALSE))</f>
        <v>22.183089007562401</v>
      </c>
      <c r="O57" s="15">
        <f>IF(VLOOKUP($F57,'UNDER 75 MORTALITY'!$B$10:$L$468,'UNDER 75 MORTALITY'!K$1,FALSE)=0,"",VLOOKUP($F57,'UNDER 75 MORTALITY'!$B$10:$L$468,'UNDER 75 MORTALITY'!K$1,FALSE))</f>
        <v>20.604852250230401</v>
      </c>
      <c r="P57" s="15">
        <f>IF(VLOOKUP($F57,'UNDER 75 MORTALITY'!$B$10:$L$468,'UNDER 75 MORTALITY'!L$1,FALSE)=0,"",VLOOKUP($F57,'UNDER 75 MORTALITY'!$B$10:$L$468,'UNDER 75 MORTALITY'!L$1,FALSE))</f>
        <v>21.400257983869601</v>
      </c>
      <c r="Q57" s="15">
        <f>IF(VLOOKUP($F57,'UNDER 75 MORTALITY'!$B$10:$N$468,'UNDER 75 MORTALITY'!M$1,FALSE)=0,"",VLOOKUP($F57,'UNDER 75 MORTALITY'!$B$10:$N$468,'UNDER 75 MORTALITY'!M$1,FALSE))</f>
        <v>20.411738271001902</v>
      </c>
      <c r="R57" s="15">
        <f>IF(VLOOKUP($F57,'UNDER 75 MORTALITY'!$B$10:$N$468,'UNDER 75 MORTALITY'!N$1,FALSE)=0,"",VLOOKUP($F57,'UNDER 75 MORTALITY'!$B$10:$N$468,'UNDER 75 MORTALITY'!N$1,FALSE))</f>
        <v>22.0368763210138</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Hambleton to Rural as a Region</v>
      </c>
      <c r="G60" s="41"/>
      <c r="H60" s="42"/>
      <c r="I60" s="21">
        <f>((I57-I58))</f>
        <v>-0.75076429127344468</v>
      </c>
      <c r="J60" s="21">
        <f>((J57-J58))</f>
        <v>0.95855392344510904</v>
      </c>
      <c r="K60" s="21">
        <f t="shared" ref="K60:N60" si="15">((K57-K58))</f>
        <v>2.3052743981348023</v>
      </c>
      <c r="L60" s="21">
        <f t="shared" si="15"/>
        <v>-0.51099235539334487</v>
      </c>
      <c r="M60" s="21">
        <f t="shared" si="15"/>
        <v>-1.0403637010739395</v>
      </c>
      <c r="N60" s="21">
        <f t="shared" si="15"/>
        <v>-2.5248201632607916</v>
      </c>
      <c r="O60" s="21">
        <f t="shared" ref="O60:R60" si="16">((O57-O58))</f>
        <v>-3.4988377041209269</v>
      </c>
      <c r="P60" s="21">
        <f t="shared" si="16"/>
        <v>-2.4433729595105902</v>
      </c>
      <c r="Q60" s="21">
        <f t="shared" si="16"/>
        <v>-3.117546273103823</v>
      </c>
      <c r="R60" s="21">
        <f t="shared" si="16"/>
        <v>-1.0571385554875761</v>
      </c>
    </row>
    <row r="61" spans="1:18" ht="51" customHeight="1" x14ac:dyDescent="0.3">
      <c r="B61" s="16"/>
      <c r="C61" s="16"/>
      <c r="D61" s="16"/>
      <c r="F61" s="43" t="str">
        <f>"% Gap - "&amp;F57&amp;" to England"</f>
        <v>% Gap - Hambleton to England</v>
      </c>
      <c r="G61" s="44"/>
      <c r="H61" s="45"/>
      <c r="I61" s="21">
        <f>(I57-I59)</f>
        <v>-7.1648806830075991</v>
      </c>
      <c r="J61" s="21">
        <f>(J57-J59)</f>
        <v>-4.8082536473806989</v>
      </c>
      <c r="K61" s="21">
        <f t="shared" ref="K61:N61" si="17">(K57-K59)</f>
        <v>-3.1627729526971997</v>
      </c>
      <c r="L61" s="21">
        <f t="shared" si="17"/>
        <v>-5.954621677659901</v>
      </c>
      <c r="M61" s="21">
        <f t="shared" si="17"/>
        <v>-6.7920974094406006</v>
      </c>
      <c r="N61" s="21">
        <f t="shared" si="17"/>
        <v>-8.1171994984533988</v>
      </c>
      <c r="O61" s="21">
        <f t="shared" ref="O61:R61" si="18">(O57-O59)</f>
        <v>-9.0281965982423991</v>
      </c>
      <c r="P61" s="21">
        <f t="shared" si="18"/>
        <v>-7.6691084327433998</v>
      </c>
      <c r="Q61" s="21">
        <f t="shared" si="18"/>
        <v>-8.2357665163212985</v>
      </c>
      <c r="R61" s="21">
        <f t="shared" si="18"/>
        <v>-6.018298683613299</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ccHrFN7CDfq01i9iiO8bY4Dm6lDRJGsTE2z1CoaBSTTDyYcMJ2EKQF9xPmaQfVwhaeA13FYqqZdtEpG275h46g==" saltValue="o9oOgJAvh7N9Oy/+MGQ/Zw=="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2022-11-22T14:19:43Z</dcterms:modified>
</cp:coreProperties>
</file>