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61C8705D-392D-430B-B7FC-73B86093C75A}" xr6:coauthVersionLast="47" xr6:coauthVersionMax="47" xr10:uidLastSave="{74ADE816-921D-4B5A-92BF-FF2240350C5D}"/>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<sst xmlns="http://schemas.openxmlformats.org/spreadsheetml/2006/main" count="69488" uniqueCount="1474">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</sst>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66.69</c:v>
                </c:pt>
                <c:pt idx="1">
                  <c:v>67.03</c:v>
                </c:pt>
                <c:pt idx="2">
                  <c:v>68.010000000000005</c:v>
                </c:pt>
                <c:pt idx="3">
                  <c:v>67.41</c:v>
                </c:pt>
                <c:pt idx="4">
                  <c:v>66.400000000000006</c:v>
                </c:pt>
                <c:pt idx="5">
                  <c:v>64.69</c:v>
                </c:pt>
                <c:pt idx="6">
                  <c:v>64.099999999999994</c:v>
                </c:pt>
                <c:pt idx="7">
                  <c:v>64.2</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67.08</c:v>
                </c:pt>
                <c:pt idx="1">
                  <c:v>66.400000000000006</c:v>
                </c:pt>
                <c:pt idx="2">
                  <c:v>68.17</c:v>
                </c:pt>
                <c:pt idx="3">
                  <c:v>66.47</c:v>
                </c:pt>
                <c:pt idx="4">
                  <c:v>67.489999999999995</c:v>
                </c:pt>
                <c:pt idx="5">
                  <c:v>67.430000000000007</c:v>
                </c:pt>
                <c:pt idx="6">
                  <c:v>66.52</c:v>
                </c:pt>
                <c:pt idx="7">
                  <c:v>66.260000000000005</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16.600000000000001</c:v>
                </c:pt>
                <c:pt idx="1">
                  <c:v>16.600000000000001</c:v>
                </c:pt>
                <c:pt idx="2">
                  <c:v>14.6</c:v>
                </c:pt>
                <c:pt idx="3">
                  <c:v>17.5</c:v>
                </c:pt>
                <c:pt idx="4">
                  <c:v>14</c:v>
                </c:pt>
                <c:pt idx="5">
                  <c:v>12.2</c:v>
                </c:pt>
                <c:pt idx="6">
                  <c:v>12.6</c:v>
                </c:pt>
                <c:pt idx="7">
                  <c:v>12.3</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17.600000000000001</c:v>
                </c:pt>
                <c:pt idx="1">
                  <c:v>16.5</c:v>
                </c:pt>
                <c:pt idx="2">
                  <c:v>16.7</c:v>
                </c:pt>
                <c:pt idx="3">
                  <c:v>15.7</c:v>
                </c:pt>
                <c:pt idx="4">
                  <c:v>17.100000000000001</c:v>
                </c:pt>
                <c:pt idx="5">
                  <c:v>19</c:v>
                </c:pt>
                <c:pt idx="6">
                  <c:v>19.100000000000001</c:v>
                </c:pt>
                <c:pt idx="7">
                  <c:v>19.2</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61.976929788212097</c:v>
                </c:pt>
                <c:pt idx="1">
                  <c:v>63.201647628790397</c:v>
                </c:pt>
                <c:pt idx="2">
                  <c:v>63.993676712277001</c:v>
                </c:pt>
                <c:pt idx="3">
                  <c:v>66.538290331503404</c:v>
                </c:pt>
                <c:pt idx="4">
                  <c:v>60.614902229427301</c:v>
                </c:pt>
                <c:pt idx="5">
                  <c:v>66.950767276867097</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Herefordshire, County of</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34.575418986032197</c:v>
                </c:pt>
                <c:pt idx="1">
                  <c:v>33.737045640158399</c:v>
                </c:pt>
                <c:pt idx="2">
                  <c:v>32.6458657100968</c:v>
                </c:pt>
                <c:pt idx="3">
                  <c:v>32.113496449620001</c:v>
                </c:pt>
                <c:pt idx="4">
                  <c:v>28.666725642850299</c:v>
                </c:pt>
                <c:pt idx="5">
                  <c:v>27.368215651446199</c:v>
                </c:pt>
                <c:pt idx="6">
                  <c:v>25.710361505721199</c:v>
                </c:pt>
                <c:pt idx="7">
                  <c:v>25.693177041419101</c:v>
                </c:pt>
                <c:pt idx="8">
                  <c:v>26.004738135163102</c:v>
                </c:pt>
                <c:pt idx="9">
                  <c:v>24.385553055673999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Herefordshire from 2011-13 to 2018-20 was markedly greater than the rural and England positions during the first half of the period, however the Herefordshire situation reduced moving it to sit between the rural and England overall levels by the end of the period.</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Herefordshire from 2011-13 to 2018-20 was consistently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Herefordshire from 2012 to 2019 was generally in line with the rural situation.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Herefordshire increased from being in line with the rural situation in the first half of the period to being in line with the England situation in the latter half of the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Herefordshire from 2015/16 to 2020/21 was generally greater than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Herefordshire from 2008-10 to 2017-19 was consistently between the rural and England situations with a similar downward trend.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133</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Herefordshire, County of</v>
      </c>
      <c r="G12" s="12"/>
      <c r="H12" s="13"/>
      <c r="I12" s="14">
        <f>IF(VLOOKUP($F12,'M HLE'!$B$10:$L$468,'M HLE'!E$1,FALSE)=0,"",VLOOKUP($F12,'M HLE'!$B$10:$L$468,'M HLE'!E$1,FALSE))</f>
        <v>66.69</v>
      </c>
      <c r="J12" s="15">
        <f>IF(VLOOKUP($F12,'M HLE'!$B$10:$L$468,'M HLE'!F$1,FALSE)=0,"",VLOOKUP($F12,'M HLE'!$B$10:$L$468,'M HLE'!F$1,FALSE))</f>
        <v>67.03</v>
      </c>
      <c r="K12" s="15">
        <f>IF(VLOOKUP($F12,'M HLE'!$B$10:$L$468,'M HLE'!G$1,FALSE)=0,"",VLOOKUP($F12,'M HLE'!$B$10:$L$468,'M HLE'!G$1,FALSE))</f>
        <v>68.010000000000005</v>
      </c>
      <c r="L12" s="15">
        <f>IF(VLOOKUP($F12,'M HLE'!$B$10:$L$468,'M HLE'!H$1,FALSE)=0,"",VLOOKUP($F12,'M HLE'!$B$10:$L$468,'M HLE'!H$1,FALSE))</f>
        <v>67.41</v>
      </c>
      <c r="M12" s="15">
        <f>IF(VLOOKUP($F12,'M HLE'!$B$10:$L$468,'M HLE'!I$1,FALSE)=0,"",VLOOKUP($F12,'M HLE'!$B$10:$L$468,'M HLE'!I$1,FALSE))</f>
        <v>66.400000000000006</v>
      </c>
      <c r="N12" s="15">
        <f>IF(VLOOKUP($F12,'M HLE'!$B$10:$L$468,'M HLE'!J$1,FALSE)=0,"",VLOOKUP($F12,'M HLE'!$B$10:$L$468,'M HLE'!J$1,FALSE))</f>
        <v>64.69</v>
      </c>
      <c r="O12" s="15">
        <f>IF(VLOOKUP($F12,'M HLE'!$B$10:$L$468,'M HLE'!K$1,FALSE)=0,"",VLOOKUP($F12,'M HLE'!$B$10:$L$468,'M HLE'!K$1,FALSE))</f>
        <v>64.099999999999994</v>
      </c>
      <c r="P12" s="15">
        <f>IF(VLOOKUP($F12,'M HLE'!$B$10:$L$468,'M HLE'!L$1,FALSE)=0,"",VLOOKUP($F12,'M HLE'!$B$10:$L$468,'M HLE'!L$1,FALSE))</f>
        <v>64.2</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Herefordshire, County of to Rural as a Region</v>
      </c>
      <c r="G15" s="41"/>
      <c r="H15" s="42"/>
      <c r="I15" s="21">
        <f>100*((I12-I13))/I13</f>
        <v>3.0017066559582148</v>
      </c>
      <c r="J15" s="21">
        <f>100*((J12-J13))/J13</f>
        <v>2.8398717378296676</v>
      </c>
      <c r="K15" s="21">
        <f t="shared" ref="K15:P15" si="0">100*((K12-K13))/K13</f>
        <v>4.528652777671045</v>
      </c>
      <c r="L15" s="21">
        <f t="shared" si="0"/>
        <v>4.2812391228680795</v>
      </c>
      <c r="M15" s="21">
        <f t="shared" si="0"/>
        <v>2.8540448437439507</v>
      </c>
      <c r="N15" s="21">
        <f t="shared" si="0"/>
        <v>0.70441720179021017</v>
      </c>
      <c r="O15" s="21">
        <f t="shared" si="0"/>
        <v>-0.42486426868198646</v>
      </c>
      <c r="P15" s="21">
        <f t="shared" si="0"/>
        <v>-0.79426399233550049</v>
      </c>
      <c r="Q15" s="35"/>
      <c r="R15" s="35"/>
      <c r="S15" s="35"/>
      <c r="T15" s="35"/>
    </row>
    <row r="16" spans="1:20" ht="51" customHeight="1" x14ac:dyDescent="0.3">
      <c r="B16" s="16"/>
      <c r="C16" s="16"/>
      <c r="D16" s="16"/>
      <c r="F16" s="43" t="str">
        <f>"% Gap - "&amp;F12&amp;" to England"</f>
        <v>% Gap - Herefordshire, County of to England</v>
      </c>
      <c r="G16" s="44"/>
      <c r="H16" s="45"/>
      <c r="I16" s="21">
        <f>100*(I12-I14)/I14</f>
        <v>5.5555555555555518</v>
      </c>
      <c r="J16" s="21">
        <f>100*(J12-J14)/J14</f>
        <v>5.7756035979170006</v>
      </c>
      <c r="K16" s="21">
        <f t="shared" ref="K16:P16" si="1">100*(K12-K14)/K14</f>
        <v>7.3051435784159073</v>
      </c>
      <c r="L16" s="21">
        <f t="shared" si="1"/>
        <v>6.476070131100923</v>
      </c>
      <c r="M16" s="21">
        <f t="shared" si="1"/>
        <v>4.7649100662669666</v>
      </c>
      <c r="N16" s="21">
        <f t="shared" si="1"/>
        <v>2.0991161616161591</v>
      </c>
      <c r="O16" s="21">
        <f t="shared" si="1"/>
        <v>1.4561570117125586</v>
      </c>
      <c r="P16" s="21">
        <f t="shared" si="1"/>
        <v>1.6788089958821701</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Herefordshire, County of</v>
      </c>
      <c r="G21" s="12"/>
      <c r="H21" s="13"/>
      <c r="I21" s="14">
        <f>IF(VLOOKUP($F21,'F HLE'!$B$10:$L$468,'F HLE'!E$1,FALSE)=0,"",VLOOKUP($F21,'F HLE'!$B$10:$L$468,'F HLE'!E$1,FALSE))</f>
        <v>67.08</v>
      </c>
      <c r="J21" s="15">
        <f>IF(VLOOKUP($F21,'F HLE'!$B$10:$L$468,'F HLE'!F$1,FALSE)=0,"",VLOOKUP($F21,'F HLE'!$B$10:$L$468,'F HLE'!F$1,FALSE))</f>
        <v>66.400000000000006</v>
      </c>
      <c r="K21" s="15">
        <f>IF(VLOOKUP($F21,'F HLE'!$B$10:$L$468,'F HLE'!G$1,FALSE)=0,"",VLOOKUP($F21,'F HLE'!$B$10:$L$468,'F HLE'!G$1,FALSE))</f>
        <v>68.17</v>
      </c>
      <c r="L21" s="15">
        <f>IF(VLOOKUP($F21,'F HLE'!$B$10:$L$468,'F HLE'!H$1,FALSE)=0,"",VLOOKUP($F21,'F HLE'!$B$10:$L$468,'F HLE'!H$1,FALSE))</f>
        <v>66.47</v>
      </c>
      <c r="M21" s="15">
        <f>IF(VLOOKUP($F21,'F HLE'!$B$10:$L$468,'F HLE'!I$1,FALSE)=0,"",VLOOKUP($F21,'F HLE'!$B$10:$L$468,'F HLE'!I$1,FALSE))</f>
        <v>67.489999999999995</v>
      </c>
      <c r="N21" s="15">
        <f>IF(VLOOKUP($F21,'F HLE'!$B$10:$L$468,'F HLE'!J$1,FALSE)=0,"",VLOOKUP($F21,'F HLE'!$B$10:$L$468,'F HLE'!J$1,FALSE))</f>
        <v>67.430000000000007</v>
      </c>
      <c r="O21" s="15">
        <f>IF(VLOOKUP($F21,'F HLE'!$B$10:$L$468,'F HLE'!K$1,FALSE)=0,"",VLOOKUP($F21,'F HLE'!$B$10:$L$468,'F HLE'!K$1,FALSE))</f>
        <v>66.52</v>
      </c>
      <c r="P21" s="15">
        <f>IF(VLOOKUP($F21,'F HLE'!$B$10:$L$468,'F HLE'!L$1,FALSE)=0,"",VLOOKUP($F21,'F HLE'!$B$10:$L$468,'F HLE'!L$1,FALSE))</f>
        <v>66.260000000000005</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Herefordshire, County of to Rural as a Region</v>
      </c>
      <c r="G24" s="41"/>
      <c r="H24" s="42"/>
      <c r="I24" s="21">
        <f>100*((I21-I22))/I22</f>
        <v>2.3301933564699882</v>
      </c>
      <c r="J24" s="21">
        <f>100*((J21-J22))/J22</f>
        <v>1.8889349230462249</v>
      </c>
      <c r="K24" s="21">
        <f t="shared" ref="K24:P24" si="3">100*((K21-K22))/K22</f>
        <v>3.8749295259573366</v>
      </c>
      <c r="L24" s="21">
        <f t="shared" si="3"/>
        <v>1.38494859827337</v>
      </c>
      <c r="M24" s="21">
        <f t="shared" si="3"/>
        <v>2.9438682123246216</v>
      </c>
      <c r="N24" s="21">
        <f t="shared" si="3"/>
        <v>3.2199796407277237</v>
      </c>
      <c r="O24" s="21">
        <f t="shared" si="3"/>
        <v>3.3593337269647781</v>
      </c>
      <c r="P24" s="21">
        <f t="shared" si="3"/>
        <v>1.3576044973038945</v>
      </c>
      <c r="Q24" s="35"/>
      <c r="R24" s="35"/>
      <c r="S24" s="35"/>
      <c r="T24" s="35"/>
    </row>
    <row r="25" spans="1:20" ht="51" customHeight="1" x14ac:dyDescent="0.3">
      <c r="B25" s="16"/>
      <c r="C25" s="16"/>
      <c r="D25" s="16"/>
      <c r="F25" s="43" t="str">
        <f>"% Gap - "&amp;F21&amp;" to England"</f>
        <v>% Gap - Herefordshire, County of to England</v>
      </c>
      <c r="G25" s="44"/>
      <c r="H25" s="45"/>
      <c r="I25" s="21">
        <f>100*(I21-I23)/I23</f>
        <v>5.0751879699248041</v>
      </c>
      <c r="J25" s="21">
        <f>100*(J21-J23)/J23</f>
        <v>3.993735317149576</v>
      </c>
      <c r="K25" s="21">
        <f t="shared" ref="K25:P25" si="4">100*(K21-K23)/K23</f>
        <v>6.4158601311270669</v>
      </c>
      <c r="L25" s="21">
        <f t="shared" si="4"/>
        <v>4.1686256072715819</v>
      </c>
      <c r="M25" s="21">
        <f t="shared" si="4"/>
        <v>5.8334640112905625</v>
      </c>
      <c r="N25" s="21">
        <f t="shared" si="4"/>
        <v>5.5407732039442887</v>
      </c>
      <c r="O25" s="21">
        <f t="shared" si="4"/>
        <v>4.7229219143576717</v>
      </c>
      <c r="P25" s="21">
        <f t="shared" si="4"/>
        <v>3.7419758885235757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Herefordshire, County of</v>
      </c>
      <c r="G30" s="12"/>
      <c r="H30" s="13"/>
      <c r="I30" s="14">
        <f>IF(VLOOKUP($F30,SMOKING!$B$10:$L$468,SMOKING!E$1,FALSE)=0,"",VLOOKUP($F30,SMOKING!$B$10:$L$468,SMOKING!E$1,FALSE))</f>
        <v>16.600000000000001</v>
      </c>
      <c r="J30" s="15">
        <f>IF(VLOOKUP($F30,SMOKING!$B$10:$L$468,SMOKING!F$1,FALSE)=0,"",VLOOKUP($F30,SMOKING!$B$10:$L$468,SMOKING!F$1,FALSE))</f>
        <v>16.600000000000001</v>
      </c>
      <c r="K30" s="15">
        <f>IF(VLOOKUP($F30,SMOKING!$B$10:$L$468,SMOKING!G$1,FALSE)=0,"",VLOOKUP($F30,SMOKING!$B$10:$L$468,SMOKING!G$1,FALSE))</f>
        <v>14.6</v>
      </c>
      <c r="L30" s="15">
        <f>IF(VLOOKUP($F30,SMOKING!$B$10:$L$468,SMOKING!H$1,FALSE)=0,"",VLOOKUP($F30,SMOKING!$B$10:$L$468,SMOKING!H$1,FALSE))</f>
        <v>17.5</v>
      </c>
      <c r="M30" s="15">
        <f>IF(VLOOKUP($F30,SMOKING!$B$10:$L$468,SMOKING!I$1,FALSE)=0,"",VLOOKUP($F30,SMOKING!$B$10:$L$468,SMOKING!I$1,FALSE))</f>
        <v>14</v>
      </c>
      <c r="N30" s="15">
        <f>IF(VLOOKUP($F30,SMOKING!$B$10:$L$468,SMOKING!J$1,FALSE)=0,"",VLOOKUP($F30,SMOKING!$B$10:$L$468,SMOKING!J$1,FALSE))</f>
        <v>12.2</v>
      </c>
      <c r="O30" s="15">
        <f>IF(VLOOKUP($F30,SMOKING!$B$10:$L$468,SMOKING!K$1,FALSE)=0,"",VLOOKUP($F30,SMOKING!$B$10:$L$468,SMOKING!K$1,FALSE))</f>
        <v>12.6</v>
      </c>
      <c r="P30" s="15">
        <f>IF(VLOOKUP($F30,SMOKING!$B$10:$L$468,SMOKING!L$1,FALSE)=0,"",VLOOKUP($F30,SMOKING!$B$10:$L$468,SMOKING!L$1,FALSE))</f>
        <v>12.3</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Herefordshire, County of to Rural as a Region</v>
      </c>
      <c r="G33" s="41"/>
      <c r="H33" s="42"/>
      <c r="I33" s="21">
        <f>((I30-I31))</f>
        <v>-0.67241379310345195</v>
      </c>
      <c r="J33" s="21">
        <f>((J30-J31))</f>
        <v>0.49080459770115681</v>
      </c>
      <c r="K33" s="21">
        <f t="shared" ref="K33:P33" si="6">((K30-K31))</f>
        <v>-0.96781609195402396</v>
      </c>
      <c r="L33" s="21">
        <f t="shared" si="6"/>
        <v>2.6068965517241374</v>
      </c>
      <c r="M33" s="21">
        <f t="shared" si="6"/>
        <v>0.67816091954023072</v>
      </c>
      <c r="N33" s="21">
        <f t="shared" si="6"/>
        <v>-0.63563218390804899</v>
      </c>
      <c r="O33" s="21">
        <f t="shared" si="6"/>
        <v>-1.2643678160920047E-2</v>
      </c>
      <c r="P33" s="21">
        <f t="shared" si="6"/>
        <v>-0.42643678160919052</v>
      </c>
      <c r="Q33" s="35"/>
      <c r="R33" s="35"/>
      <c r="S33" s="35"/>
      <c r="T33" s="35"/>
    </row>
    <row r="34" spans="1:20" ht="51" customHeight="1" x14ac:dyDescent="0.3">
      <c r="B34" s="16"/>
      <c r="C34" s="16"/>
      <c r="D34" s="16"/>
      <c r="F34" s="43" t="str">
        <f>"% Gap - "&amp;F30&amp;" to England"</f>
        <v>% Gap - Herefordshire, County of to England</v>
      </c>
      <c r="G34" s="44"/>
      <c r="H34" s="45"/>
      <c r="I34" s="21">
        <f>(I30-I32)</f>
        <v>-2.6999999999999993</v>
      </c>
      <c r="J34" s="21">
        <f>(J30-J32)</f>
        <v>-1.7999999999999972</v>
      </c>
      <c r="K34" s="21">
        <f t="shared" ref="K34:P34" si="7">(K30-K32)</f>
        <v>-3.2000000000000011</v>
      </c>
      <c r="L34" s="21">
        <f t="shared" si="7"/>
        <v>0.60000000000000142</v>
      </c>
      <c r="M34" s="21">
        <f t="shared" si="7"/>
        <v>-1.5</v>
      </c>
      <c r="N34" s="21">
        <f t="shared" si="7"/>
        <v>-2.7000000000000011</v>
      </c>
      <c r="O34" s="21">
        <f t="shared" si="7"/>
        <v>-1.8000000000000007</v>
      </c>
      <c r="P34" s="21">
        <f t="shared" si="7"/>
        <v>-1.5999999999999996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Herefordshire, County of</v>
      </c>
      <c r="G39" s="12"/>
      <c r="H39" s="13"/>
      <c r="I39" s="14">
        <f>IF(VLOOKUP($F39,'CHILD OBESITY'!$B$10:$L$468,'CHILD OBESITY'!E$1,FALSE)=0,"",VLOOKUP($F39,'CHILD OBESITY'!$B$10:$L$468,'CHILD OBESITY'!E$1,FALSE))</f>
        <v>17.600000000000001</v>
      </c>
      <c r="J39" s="15">
        <f>IF(VLOOKUP($F39,'CHILD OBESITY'!$B$10:$L$468,'CHILD OBESITY'!F$1,FALSE)=0,"",VLOOKUP($F39,'CHILD OBESITY'!$B$10:$L$468,'CHILD OBESITY'!F$1,FALSE))</f>
        <v>16.5</v>
      </c>
      <c r="K39" s="15">
        <f>IF(VLOOKUP($F39,'CHILD OBESITY'!$B$10:$L$468,'CHILD OBESITY'!G$1,FALSE)=0,"",VLOOKUP($F39,'CHILD OBESITY'!$B$10:$L$468,'CHILD OBESITY'!G$1,FALSE))</f>
        <v>16.7</v>
      </c>
      <c r="L39" s="15">
        <f>IF(VLOOKUP($F39,'CHILD OBESITY'!$B$10:$L$468,'CHILD OBESITY'!H$1,FALSE)=0,"",VLOOKUP($F39,'CHILD OBESITY'!$B$10:$L$468,'CHILD OBESITY'!H$1,FALSE))</f>
        <v>15.7</v>
      </c>
      <c r="M39" s="15">
        <f>IF(VLOOKUP($F39,'CHILD OBESITY'!$B$10:$L$468,'CHILD OBESITY'!I$1,FALSE)=0,"",VLOOKUP($F39,'CHILD OBESITY'!$B$10:$L$468,'CHILD OBESITY'!I$1,FALSE))</f>
        <v>17.100000000000001</v>
      </c>
      <c r="N39" s="15">
        <f>IF(VLOOKUP($F39,'CHILD OBESITY'!$B$10:$L$468,'CHILD OBESITY'!J$1,FALSE)=0,"",VLOOKUP($F39,'CHILD OBESITY'!$B$10:$L$468,'CHILD OBESITY'!J$1,FALSE))</f>
        <v>19</v>
      </c>
      <c r="O39" s="15">
        <f>IF(VLOOKUP($F39,'CHILD OBESITY'!$B$10:$L$468,'CHILD OBESITY'!K$1,FALSE)=0,"",VLOOKUP($F39,'CHILD OBESITY'!$B$10:$L$468,'CHILD OBESITY'!K$1,FALSE))</f>
        <v>19.100000000000001</v>
      </c>
      <c r="P39" s="15">
        <f>IF(VLOOKUP($F39,'CHILD OBESITY'!$B$10:$L$468,'CHILD OBESITY'!L$1,FALSE)=0,"",VLOOKUP($F39,'CHILD OBESITY'!$B$10:$L$468,'CHILD OBESITY'!L$1,FALSE))</f>
        <v>19.2</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Herefordshire, County of to Rural as a Region</v>
      </c>
      <c r="G42" s="41"/>
      <c r="H42" s="42"/>
      <c r="I42" s="21">
        <f>((I39-I40))</f>
        <v>1.2911111111111069</v>
      </c>
      <c r="J42" s="21">
        <f>((J39-J40))</f>
        <v>3.4444444444449829E-2</v>
      </c>
      <c r="K42" s="21">
        <f t="shared" ref="K42:P42" si="9">((K39-K40))</f>
        <v>0.12222222222222001</v>
      </c>
      <c r="L42" s="21">
        <f t="shared" si="9"/>
        <v>-0.69555555555555415</v>
      </c>
      <c r="M42" s="21">
        <f t="shared" si="9"/>
        <v>0.78555555555556111</v>
      </c>
      <c r="N42" s="21">
        <f t="shared" si="9"/>
        <v>2.6566666666666698</v>
      </c>
      <c r="O42" s="21">
        <f t="shared" si="9"/>
        <v>2.7522222222222332</v>
      </c>
      <c r="P42" s="21">
        <f t="shared" si="9"/>
        <v>2.6566666666666627</v>
      </c>
      <c r="Q42" s="35"/>
      <c r="R42" s="35"/>
      <c r="S42" s="35"/>
      <c r="T42" s="35"/>
    </row>
    <row r="43" spans="1:20" ht="51" customHeight="1" x14ac:dyDescent="0.3">
      <c r="B43" s="16"/>
      <c r="C43" s="16"/>
      <c r="D43" s="16"/>
      <c r="F43" s="43" t="str">
        <f>"% Gap - "&amp;F39&amp;" to England"</f>
        <v>% Gap - Herefordshire, County of to England</v>
      </c>
      <c r="G43" s="44"/>
      <c r="H43" s="45"/>
      <c r="I43" s="21">
        <f>(I39-I41)</f>
        <v>-1.0999999999999979</v>
      </c>
      <c r="J43" s="21">
        <f>(J39-J41)</f>
        <v>-2.5</v>
      </c>
      <c r="K43" s="21">
        <f t="shared" ref="K43:P43" si="10">(K39-K41)</f>
        <v>-2.4000000000000021</v>
      </c>
      <c r="L43" s="21">
        <f t="shared" si="10"/>
        <v>-3.4000000000000021</v>
      </c>
      <c r="M43" s="21">
        <f t="shared" si="10"/>
        <v>-1.8999999999999986</v>
      </c>
      <c r="N43" s="21">
        <f t="shared" si="10"/>
        <v>-0.30000000000000071</v>
      </c>
      <c r="O43" s="21">
        <f t="shared" si="10"/>
        <v>-0.5</v>
      </c>
      <c r="P43" s="21">
        <f t="shared" si="10"/>
        <v>-0.80000000000000071</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Herefordshire, County of</v>
      </c>
      <c r="G48" s="12"/>
      <c r="H48" s="13"/>
      <c r="I48" s="14">
        <f>IF(VLOOKUP($F48,'ADULT OBESITY'!$B$10:$L$468,'ADULT OBESITY'!E$1,FALSE)=0,"",VLOOKUP($F48,'ADULT OBESITY'!$B$10:$L$468,'ADULT OBESITY'!E$1,FALSE))</f>
        <v>61.976929788212097</v>
      </c>
      <c r="J48" s="15">
        <f>IF(VLOOKUP($F48,'ADULT OBESITY'!$B$10:$L$468,'ADULT OBESITY'!F$1,FALSE)=0,"",VLOOKUP($F48,'ADULT OBESITY'!$B$10:$L$468,'ADULT OBESITY'!F$1,FALSE))</f>
        <v>63.201647628790397</v>
      </c>
      <c r="K48" s="15">
        <f>IF(VLOOKUP($F48,'ADULT OBESITY'!$B$10:$L$468,'ADULT OBESITY'!G$1,FALSE)=0,"",VLOOKUP($F48,'ADULT OBESITY'!$B$10:$L$468,'ADULT OBESITY'!G$1,FALSE))</f>
        <v>63.993676712277001</v>
      </c>
      <c r="L48" s="15">
        <f>IF(VLOOKUP($F48,'ADULT OBESITY'!$B$10:$L$468,'ADULT OBESITY'!H$1,FALSE)=0,"",VLOOKUP($F48,'ADULT OBESITY'!$B$10:$L$468,'ADULT OBESITY'!H$1,FALSE))</f>
        <v>66.538290331503404</v>
      </c>
      <c r="M48" s="15">
        <f>IF(VLOOKUP($F48,'ADULT OBESITY'!$B$10:$L$468,'ADULT OBESITY'!I$1,FALSE)=0,"",VLOOKUP($F48,'ADULT OBESITY'!$B$10:$L$468,'ADULT OBESITY'!I$1,FALSE))</f>
        <v>60.614902229427301</v>
      </c>
      <c r="N48" s="15">
        <f>IF(VLOOKUP($F48,'ADULT OBESITY'!$B$10:$L$468,'ADULT OBESITY'!J$1,FALSE)=0,"",VLOOKUP($F48,'ADULT OBESITY'!$B$10:$L$468,'ADULT OBESITY'!J$1,FALSE))</f>
        <v>66.950767276867097</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Herefordshire, County of to Rural as a Region</v>
      </c>
      <c r="G51" s="41"/>
      <c r="H51" s="42"/>
      <c r="I51" s="21">
        <f>((I48-I49))</f>
        <v>0.41251396865050793</v>
      </c>
      <c r="J51" s="21">
        <f>((J48-J49))</f>
        <v>1.7712704981866949</v>
      </c>
      <c r="K51" s="21">
        <f t="shared" ref="K51:N51" si="12">((K48-K49))</f>
        <v>1.7277088362123223</v>
      </c>
      <c r="L51" s="21">
        <f t="shared" si="12"/>
        <v>4.1836973296951641</v>
      </c>
      <c r="M51" s="21">
        <f t="shared" si="12"/>
        <v>-1.5662649508158495</v>
      </c>
      <c r="N51" s="21">
        <f t="shared" si="12"/>
        <v>3.3800396744045642</v>
      </c>
      <c r="O51" s="35"/>
      <c r="P51" s="35"/>
      <c r="Q51" s="35"/>
      <c r="R51" s="35"/>
    </row>
    <row r="52" spans="1:18" ht="51" customHeight="1" x14ac:dyDescent="0.3">
      <c r="B52" s="16"/>
      <c r="C52" s="16"/>
      <c r="D52" s="16"/>
      <c r="F52" s="43" t="str">
        <f>"% Gap - "&amp;F48&amp;" to England"</f>
        <v>% Gap - Herefordshire, County of to England</v>
      </c>
      <c r="G52" s="44"/>
      <c r="H52" s="45"/>
      <c r="I52" s="21">
        <f>(I48-I50)</f>
        <v>0.59055170336859675</v>
      </c>
      <c r="J52" s="21">
        <f>(J48-J50)</f>
        <v>1.7516148653609989</v>
      </c>
      <c r="K52" s="21">
        <f t="shared" ref="K52:N52" si="13">(K48-K50)</f>
        <v>1.9771582768328031</v>
      </c>
      <c r="L52" s="21">
        <f t="shared" si="13"/>
        <v>4.4108759192448019</v>
      </c>
      <c r="M52" s="21">
        <f t="shared" si="13"/>
        <v>-2.1416612418163012</v>
      </c>
      <c r="N52" s="21">
        <f t="shared" si="13"/>
        <v>3.4986768380965003</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Herefordshire, County of</v>
      </c>
      <c r="G57" s="12"/>
      <c r="H57" s="13"/>
      <c r="I57" s="14">
        <f>IF(VLOOKUP($F57,'UNDER 75 MORTALITY'!$B$10:$L$468,'UNDER 75 MORTALITY'!E$1,FALSE)=0,"",VLOOKUP($F57,'UNDER 75 MORTALITY'!$B$10:$L$468,'UNDER 75 MORTALITY'!E$1,FALSE))</f>
        <v>34.575418986032197</v>
      </c>
      <c r="J57" s="15">
        <f>IF(VLOOKUP($F57,'UNDER 75 MORTALITY'!$B$10:$L$468,'UNDER 75 MORTALITY'!F$1,FALSE)=0,"",VLOOKUP($F57,'UNDER 75 MORTALITY'!$B$10:$L$468,'UNDER 75 MORTALITY'!F$1,FALSE))</f>
        <v>33.737045640158399</v>
      </c>
      <c r="K57" s="15">
        <f>IF(VLOOKUP($F57,'UNDER 75 MORTALITY'!$B$10:$L$468,'UNDER 75 MORTALITY'!G$1,FALSE)=0,"",VLOOKUP($F57,'UNDER 75 MORTALITY'!$B$10:$L$468,'UNDER 75 MORTALITY'!G$1,FALSE))</f>
        <v>32.6458657100968</v>
      </c>
      <c r="L57" s="15">
        <f>IF(VLOOKUP($F57,'UNDER 75 MORTALITY'!$B$10:$L$468,'UNDER 75 MORTALITY'!H$1,FALSE)=0,"",VLOOKUP($F57,'UNDER 75 MORTALITY'!$B$10:$L$468,'UNDER 75 MORTALITY'!H$1,FALSE))</f>
        <v>32.113496449620001</v>
      </c>
      <c r="M57" s="15">
        <f>IF(VLOOKUP($F57,'UNDER 75 MORTALITY'!$B$10:$L$468,'UNDER 75 MORTALITY'!I$1,FALSE)=0,"",VLOOKUP($F57,'UNDER 75 MORTALITY'!$B$10:$L$468,'UNDER 75 MORTALITY'!I$1,FALSE))</f>
        <v>28.666725642850299</v>
      </c>
      <c r="N57" s="15">
        <f>IF(VLOOKUP($F57,'UNDER 75 MORTALITY'!$B$10:$L$468,'UNDER 75 MORTALITY'!J$1,FALSE)=0,"",VLOOKUP($F57,'UNDER 75 MORTALITY'!$B$10:$L$468,'UNDER 75 MORTALITY'!J$1,FALSE))</f>
        <v>27.368215651446199</v>
      </c>
      <c r="O57" s="15">
        <f>IF(VLOOKUP($F57,'UNDER 75 MORTALITY'!$B$10:$L$468,'UNDER 75 MORTALITY'!K$1,FALSE)=0,"",VLOOKUP($F57,'UNDER 75 MORTALITY'!$B$10:$L$468,'UNDER 75 MORTALITY'!K$1,FALSE))</f>
        <v>25.710361505721199</v>
      </c>
      <c r="P57" s="15">
        <f>IF(VLOOKUP($F57,'UNDER 75 MORTALITY'!$B$10:$L$468,'UNDER 75 MORTALITY'!L$1,FALSE)=0,"",VLOOKUP($F57,'UNDER 75 MORTALITY'!$B$10:$L$468,'UNDER 75 MORTALITY'!L$1,FALSE))</f>
        <v>25.693177041419101</v>
      </c>
      <c r="Q57" s="15">
        <f>IF(VLOOKUP($F57,'UNDER 75 MORTALITY'!$B$10:$N$468,'UNDER 75 MORTALITY'!M$1,FALSE)=0,"",VLOOKUP($F57,'UNDER 75 MORTALITY'!$B$10:$N$468,'UNDER 75 MORTALITY'!M$1,FALSE))</f>
        <v>26.004738135163102</v>
      </c>
      <c r="R57" s="15">
        <f>IF(VLOOKUP($F57,'UNDER 75 MORTALITY'!$B$10:$N$468,'UNDER 75 MORTALITY'!N$1,FALSE)=0,"",VLOOKUP($F57,'UNDER 75 MORTALITY'!$B$10:$N$468,'UNDER 75 MORTALITY'!N$1,FALSE))</f>
        <v>24.385553055673999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Herefordshire, County of to Rural as a Region</v>
      </c>
      <c r="G60" s="41"/>
      <c r="H60" s="42"/>
      <c r="I60" s="21">
        <f>((I57-I58))</f>
        <v>3.8176416882220536</v>
      </c>
      <c r="J60" s="21">
        <f>((J57-J58))</f>
        <v>4.5495607787219079</v>
      </c>
      <c r="K60" s="21">
        <f t="shared" ref="K60:N60" si="15">((K57-K58))</f>
        <v>4.7262025888929031</v>
      </c>
      <c r="L60" s="21">
        <f t="shared" si="15"/>
        <v>5.5952472755611566</v>
      </c>
      <c r="M60" s="21">
        <f t="shared" si="15"/>
        <v>3.4794564027354582</v>
      </c>
      <c r="N60" s="21">
        <f t="shared" si="15"/>
        <v>2.6603064806230066</v>
      </c>
      <c r="O60" s="21">
        <f t="shared" ref="O60:R60" si="16">((O57-O58))</f>
        <v>1.6066715513698711</v>
      </c>
      <c r="P60" s="21">
        <f t="shared" si="16"/>
        <v>1.8495460980389105</v>
      </c>
      <c r="Q60" s="21">
        <f t="shared" si="16"/>
        <v>2.4754535910573772</v>
      </c>
      <c r="R60" s="21">
        <f t="shared" si="16"/>
        <v>1.2915381791726226</v>
      </c>
    </row>
    <row r="61" spans="1:18" ht="51" customHeight="1" x14ac:dyDescent="0.3">
      <c r="B61" s="16"/>
      <c r="C61" s="16"/>
      <c r="D61" s="16"/>
      <c r="F61" s="43" t="str">
        <f>"% Gap - "&amp;F57&amp;" to England"</f>
        <v>% Gap - Herefordshire, County of to England</v>
      </c>
      <c r="G61" s="44"/>
      <c r="H61" s="45"/>
      <c r="I61" s="21">
        <f>(I57-I59)</f>
        <v>-2.5964747035121007</v>
      </c>
      <c r="J61" s="21">
        <f>(J57-J59)</f>
        <v>-1.2172467921039001</v>
      </c>
      <c r="K61" s="21">
        <f t="shared" ref="K61:N61" si="17">(K57-K59)</f>
        <v>-0.74184476193909887</v>
      </c>
      <c r="L61" s="21">
        <f t="shared" si="17"/>
        <v>0.15161795329460048</v>
      </c>
      <c r="M61" s="21">
        <f t="shared" si="17"/>
        <v>-2.2722773056312029</v>
      </c>
      <c r="N61" s="21">
        <f t="shared" si="17"/>
        <v>-2.9320728545696007</v>
      </c>
      <c r="O61" s="21">
        <f t="shared" ref="O61:R61" si="18">(O57-O59)</f>
        <v>-3.9226873427516011</v>
      </c>
      <c r="P61" s="21">
        <f t="shared" si="18"/>
        <v>-3.3761893751938992</v>
      </c>
      <c r="Q61" s="21">
        <f t="shared" si="18"/>
        <v>-2.6427666521600983</v>
      </c>
      <c r="R61" s="21">
        <f t="shared" si="18"/>
        <v>-3.6696219489531003</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NO2Sw1qnjkEUmBy4nGHzppgXIaaWU0yLwDGuafl0WEF3n8hDTqlgnMnGXtj/gPGrqMT5hp5l+/G+EReRWsSy9g==" saltValue="/X1VyS0gIwWi7sHBDWeklg=="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2022-11-22T15:18:02Z</dcterms:modified>
</cp:coreProperties>
</file>