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2817F252-9CF5-43AC-94FB-04076D8DACFF}" xr6:coauthVersionLast="47" xr6:coauthVersionMax="47" xr10:uidLastSave="{1829EC4F-4CB8-4A2D-A5F9-8B2D230E9F29}"/>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<sst xmlns="http://schemas.openxmlformats.org/spreadsheetml/2006/main" count="69488" uniqueCount="1474">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</sst>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Norfolk</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64.150000000000006</c:v>
                </c:pt>
                <c:pt idx="1">
                  <c:v>64.7</c:v>
                </c:pt>
                <c:pt idx="2">
                  <c:v>64.540000000000006</c:v>
                </c:pt>
                <c:pt idx="3">
                  <c:v>64.599999999999994</c:v>
                </c:pt>
                <c:pt idx="4">
                  <c:v>63.08</c:v>
                </c:pt>
                <c:pt idx="5">
                  <c:v>63.08</c:v>
                </c:pt>
                <c:pt idx="6">
                  <c:v>62.72</c:v>
                </c:pt>
                <c:pt idx="7">
                  <c:v>62.89</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Norfolk</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65.62</c:v>
                </c:pt>
                <c:pt idx="1">
                  <c:v>65.069999999999993</c:v>
                </c:pt>
                <c:pt idx="2">
                  <c:v>65.34</c:v>
                </c:pt>
                <c:pt idx="3">
                  <c:v>64.39</c:v>
                </c:pt>
                <c:pt idx="4">
                  <c:v>62.68</c:v>
                </c:pt>
                <c:pt idx="5">
                  <c:v>62.64</c:v>
                </c:pt>
                <c:pt idx="6">
                  <c:v>62.36</c:v>
                </c:pt>
                <c:pt idx="7">
                  <c:v>63.9</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King's Lynn and West Norfolk</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21.2</c:v>
                </c:pt>
                <c:pt idx="1">
                  <c:v>15.4</c:v>
                </c:pt>
                <c:pt idx="2">
                  <c:v>16.2</c:v>
                </c:pt>
                <c:pt idx="3">
                  <c:v>17.5</c:v>
                </c:pt>
                <c:pt idx="4">
                  <c:v>15.5</c:v>
                </c:pt>
                <c:pt idx="5">
                  <c:v>15.5</c:v>
                </c:pt>
                <c:pt idx="6">
                  <c:v>16.399999999999999</c:v>
                </c:pt>
                <c:pt idx="7">
                  <c:v>14.7</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King's Lynn and West Norfolk</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20.7</c:v>
                </c:pt>
                <c:pt idx="1">
                  <c:v>20.7</c:v>
                </c:pt>
                <c:pt idx="2">
                  <c:v>21</c:v>
                </c:pt>
                <c:pt idx="3">
                  <c:v>20.8</c:v>
                </c:pt>
                <c:pt idx="4">
                  <c:v>20.6</c:v>
                </c:pt>
                <c:pt idx="5">
                  <c:v>20.5</c:v>
                </c:pt>
                <c:pt idx="6">
                  <c:v>20.7</c:v>
                </c:pt>
                <c:pt idx="7">
                  <c:v>20.8</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King's Lynn and West Norfolk</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67.114419720136794</c:v>
                </c:pt>
                <c:pt idx="1">
                  <c:v>68.921929529580794</c:v>
                </c:pt>
                <c:pt idx="2">
                  <c:v>60.7909223285439</c:v>
                </c:pt>
                <c:pt idx="3">
                  <c:v>64.747734803673495</c:v>
                </c:pt>
                <c:pt idx="4">
                  <c:v>62.606391118817498</c:v>
                </c:pt>
                <c:pt idx="5">
                  <c:v>68.269165934038</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King's Lynn and West Norfolk</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35.872264713941902</c:v>
                </c:pt>
                <c:pt idx="1">
                  <c:v>34.802004475675801</c:v>
                </c:pt>
                <c:pt idx="2">
                  <c:v>33.006122148848704</c:v>
                </c:pt>
                <c:pt idx="3">
                  <c:v>27.5236046747772</c:v>
                </c:pt>
                <c:pt idx="4">
                  <c:v>26.438298363993301</c:v>
                </c:pt>
                <c:pt idx="5">
                  <c:v>24.332882089169701</c:v>
                </c:pt>
                <c:pt idx="6">
                  <c:v>26.317380765780999</c:v>
                </c:pt>
                <c:pt idx="7">
                  <c:v>26.137508228204901</c:v>
                </c:pt>
                <c:pt idx="8">
                  <c:v>28.2214074376373</c:v>
                </c:pt>
                <c:pt idx="9">
                  <c:v>28.489076899123901</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Norfolk dropped markedly from 2011-13 to 2018-20 taking it from just below the rural situation, 2011-13 to 2014-16, to just below the England situation from 2015-17 to 2018-20.</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Norfolk dropped markedly between 2014-16 and 2015-17 similar to the male situation, however unlike the male situation there was some increase again in 2018-20 taking it from below to in line with the England situation.</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Smoking prevalence in King's Lynn &amp; West Norfolk from 2012 to 2019 fluctuated around the England situation, taking it above and below the England position.</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King's Lynn &amp; West Norfolk was consistently greater than the England situation.</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King's Lynn &amp; West Norfolk from 2015/16 to 2020/21 was generally above the England and rural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58</xdr:row>
      <xdr:rowOff>518160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06502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King's Lynn &amp; West Norfolk from 2008-10 to 2017-19 was on the whole lower than the England situation but greater than the rural situation, however it did increase towards the end of the period moving it in line with the England overall level.</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147</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Norfolk</v>
      </c>
      <c r="G12" s="12"/>
      <c r="H12" s="13"/>
      <c r="I12" s="14">
        <f>IF(VLOOKUP($F12,'M HLE'!$B$10:$L$468,'M HLE'!E$1,FALSE)=0,"",VLOOKUP($F12,'M HLE'!$B$10:$L$468,'M HLE'!E$1,FALSE))</f>
        <v>64.150000000000006</v>
      </c>
      <c r="J12" s="15">
        <f>IF(VLOOKUP($F12,'M HLE'!$B$10:$L$468,'M HLE'!F$1,FALSE)=0,"",VLOOKUP($F12,'M HLE'!$B$10:$L$468,'M HLE'!F$1,FALSE))</f>
        <v>64.7</v>
      </c>
      <c r="K12" s="15">
        <f>IF(VLOOKUP($F12,'M HLE'!$B$10:$L$468,'M HLE'!G$1,FALSE)=0,"",VLOOKUP($F12,'M HLE'!$B$10:$L$468,'M HLE'!G$1,FALSE))</f>
        <v>64.540000000000006</v>
      </c>
      <c r="L12" s="15">
        <f>IF(VLOOKUP($F12,'M HLE'!$B$10:$L$468,'M HLE'!H$1,FALSE)=0,"",VLOOKUP($F12,'M HLE'!$B$10:$L$468,'M HLE'!H$1,FALSE))</f>
        <v>64.599999999999994</v>
      </c>
      <c r="M12" s="15">
        <f>IF(VLOOKUP($F12,'M HLE'!$B$10:$L$468,'M HLE'!I$1,FALSE)=0,"",VLOOKUP($F12,'M HLE'!$B$10:$L$468,'M HLE'!I$1,FALSE))</f>
        <v>63.08</v>
      </c>
      <c r="N12" s="15">
        <f>IF(VLOOKUP($F12,'M HLE'!$B$10:$L$468,'M HLE'!J$1,FALSE)=0,"",VLOOKUP($F12,'M HLE'!$B$10:$L$468,'M HLE'!J$1,FALSE))</f>
        <v>63.08</v>
      </c>
      <c r="O12" s="15">
        <f>IF(VLOOKUP($F12,'M HLE'!$B$10:$L$468,'M HLE'!K$1,FALSE)=0,"",VLOOKUP($F12,'M HLE'!$B$10:$L$468,'M HLE'!K$1,FALSE))</f>
        <v>62.72</v>
      </c>
      <c r="P12" s="15">
        <f>IF(VLOOKUP($F12,'M HLE'!$B$10:$L$468,'M HLE'!L$1,FALSE)=0,"",VLOOKUP($F12,'M HLE'!$B$10:$L$468,'M HLE'!L$1,FALSE))</f>
        <v>62.89</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Norfolk to Rural as a Region</v>
      </c>
      <c r="G15" s="41"/>
      <c r="H15" s="42"/>
      <c r="I15" s="21">
        <f>100*((I12-I13))/I13</f>
        <v>-0.9212853204420407</v>
      </c>
      <c r="J15" s="21">
        <f>100*((J12-J13))/J13</f>
        <v>-0.73489927737461325</v>
      </c>
      <c r="K15" s="21">
        <f t="shared" ref="K15:P15" si="0">100*((K12-K13))/K13</f>
        <v>-0.8045985844597946</v>
      </c>
      <c r="L15" s="21">
        <f t="shared" si="0"/>
        <v>-6.5746219592379598E-2</v>
      </c>
      <c r="M15" s="21">
        <f t="shared" si="0"/>
        <v>-2.2886573984432577</v>
      </c>
      <c r="N15" s="21">
        <f t="shared" si="0"/>
        <v>-1.8019069857949217</v>
      </c>
      <c r="O15" s="21">
        <f t="shared" si="0"/>
        <v>-2.5686035402766576</v>
      </c>
      <c r="P15" s="21">
        <f t="shared" si="0"/>
        <v>-2.8185554903112124</v>
      </c>
      <c r="Q15" s="35"/>
      <c r="R15" s="35"/>
      <c r="S15" s="35"/>
      <c r="T15" s="35"/>
    </row>
    <row r="16" spans="1:20" ht="51" customHeight="1" x14ac:dyDescent="0.3">
      <c r="B16" s="16"/>
      <c r="C16" s="16"/>
      <c r="D16" s="16"/>
      <c r="F16" s="43" t="str">
        <f>"% Gap - "&amp;F12&amp;" to England"</f>
        <v>% Gap - Norfolk to England</v>
      </c>
      <c r="G16" s="44"/>
      <c r="H16" s="45"/>
      <c r="I16" s="21">
        <f>100*(I12-I14)/I14</f>
        <v>1.5352959797404337</v>
      </c>
      <c r="J16" s="21">
        <f>100*(J12-J14)/J14</f>
        <v>2.0987849139971679</v>
      </c>
      <c r="K16" s="21">
        <f t="shared" ref="K16:P16" si="1">100*(K12-K14)/K14</f>
        <v>1.8302303565793683</v>
      </c>
      <c r="L16" s="21">
        <f t="shared" si="1"/>
        <v>2.0375927973463783</v>
      </c>
      <c r="M16" s="21">
        <f t="shared" si="1"/>
        <v>-0.47333543704639358</v>
      </c>
      <c r="N16" s="21">
        <f t="shared" si="1"/>
        <v>-0.44191919191919371</v>
      </c>
      <c r="O16" s="21">
        <f t="shared" si="1"/>
        <v>-0.72807850585628497</v>
      </c>
      <c r="P16" s="21">
        <f t="shared" si="1"/>
        <v>-0.39594551789673743</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Norfolk</v>
      </c>
      <c r="G21" s="12"/>
      <c r="H21" s="13"/>
      <c r="I21" s="14">
        <f>IF(VLOOKUP($F21,'F HLE'!$B$10:$L$468,'F HLE'!E$1,FALSE)=0,"",VLOOKUP($F21,'F HLE'!$B$10:$L$468,'F HLE'!E$1,FALSE))</f>
        <v>65.62</v>
      </c>
      <c r="J21" s="15">
        <f>IF(VLOOKUP($F21,'F HLE'!$B$10:$L$468,'F HLE'!F$1,FALSE)=0,"",VLOOKUP($F21,'F HLE'!$B$10:$L$468,'F HLE'!F$1,FALSE))</f>
        <v>65.069999999999993</v>
      </c>
      <c r="K21" s="15">
        <f>IF(VLOOKUP($F21,'F HLE'!$B$10:$L$468,'F HLE'!G$1,FALSE)=0,"",VLOOKUP($F21,'F HLE'!$B$10:$L$468,'F HLE'!G$1,FALSE))</f>
        <v>65.34</v>
      </c>
      <c r="L21" s="15">
        <f>IF(VLOOKUP($F21,'F HLE'!$B$10:$L$468,'F HLE'!H$1,FALSE)=0,"",VLOOKUP($F21,'F HLE'!$B$10:$L$468,'F HLE'!H$1,FALSE))</f>
        <v>64.39</v>
      </c>
      <c r="M21" s="15">
        <f>IF(VLOOKUP($F21,'F HLE'!$B$10:$L$468,'F HLE'!I$1,FALSE)=0,"",VLOOKUP($F21,'F HLE'!$B$10:$L$468,'F HLE'!I$1,FALSE))</f>
        <v>62.68</v>
      </c>
      <c r="N21" s="15">
        <f>IF(VLOOKUP($F21,'F HLE'!$B$10:$L$468,'F HLE'!J$1,FALSE)=0,"",VLOOKUP($F21,'F HLE'!$B$10:$L$468,'F HLE'!J$1,FALSE))</f>
        <v>62.64</v>
      </c>
      <c r="O21" s="15">
        <f>IF(VLOOKUP($F21,'F HLE'!$B$10:$L$468,'F HLE'!K$1,FALSE)=0,"",VLOOKUP($F21,'F HLE'!$B$10:$L$468,'F HLE'!K$1,FALSE))</f>
        <v>62.36</v>
      </c>
      <c r="P21" s="15">
        <f>IF(VLOOKUP($F21,'F HLE'!$B$10:$L$468,'F HLE'!L$1,FALSE)=0,"",VLOOKUP($F21,'F HLE'!$B$10:$L$468,'F HLE'!L$1,FALSE))</f>
        <v>63.9</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Norfolk to Rural as a Region</v>
      </c>
      <c r="G24" s="41"/>
      <c r="H24" s="42"/>
      <c r="I24" s="21">
        <f>100*((I21-I22))/I22</f>
        <v>0.10297090118606528</v>
      </c>
      <c r="J24" s="21">
        <f>100*((J21-J22))/J22</f>
        <v>-0.15191271923770189</v>
      </c>
      <c r="K24" s="21">
        <f t="shared" ref="K24:P24" si="3">100*((K21-K22))/K22</f>
        <v>-0.43732000548551325</v>
      </c>
      <c r="L24" s="21">
        <f t="shared" si="3"/>
        <v>-1.7876208779476084</v>
      </c>
      <c r="M24" s="21">
        <f t="shared" si="3"/>
        <v>-4.3929225137278447</v>
      </c>
      <c r="N24" s="21">
        <f t="shared" si="3"/>
        <v>-4.1124199214713926</v>
      </c>
      <c r="O24" s="21">
        <f t="shared" si="3"/>
        <v>-3.1045091519313908</v>
      </c>
      <c r="P24" s="21">
        <f t="shared" si="3"/>
        <v>-2.2524761941183487</v>
      </c>
      <c r="Q24" s="35"/>
      <c r="R24" s="35"/>
      <c r="S24" s="35"/>
      <c r="T24" s="35"/>
    </row>
    <row r="25" spans="1:20" ht="51" customHeight="1" x14ac:dyDescent="0.3">
      <c r="B25" s="16"/>
      <c r="C25" s="16"/>
      <c r="D25" s="16"/>
      <c r="F25" s="43" t="str">
        <f>"% Gap - "&amp;F21&amp;" to England"</f>
        <v>% Gap - Norfolk to England</v>
      </c>
      <c r="G25" s="44"/>
      <c r="H25" s="45"/>
      <c r="I25" s="21">
        <f>100*(I21-I23)/I23</f>
        <v>2.7882205513784477</v>
      </c>
      <c r="J25" s="21">
        <f>100*(J21-J23)/J23</f>
        <v>1.9107282693813497</v>
      </c>
      <c r="K25" s="21">
        <f t="shared" ref="K25:P25" si="4">100*(K21-K23)/K23</f>
        <v>1.998126756166096</v>
      </c>
      <c r="L25" s="21">
        <f t="shared" si="4"/>
        <v>0.90894844068327574</v>
      </c>
      <c r="M25" s="21">
        <f t="shared" si="4"/>
        <v>-1.7092676807276201</v>
      </c>
      <c r="N25" s="21">
        <f t="shared" si="4"/>
        <v>-1.9564877132571608</v>
      </c>
      <c r="O25" s="21">
        <f t="shared" si="4"/>
        <v>-1.8261964735516429</v>
      </c>
      <c r="P25" s="21">
        <f t="shared" si="4"/>
        <v>4.6970408642556971E-2</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King's Lynn and West Norfolk</v>
      </c>
      <c r="G30" s="12"/>
      <c r="H30" s="13"/>
      <c r="I30" s="14">
        <f>IF(VLOOKUP($F30,SMOKING!$B$10:$L$468,SMOKING!E$1,FALSE)=0,"",VLOOKUP($F30,SMOKING!$B$10:$L$468,SMOKING!E$1,FALSE))</f>
        <v>21.2</v>
      </c>
      <c r="J30" s="15">
        <f>IF(VLOOKUP($F30,SMOKING!$B$10:$L$468,SMOKING!F$1,FALSE)=0,"",VLOOKUP($F30,SMOKING!$B$10:$L$468,SMOKING!F$1,FALSE))</f>
        <v>15.4</v>
      </c>
      <c r="K30" s="15">
        <f>IF(VLOOKUP($F30,SMOKING!$B$10:$L$468,SMOKING!G$1,FALSE)=0,"",VLOOKUP($F30,SMOKING!$B$10:$L$468,SMOKING!G$1,FALSE))</f>
        <v>16.2</v>
      </c>
      <c r="L30" s="15">
        <f>IF(VLOOKUP($F30,SMOKING!$B$10:$L$468,SMOKING!H$1,FALSE)=0,"",VLOOKUP($F30,SMOKING!$B$10:$L$468,SMOKING!H$1,FALSE))</f>
        <v>17.5</v>
      </c>
      <c r="M30" s="15">
        <f>IF(VLOOKUP($F30,SMOKING!$B$10:$L$468,SMOKING!I$1,FALSE)=0,"",VLOOKUP($F30,SMOKING!$B$10:$L$468,SMOKING!I$1,FALSE))</f>
        <v>15.5</v>
      </c>
      <c r="N30" s="15">
        <f>IF(VLOOKUP($F30,SMOKING!$B$10:$L$468,SMOKING!J$1,FALSE)=0,"",VLOOKUP($F30,SMOKING!$B$10:$L$468,SMOKING!J$1,FALSE))</f>
        <v>15.5</v>
      </c>
      <c r="O30" s="15">
        <f>IF(VLOOKUP($F30,SMOKING!$B$10:$L$468,SMOKING!K$1,FALSE)=0,"",VLOOKUP($F30,SMOKING!$B$10:$L$468,SMOKING!K$1,FALSE))</f>
        <v>16.399999999999999</v>
      </c>
      <c r="P30" s="15">
        <f>IF(VLOOKUP($F30,SMOKING!$B$10:$L$468,SMOKING!L$1,FALSE)=0,"",VLOOKUP($F30,SMOKING!$B$10:$L$468,SMOKING!L$1,FALSE))</f>
        <v>14.7</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King's Lynn and West Norfolk to Rural as a Region</v>
      </c>
      <c r="G33" s="41"/>
      <c r="H33" s="42"/>
      <c r="I33" s="21">
        <f>((I30-I31))</f>
        <v>3.9275862068965459</v>
      </c>
      <c r="J33" s="21">
        <f>((J30-J31))</f>
        <v>-0.70919540229884426</v>
      </c>
      <c r="K33" s="21">
        <f t="shared" ref="K33:P33" si="6">((K30-K31))</f>
        <v>0.63218390804597568</v>
      </c>
      <c r="L33" s="21">
        <f t="shared" si="6"/>
        <v>2.6068965517241374</v>
      </c>
      <c r="M33" s="21">
        <f t="shared" si="6"/>
        <v>2.1781609195402307</v>
      </c>
      <c r="N33" s="21">
        <f t="shared" si="6"/>
        <v>2.6643678160919517</v>
      </c>
      <c r="O33" s="21">
        <f t="shared" si="6"/>
        <v>3.7873563218390789</v>
      </c>
      <c r="P33" s="21">
        <f t="shared" si="6"/>
        <v>1.9735632183908081</v>
      </c>
      <c r="Q33" s="35"/>
      <c r="R33" s="35"/>
      <c r="S33" s="35"/>
      <c r="T33" s="35"/>
    </row>
    <row r="34" spans="1:20" ht="51" customHeight="1" x14ac:dyDescent="0.3">
      <c r="B34" s="16"/>
      <c r="C34" s="16"/>
      <c r="D34" s="16"/>
      <c r="F34" s="43" t="str">
        <f>"% Gap - "&amp;F30&amp;" to England"</f>
        <v>% Gap - King's Lynn and West Norfolk to England</v>
      </c>
      <c r="G34" s="44"/>
      <c r="H34" s="45"/>
      <c r="I34" s="21">
        <f>(I30-I32)</f>
        <v>1.8999999999999986</v>
      </c>
      <c r="J34" s="21">
        <f>(J30-J32)</f>
        <v>-2.9999999999999982</v>
      </c>
      <c r="K34" s="21">
        <f t="shared" ref="K34:P34" si="7">(K30-K32)</f>
        <v>-1.6000000000000014</v>
      </c>
      <c r="L34" s="21">
        <f t="shared" si="7"/>
        <v>0.60000000000000142</v>
      </c>
      <c r="M34" s="21">
        <f t="shared" si="7"/>
        <v>0</v>
      </c>
      <c r="N34" s="21">
        <f t="shared" si="7"/>
        <v>0.59999999999999964</v>
      </c>
      <c r="O34" s="21">
        <f t="shared" si="7"/>
        <v>1.9999999999999982</v>
      </c>
      <c r="P34" s="21">
        <f t="shared" si="7"/>
        <v>0.79999999999999893</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King's Lynn and West Norfolk</v>
      </c>
      <c r="G39" s="12"/>
      <c r="H39" s="13"/>
      <c r="I39" s="14">
        <f>IF(VLOOKUP($F39,'CHILD OBESITY'!$B$10:$L$468,'CHILD OBESITY'!E$1,FALSE)=0,"",VLOOKUP($F39,'CHILD OBESITY'!$B$10:$L$468,'CHILD OBESITY'!E$1,FALSE))</f>
        <v>20.7</v>
      </c>
      <c r="J39" s="15">
        <f>IF(VLOOKUP($F39,'CHILD OBESITY'!$B$10:$L$468,'CHILD OBESITY'!F$1,FALSE)=0,"",VLOOKUP($F39,'CHILD OBESITY'!$B$10:$L$468,'CHILD OBESITY'!F$1,FALSE))</f>
        <v>20.7</v>
      </c>
      <c r="K39" s="15">
        <f>IF(VLOOKUP($F39,'CHILD OBESITY'!$B$10:$L$468,'CHILD OBESITY'!G$1,FALSE)=0,"",VLOOKUP($F39,'CHILD OBESITY'!$B$10:$L$468,'CHILD OBESITY'!G$1,FALSE))</f>
        <v>21</v>
      </c>
      <c r="L39" s="15">
        <f>IF(VLOOKUP($F39,'CHILD OBESITY'!$B$10:$L$468,'CHILD OBESITY'!H$1,FALSE)=0,"",VLOOKUP($F39,'CHILD OBESITY'!$B$10:$L$468,'CHILD OBESITY'!H$1,FALSE))</f>
        <v>20.8</v>
      </c>
      <c r="M39" s="15">
        <f>IF(VLOOKUP($F39,'CHILD OBESITY'!$B$10:$L$468,'CHILD OBESITY'!I$1,FALSE)=0,"",VLOOKUP($F39,'CHILD OBESITY'!$B$10:$L$468,'CHILD OBESITY'!I$1,FALSE))</f>
        <v>20.6</v>
      </c>
      <c r="N39" s="15">
        <f>IF(VLOOKUP($F39,'CHILD OBESITY'!$B$10:$L$468,'CHILD OBESITY'!J$1,FALSE)=0,"",VLOOKUP($F39,'CHILD OBESITY'!$B$10:$L$468,'CHILD OBESITY'!J$1,FALSE))</f>
        <v>20.5</v>
      </c>
      <c r="O39" s="15">
        <f>IF(VLOOKUP($F39,'CHILD OBESITY'!$B$10:$L$468,'CHILD OBESITY'!K$1,FALSE)=0,"",VLOOKUP($F39,'CHILD OBESITY'!$B$10:$L$468,'CHILD OBESITY'!K$1,FALSE))</f>
        <v>20.7</v>
      </c>
      <c r="P39" s="15">
        <f>IF(VLOOKUP($F39,'CHILD OBESITY'!$B$10:$L$468,'CHILD OBESITY'!L$1,FALSE)=0,"",VLOOKUP($F39,'CHILD OBESITY'!$B$10:$L$468,'CHILD OBESITY'!L$1,FALSE))</f>
        <v>20.8</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King's Lynn and West Norfolk to Rural as a Region</v>
      </c>
      <c r="G42" s="41"/>
      <c r="H42" s="42"/>
      <c r="I42" s="21">
        <f>((I39-I40))</f>
        <v>4.3911111111111047</v>
      </c>
      <c r="J42" s="21">
        <f>((J39-J40))</f>
        <v>4.2344444444444491</v>
      </c>
      <c r="K42" s="21">
        <f t="shared" ref="K42:P42" si="9">((K39-K40))</f>
        <v>4.4222222222222207</v>
      </c>
      <c r="L42" s="21">
        <f t="shared" si="9"/>
        <v>4.4044444444444473</v>
      </c>
      <c r="M42" s="21">
        <f t="shared" si="9"/>
        <v>4.2855555555555611</v>
      </c>
      <c r="N42" s="21">
        <f t="shared" si="9"/>
        <v>4.1566666666666698</v>
      </c>
      <c r="O42" s="21">
        <f t="shared" si="9"/>
        <v>4.3522222222222311</v>
      </c>
      <c r="P42" s="21">
        <f t="shared" si="9"/>
        <v>4.2566666666666642</v>
      </c>
      <c r="Q42" s="35"/>
      <c r="R42" s="35"/>
      <c r="S42" s="35"/>
      <c r="T42" s="35"/>
    </row>
    <row r="43" spans="1:20" ht="51" customHeight="1" x14ac:dyDescent="0.3">
      <c r="B43" s="16"/>
      <c r="C43" s="16"/>
      <c r="D43" s="16"/>
      <c r="F43" s="43" t="str">
        <f>"% Gap - "&amp;F39&amp;" to England"</f>
        <v>% Gap - King's Lynn and West Norfolk to England</v>
      </c>
      <c r="G43" s="44"/>
      <c r="H43" s="45"/>
      <c r="I43" s="21">
        <f>(I39-I41)</f>
        <v>2</v>
      </c>
      <c r="J43" s="21">
        <f>(J39-J41)</f>
        <v>1.6999999999999993</v>
      </c>
      <c r="K43" s="21">
        <f t="shared" ref="K43:P43" si="10">(K39-K41)</f>
        <v>1.8999999999999986</v>
      </c>
      <c r="L43" s="21">
        <f t="shared" si="10"/>
        <v>1.6999999999999993</v>
      </c>
      <c r="M43" s="21">
        <f t="shared" si="10"/>
        <v>1.6000000000000014</v>
      </c>
      <c r="N43" s="21">
        <f t="shared" si="10"/>
        <v>1.1999999999999993</v>
      </c>
      <c r="O43" s="21">
        <f t="shared" si="10"/>
        <v>1.0999999999999979</v>
      </c>
      <c r="P43" s="21">
        <f t="shared" si="10"/>
        <v>0.80000000000000071</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King's Lynn and West Norfolk</v>
      </c>
      <c r="G48" s="12"/>
      <c r="H48" s="13"/>
      <c r="I48" s="14">
        <f>IF(VLOOKUP($F48,'ADULT OBESITY'!$B$10:$L$468,'ADULT OBESITY'!E$1,FALSE)=0,"",VLOOKUP($F48,'ADULT OBESITY'!$B$10:$L$468,'ADULT OBESITY'!E$1,FALSE))</f>
        <v>67.114419720136794</v>
      </c>
      <c r="J48" s="15">
        <f>IF(VLOOKUP($F48,'ADULT OBESITY'!$B$10:$L$468,'ADULT OBESITY'!F$1,FALSE)=0,"",VLOOKUP($F48,'ADULT OBESITY'!$B$10:$L$468,'ADULT OBESITY'!F$1,FALSE))</f>
        <v>68.921929529580794</v>
      </c>
      <c r="K48" s="15">
        <f>IF(VLOOKUP($F48,'ADULT OBESITY'!$B$10:$L$468,'ADULT OBESITY'!G$1,FALSE)=0,"",VLOOKUP($F48,'ADULT OBESITY'!$B$10:$L$468,'ADULT OBESITY'!G$1,FALSE))</f>
        <v>60.7909223285439</v>
      </c>
      <c r="L48" s="15">
        <f>IF(VLOOKUP($F48,'ADULT OBESITY'!$B$10:$L$468,'ADULT OBESITY'!H$1,FALSE)=0,"",VLOOKUP($F48,'ADULT OBESITY'!$B$10:$L$468,'ADULT OBESITY'!H$1,FALSE))</f>
        <v>64.747734803673495</v>
      </c>
      <c r="M48" s="15">
        <f>IF(VLOOKUP($F48,'ADULT OBESITY'!$B$10:$L$468,'ADULT OBESITY'!I$1,FALSE)=0,"",VLOOKUP($F48,'ADULT OBESITY'!$B$10:$L$468,'ADULT OBESITY'!I$1,FALSE))</f>
        <v>62.606391118817498</v>
      </c>
      <c r="N48" s="15">
        <f>IF(VLOOKUP($F48,'ADULT OBESITY'!$B$10:$L$468,'ADULT OBESITY'!J$1,FALSE)=0,"",VLOOKUP($F48,'ADULT OBESITY'!$B$10:$L$468,'ADULT OBESITY'!J$1,FALSE))</f>
        <v>68.269165934038</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King's Lynn and West Norfolk to Rural as a Region</v>
      </c>
      <c r="G51" s="41"/>
      <c r="H51" s="42"/>
      <c r="I51" s="21">
        <f>((I48-I49))</f>
        <v>5.5500039005752058</v>
      </c>
      <c r="J51" s="21">
        <f>((J48-J49))</f>
        <v>7.4915523989770918</v>
      </c>
      <c r="K51" s="21">
        <f t="shared" ref="K51:N51" si="12">((K48-K49))</f>
        <v>-1.4750455475207787</v>
      </c>
      <c r="L51" s="21">
        <f t="shared" si="12"/>
        <v>2.393141801865255</v>
      </c>
      <c r="M51" s="21">
        <f t="shared" si="12"/>
        <v>0.42522393857434793</v>
      </c>
      <c r="N51" s="21">
        <f t="shared" si="12"/>
        <v>4.698438331575467</v>
      </c>
      <c r="O51" s="35"/>
      <c r="P51" s="35"/>
      <c r="Q51" s="35"/>
      <c r="R51" s="35"/>
    </row>
    <row r="52" spans="1:18" ht="51" customHeight="1" x14ac:dyDescent="0.3">
      <c r="B52" s="16"/>
      <c r="C52" s="16"/>
      <c r="D52" s="16"/>
      <c r="F52" s="43" t="str">
        <f>"% Gap - "&amp;F48&amp;" to England"</f>
        <v>% Gap - King's Lynn and West Norfolk to England</v>
      </c>
      <c r="G52" s="44"/>
      <c r="H52" s="45"/>
      <c r="I52" s="21">
        <f>(I48-I50)</f>
        <v>5.7280416352932946</v>
      </c>
      <c r="J52" s="21">
        <f>(J48-J50)</f>
        <v>7.4718967661513958</v>
      </c>
      <c r="K52" s="21">
        <f t="shared" ref="K52:N52" si="13">(K48-K50)</f>
        <v>-1.2255961069002979</v>
      </c>
      <c r="L52" s="21">
        <f t="shared" si="13"/>
        <v>2.6203203914148929</v>
      </c>
      <c r="M52" s="21">
        <f t="shared" si="13"/>
        <v>-0.15017235242610383</v>
      </c>
      <c r="N52" s="21">
        <f t="shared" si="13"/>
        <v>4.8170754952674031</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King's Lynn and West Norfolk</v>
      </c>
      <c r="G57" s="12"/>
      <c r="H57" s="13"/>
      <c r="I57" s="14">
        <f>IF(VLOOKUP($F57,'UNDER 75 MORTALITY'!$B$10:$L$468,'UNDER 75 MORTALITY'!E$1,FALSE)=0,"",VLOOKUP($F57,'UNDER 75 MORTALITY'!$B$10:$L$468,'UNDER 75 MORTALITY'!E$1,FALSE))</f>
        <v>35.872264713941902</v>
      </c>
      <c r="J57" s="15">
        <f>IF(VLOOKUP($F57,'UNDER 75 MORTALITY'!$B$10:$L$468,'UNDER 75 MORTALITY'!F$1,FALSE)=0,"",VLOOKUP($F57,'UNDER 75 MORTALITY'!$B$10:$L$468,'UNDER 75 MORTALITY'!F$1,FALSE))</f>
        <v>34.802004475675801</v>
      </c>
      <c r="K57" s="15">
        <f>IF(VLOOKUP($F57,'UNDER 75 MORTALITY'!$B$10:$L$468,'UNDER 75 MORTALITY'!G$1,FALSE)=0,"",VLOOKUP($F57,'UNDER 75 MORTALITY'!$B$10:$L$468,'UNDER 75 MORTALITY'!G$1,FALSE))</f>
        <v>33.006122148848704</v>
      </c>
      <c r="L57" s="15">
        <f>IF(VLOOKUP($F57,'UNDER 75 MORTALITY'!$B$10:$L$468,'UNDER 75 MORTALITY'!H$1,FALSE)=0,"",VLOOKUP($F57,'UNDER 75 MORTALITY'!$B$10:$L$468,'UNDER 75 MORTALITY'!H$1,FALSE))</f>
        <v>27.5236046747772</v>
      </c>
      <c r="M57" s="15">
        <f>IF(VLOOKUP($F57,'UNDER 75 MORTALITY'!$B$10:$L$468,'UNDER 75 MORTALITY'!I$1,FALSE)=0,"",VLOOKUP($F57,'UNDER 75 MORTALITY'!$B$10:$L$468,'UNDER 75 MORTALITY'!I$1,FALSE))</f>
        <v>26.438298363993301</v>
      </c>
      <c r="N57" s="15">
        <f>IF(VLOOKUP($F57,'UNDER 75 MORTALITY'!$B$10:$L$468,'UNDER 75 MORTALITY'!J$1,FALSE)=0,"",VLOOKUP($F57,'UNDER 75 MORTALITY'!$B$10:$L$468,'UNDER 75 MORTALITY'!J$1,FALSE))</f>
        <v>24.332882089169701</v>
      </c>
      <c r="O57" s="15">
        <f>IF(VLOOKUP($F57,'UNDER 75 MORTALITY'!$B$10:$L$468,'UNDER 75 MORTALITY'!K$1,FALSE)=0,"",VLOOKUP($F57,'UNDER 75 MORTALITY'!$B$10:$L$468,'UNDER 75 MORTALITY'!K$1,FALSE))</f>
        <v>26.317380765780999</v>
      </c>
      <c r="P57" s="15">
        <f>IF(VLOOKUP($F57,'UNDER 75 MORTALITY'!$B$10:$L$468,'UNDER 75 MORTALITY'!L$1,FALSE)=0,"",VLOOKUP($F57,'UNDER 75 MORTALITY'!$B$10:$L$468,'UNDER 75 MORTALITY'!L$1,FALSE))</f>
        <v>26.137508228204901</v>
      </c>
      <c r="Q57" s="15">
        <f>IF(VLOOKUP($F57,'UNDER 75 MORTALITY'!$B$10:$N$468,'UNDER 75 MORTALITY'!M$1,FALSE)=0,"",VLOOKUP($F57,'UNDER 75 MORTALITY'!$B$10:$N$468,'UNDER 75 MORTALITY'!M$1,FALSE))</f>
        <v>28.2214074376373</v>
      </c>
      <c r="R57" s="15">
        <f>IF(VLOOKUP($F57,'UNDER 75 MORTALITY'!$B$10:$N$468,'UNDER 75 MORTALITY'!N$1,FALSE)=0,"",VLOOKUP($F57,'UNDER 75 MORTALITY'!$B$10:$N$468,'UNDER 75 MORTALITY'!N$1,FALSE))</f>
        <v>28.489076899123901</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King's Lynn and West Norfolk to Rural as a Region</v>
      </c>
      <c r="G60" s="41"/>
      <c r="H60" s="42"/>
      <c r="I60" s="21">
        <f>((I57-I58))</f>
        <v>5.1144874161317588</v>
      </c>
      <c r="J60" s="21">
        <f>((J57-J58))</f>
        <v>5.6145196142393097</v>
      </c>
      <c r="K60" s="21">
        <f t="shared" ref="K60:N60" si="15">((K57-K58))</f>
        <v>5.086459027644807</v>
      </c>
      <c r="L60" s="21">
        <f t="shared" si="15"/>
        <v>1.0053555007183554</v>
      </c>
      <c r="M60" s="21">
        <f t="shared" si="15"/>
        <v>1.2510291238784603</v>
      </c>
      <c r="N60" s="21">
        <f t="shared" si="15"/>
        <v>-0.37502708165349219</v>
      </c>
      <c r="O60" s="21">
        <f t="shared" ref="O60:R60" si="16">((O57-O58))</f>
        <v>2.2136908114296716</v>
      </c>
      <c r="P60" s="21">
        <f t="shared" si="16"/>
        <v>2.2938772848247098</v>
      </c>
      <c r="Q60" s="21">
        <f t="shared" si="16"/>
        <v>4.6921228935315753</v>
      </c>
      <c r="R60" s="21">
        <f t="shared" si="16"/>
        <v>5.3950620226225254</v>
      </c>
    </row>
    <row r="61" spans="1:18" ht="51" customHeight="1" x14ac:dyDescent="0.3">
      <c r="B61" s="16"/>
      <c r="C61" s="16"/>
      <c r="D61" s="16"/>
      <c r="F61" s="43" t="str">
        <f>"% Gap - "&amp;F57&amp;" to England"</f>
        <v>% Gap - King's Lynn and West Norfolk to England</v>
      </c>
      <c r="G61" s="44"/>
      <c r="H61" s="45"/>
      <c r="I61" s="21">
        <f>(I57-I59)</f>
        <v>-1.2996289756023955</v>
      </c>
      <c r="J61" s="21">
        <f>(J57-J59)</f>
        <v>-0.1522879565864983</v>
      </c>
      <c r="K61" s="21">
        <f t="shared" ref="K61:N61" si="17">(K57-K59)</f>
        <v>-0.38158832318719504</v>
      </c>
      <c r="L61" s="21">
        <f t="shared" si="17"/>
        <v>-4.4382738215482007</v>
      </c>
      <c r="M61" s="21">
        <f t="shared" si="17"/>
        <v>-4.5007045844882008</v>
      </c>
      <c r="N61" s="21">
        <f t="shared" si="17"/>
        <v>-5.9674064168460994</v>
      </c>
      <c r="O61" s="21">
        <f t="shared" ref="O61:R61" si="18">(O57-O59)</f>
        <v>-3.3156680826918006</v>
      </c>
      <c r="P61" s="21">
        <f t="shared" si="18"/>
        <v>-2.9318581884080999</v>
      </c>
      <c r="Q61" s="21">
        <f t="shared" si="18"/>
        <v>-0.42609734968590018</v>
      </c>
      <c r="R61" s="21">
        <f t="shared" si="18"/>
        <v>0.4339018944968025</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SIdbXb175grPUiID9zXBCC51e8+uJuBR4VUF6GbS15PKG+j9Xi4RWc7l+TnNyxn07pJoOfmy2NX4FEf8tFB90Q==" saltValue="jogMjd6rjLwCk01R6SWB4w=="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2022-11-22T15:44:50Z</dcterms:modified>
</cp:coreProperties>
</file>