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0A552099-4760-4906-9EB2-07CE15F12018}" xr6:coauthVersionLast="47" xr6:coauthVersionMax="47" xr10:uidLastSave="{C53DED46-2C8B-402F-9D4D-C8544EDCDC1A}"/>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<sst xmlns="http://schemas.openxmlformats.org/spreadsheetml/2006/main" count="69488" uniqueCount="1474">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</sst>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Leicestershire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63.83</c:v>
                </c:pt>
                <c:pt idx="1">
                  <c:v>64.73</c:v>
                </c:pt>
                <c:pt idx="2">
                  <c:v>63.59</c:v>
                </c:pt>
                <c:pt idx="3">
                  <c:v>65.150000000000006</c:v>
                </c:pt>
                <c:pt idx="4">
                  <c:v>65.150000000000006</c:v>
                </c:pt>
                <c:pt idx="5">
                  <c:v>63.77</c:v>
                </c:pt>
                <c:pt idx="6">
                  <c:v>63.52</c:v>
                </c:pt>
                <c:pt idx="7">
                  <c:v>62.87</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Leicestershire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64.62</c:v>
                </c:pt>
                <c:pt idx="1">
                  <c:v>64.72</c:v>
                </c:pt>
                <c:pt idx="2">
                  <c:v>65.77</c:v>
                </c:pt>
                <c:pt idx="3">
                  <c:v>65.8</c:v>
                </c:pt>
                <c:pt idx="4">
                  <c:v>65.67</c:v>
                </c:pt>
                <c:pt idx="5">
                  <c:v>63.91</c:v>
                </c:pt>
                <c:pt idx="6">
                  <c:v>63.64</c:v>
                </c:pt>
                <c:pt idx="7">
                  <c:v>63.63</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Melton</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16.5</c:v>
                </c:pt>
                <c:pt idx="1">
                  <c:v>19.2</c:v>
                </c:pt>
                <c:pt idx="2">
                  <c:v>19.5</c:v>
                </c:pt>
                <c:pt idx="3">
                  <c:v>14.2</c:v>
                </c:pt>
                <c:pt idx="4">
                  <c:v>10.5</c:v>
                </c:pt>
                <c:pt idx="5">
                  <c:v>14.7</c:v>
                </c:pt>
                <c:pt idx="6">
                  <c:v>17.3</c:v>
                </c:pt>
                <c:pt idx="7">
                  <c:v>20.9</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Melton</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15.6</c:v>
                </c:pt>
                <c:pt idx="1">
                  <c:v>16</c:v>
                </c:pt>
                <c:pt idx="2">
                  <c:v>16.899999999999999</c:v>
                </c:pt>
                <c:pt idx="3">
                  <c:v>15.3</c:v>
                </c:pt>
                <c:pt idx="4">
                  <c:v>14.4</c:v>
                </c:pt>
                <c:pt idx="5">
                  <c:v>15.3</c:v>
                </c:pt>
                <c:pt idx="6">
                  <c:v>15.8</c:v>
                </c:pt>
                <c:pt idx="7">
                  <c:v>17</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Melton</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62.826841353341599</c:v>
                </c:pt>
                <c:pt idx="1">
                  <c:v>58.636926513236403</c:v>
                </c:pt>
                <c:pt idx="2">
                  <c:v>65.478184987979503</c:v>
                </c:pt>
                <c:pt idx="3">
                  <c:v>62.016113194718201</c:v>
                </c:pt>
                <c:pt idx="4">
                  <c:v>61.991687166520201</c:v>
                </c:pt>
                <c:pt idx="5">
                  <c:v>58.352142078195598</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Melton</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27.825274791754701</c:v>
                </c:pt>
                <c:pt idx="1">
                  <c:v>31.853504618976899</c:v>
                </c:pt>
                <c:pt idx="2">
                  <c:v>30.584921493229999</c:v>
                </c:pt>
                <c:pt idx="3">
                  <c:v>28.4293043832884</c:v>
                </c:pt>
                <c:pt idx="4">
                  <c:v>22.240502893991199</c:v>
                </c:pt>
                <c:pt idx="5">
                  <c:v>23.030345002136901</c:v>
                </c:pt>
                <c:pt idx="6">
                  <c:v>23.982660365960498</c:v>
                </c:pt>
                <c:pt idx="7">
                  <c:v>22.8112839530869</c:v>
                </c:pt>
                <c:pt idx="8">
                  <c:v>23.652681584311701</c:v>
                </c:pt>
                <c:pt idx="9">
                  <c:v>24.638429979522702</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Leicestershire from 2011-13 to 2018-20 fluctuated taking it at times above the rural situation and at other times below the England situation.</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Leicestershire from 2011-13 to 2018-20 saw a marked decrease in the latter part of the period moving the situation from being in line with 'Rural as a Region' to being in line with the England position.</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Melton from 2012 to 2019 fluctuated moving it around the rural and England situations, at times surpassing the England position and in other years dropping below 'Rural as a Region'.</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Melton was generally in line with the rural situation.</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Melton from 2015/16 to 2020/21 moved around the rural and England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Melton from 2008-10 to 2017-19 was generally in line with the rural situation.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168</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Leicestershire</v>
      </c>
      <c r="G12" s="12"/>
      <c r="H12" s="13"/>
      <c r="I12" s="14">
        <f>IF(VLOOKUP($F12,'M HLE'!$B$10:$L$468,'M HLE'!E$1,FALSE)=0,"",VLOOKUP($F12,'M HLE'!$B$10:$L$468,'M HLE'!E$1,FALSE))</f>
        <v>63.83</v>
      </c>
      <c r="J12" s="15">
        <f>IF(VLOOKUP($F12,'M HLE'!$B$10:$L$468,'M HLE'!F$1,FALSE)=0,"",VLOOKUP($F12,'M HLE'!$B$10:$L$468,'M HLE'!F$1,FALSE))</f>
        <v>64.73</v>
      </c>
      <c r="K12" s="15">
        <f>IF(VLOOKUP($F12,'M HLE'!$B$10:$L$468,'M HLE'!G$1,FALSE)=0,"",VLOOKUP($F12,'M HLE'!$B$10:$L$468,'M HLE'!G$1,FALSE))</f>
        <v>63.59</v>
      </c>
      <c r="L12" s="15">
        <f>IF(VLOOKUP($F12,'M HLE'!$B$10:$L$468,'M HLE'!H$1,FALSE)=0,"",VLOOKUP($F12,'M HLE'!$B$10:$L$468,'M HLE'!H$1,FALSE))</f>
        <v>65.150000000000006</v>
      </c>
      <c r="M12" s="15">
        <f>IF(VLOOKUP($F12,'M HLE'!$B$10:$L$468,'M HLE'!I$1,FALSE)=0,"",VLOOKUP($F12,'M HLE'!$B$10:$L$468,'M HLE'!I$1,FALSE))</f>
        <v>65.150000000000006</v>
      </c>
      <c r="N12" s="15">
        <f>IF(VLOOKUP($F12,'M HLE'!$B$10:$L$468,'M HLE'!J$1,FALSE)=0,"",VLOOKUP($F12,'M HLE'!$B$10:$L$468,'M HLE'!J$1,FALSE))</f>
        <v>63.77</v>
      </c>
      <c r="O12" s="15">
        <f>IF(VLOOKUP($F12,'M HLE'!$B$10:$L$468,'M HLE'!K$1,FALSE)=0,"",VLOOKUP($F12,'M HLE'!$B$10:$L$468,'M HLE'!K$1,FALSE))</f>
        <v>63.52</v>
      </c>
      <c r="P12" s="15">
        <f>IF(VLOOKUP($F12,'M HLE'!$B$10:$L$468,'M HLE'!L$1,FALSE)=0,"",VLOOKUP($F12,'M HLE'!$B$10:$L$468,'M HLE'!L$1,FALSE))</f>
        <v>62.87</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Leicestershire to Rural as a Region</v>
      </c>
      <c r="G15" s="41"/>
      <c r="H15" s="42"/>
      <c r="I15" s="21">
        <f>100*((I12-I13))/I13</f>
        <v>-1.4155205300672828</v>
      </c>
      <c r="J15" s="21">
        <f>100*((J12-J13))/J13</f>
        <v>-0.68887218275824735</v>
      </c>
      <c r="K15" s="21">
        <f t="shared" ref="K15:P15" si="0">100*((K12-K13))/K13</f>
        <v>-2.264710628847205</v>
      </c>
      <c r="L15" s="21">
        <f t="shared" si="0"/>
        <v>0.78508721042658836</v>
      </c>
      <c r="M15" s="21">
        <f t="shared" si="0"/>
        <v>0.91778646942648201</v>
      </c>
      <c r="N15" s="21">
        <f t="shared" si="0"/>
        <v>-0.72776804825842878</v>
      </c>
      <c r="O15" s="21">
        <f t="shared" si="0"/>
        <v>-1.3258561364536492</v>
      </c>
      <c r="P15" s="21">
        <f t="shared" si="0"/>
        <v>-2.8494607040207702</v>
      </c>
      <c r="Q15" s="35"/>
      <c r="R15" s="35"/>
      <c r="S15" s="35"/>
      <c r="T15" s="35"/>
    </row>
    <row r="16" spans="1:20" ht="51" customHeight="1" x14ac:dyDescent="0.3">
      <c r="B16" s="16"/>
      <c r="C16" s="16"/>
      <c r="D16" s="16"/>
      <c r="F16" s="43" t="str">
        <f>"% Gap - "&amp;F12&amp;" to England"</f>
        <v>% Gap - Leicestershire to England</v>
      </c>
      <c r="G16" s="44"/>
      <c r="H16" s="45"/>
      <c r="I16" s="21">
        <f>100*(I12-I14)/I14</f>
        <v>1.0288065843621377</v>
      </c>
      <c r="J16" s="21">
        <f>100*(J12-J14)/J14</f>
        <v>2.1461259270948503</v>
      </c>
      <c r="K16" s="21">
        <f t="shared" ref="K16:P16" si="1">100*(K12-K14)/K14</f>
        <v>0.33133480593247217</v>
      </c>
      <c r="L16" s="21">
        <f t="shared" si="1"/>
        <v>2.9063339124940821</v>
      </c>
      <c r="M16" s="21">
        <f t="shared" si="1"/>
        <v>2.7926790785736872</v>
      </c>
      <c r="N16" s="21">
        <f t="shared" si="1"/>
        <v>0.64709595959596544</v>
      </c>
      <c r="O16" s="21">
        <f t="shared" si="1"/>
        <v>0.53814498258943244</v>
      </c>
      <c r="P16" s="21">
        <f t="shared" si="1"/>
        <v>-0.42762115932848133</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Leicestershire</v>
      </c>
      <c r="G21" s="12"/>
      <c r="H21" s="13"/>
      <c r="I21" s="14">
        <f>IF(VLOOKUP($F21,'F HLE'!$B$10:$L$468,'F HLE'!E$1,FALSE)=0,"",VLOOKUP($F21,'F HLE'!$B$10:$L$468,'F HLE'!E$1,FALSE))</f>
        <v>64.62</v>
      </c>
      <c r="J21" s="15">
        <f>IF(VLOOKUP($F21,'F HLE'!$B$10:$L$468,'F HLE'!F$1,FALSE)=0,"",VLOOKUP($F21,'F HLE'!$B$10:$L$468,'F HLE'!F$1,FALSE))</f>
        <v>64.72</v>
      </c>
      <c r="K21" s="15">
        <f>IF(VLOOKUP($F21,'F HLE'!$B$10:$L$468,'F HLE'!G$1,FALSE)=0,"",VLOOKUP($F21,'F HLE'!$B$10:$L$468,'F HLE'!G$1,FALSE))</f>
        <v>65.77</v>
      </c>
      <c r="L21" s="15">
        <f>IF(VLOOKUP($F21,'F HLE'!$B$10:$L$468,'F HLE'!H$1,FALSE)=0,"",VLOOKUP($F21,'F HLE'!$B$10:$L$468,'F HLE'!H$1,FALSE))</f>
        <v>65.8</v>
      </c>
      <c r="M21" s="15">
        <f>IF(VLOOKUP($F21,'F HLE'!$B$10:$L$468,'F HLE'!I$1,FALSE)=0,"",VLOOKUP($F21,'F HLE'!$B$10:$L$468,'F HLE'!I$1,FALSE))</f>
        <v>65.67</v>
      </c>
      <c r="N21" s="15">
        <f>IF(VLOOKUP($F21,'F HLE'!$B$10:$L$468,'F HLE'!J$1,FALSE)=0,"",VLOOKUP($F21,'F HLE'!$B$10:$L$468,'F HLE'!J$1,FALSE))</f>
        <v>63.91</v>
      </c>
      <c r="O21" s="15">
        <f>IF(VLOOKUP($F21,'F HLE'!$B$10:$L$468,'F HLE'!K$1,FALSE)=0,"",VLOOKUP($F21,'F HLE'!$B$10:$L$468,'F HLE'!K$1,FALSE))</f>
        <v>63.64</v>
      </c>
      <c r="P21" s="15">
        <f>IF(VLOOKUP($F21,'F HLE'!$B$10:$L$468,'F HLE'!L$1,FALSE)=0,"",VLOOKUP($F21,'F HLE'!$B$10:$L$468,'F HLE'!L$1,FALSE))</f>
        <v>63.63</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Leicestershire to Rural as a Region</v>
      </c>
      <c r="G24" s="41"/>
      <c r="H24" s="42"/>
      <c r="I24" s="21">
        <f>100*((I21-I22))/I22</f>
        <v>-1.4225239312001898</v>
      </c>
      <c r="J24" s="21">
        <f>100*((J21-J22))/J22</f>
        <v>-0.68897788825977413</v>
      </c>
      <c r="K24" s="21">
        <f t="shared" ref="K24:P24" si="3">100*((K21-K22))/K22</f>
        <v>0.21789812120013857</v>
      </c>
      <c r="L24" s="21">
        <f t="shared" si="3"/>
        <v>0.3630151612214168</v>
      </c>
      <c r="M24" s="21">
        <f t="shared" si="3"/>
        <v>0.16778523489937142</v>
      </c>
      <c r="N24" s="21">
        <f t="shared" si="3"/>
        <v>-2.1683390354603618</v>
      </c>
      <c r="O24" s="21">
        <f t="shared" si="3"/>
        <v>-1.1156344199633355</v>
      </c>
      <c r="P24" s="21">
        <f t="shared" si="3"/>
        <v>-2.6654939003403779</v>
      </c>
      <c r="Q24" s="35"/>
      <c r="R24" s="35"/>
      <c r="S24" s="35"/>
      <c r="T24" s="35"/>
    </row>
    <row r="25" spans="1:20" ht="51" customHeight="1" x14ac:dyDescent="0.3">
      <c r="B25" s="16"/>
      <c r="C25" s="16"/>
      <c r="D25" s="16"/>
      <c r="F25" s="43" t="str">
        <f>"% Gap - "&amp;F21&amp;" to England"</f>
        <v>% Gap - Leicestershire to England</v>
      </c>
      <c r="G25" s="44"/>
      <c r="H25" s="45"/>
      <c r="I25" s="21">
        <f>100*(I21-I23)/I23</f>
        <v>1.2218045112781972</v>
      </c>
      <c r="J25" s="21">
        <f>100*(J21-J23)/J23</f>
        <v>1.3625685199686726</v>
      </c>
      <c r="K25" s="21">
        <f t="shared" ref="K25:P25" si="4">100*(K21-K23)/K23</f>
        <v>2.6693724633156317</v>
      </c>
      <c r="L25" s="21">
        <f t="shared" si="4"/>
        <v>3.1186334430339993</v>
      </c>
      <c r="M25" s="21">
        <f t="shared" si="4"/>
        <v>2.9794574251215282</v>
      </c>
      <c r="N25" s="21">
        <f t="shared" si="4"/>
        <v>3.1303803412108346E-2</v>
      </c>
      <c r="O25" s="21">
        <f t="shared" si="4"/>
        <v>0.18891687657430326</v>
      </c>
      <c r="P25" s="21">
        <f t="shared" si="4"/>
        <v>-0.37576326914043351</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Melton</v>
      </c>
      <c r="G30" s="12"/>
      <c r="H30" s="13"/>
      <c r="I30" s="14">
        <f>IF(VLOOKUP($F30,SMOKING!$B$10:$L$468,SMOKING!E$1,FALSE)=0,"",VLOOKUP($F30,SMOKING!$B$10:$L$468,SMOKING!E$1,FALSE))</f>
        <v>16.5</v>
      </c>
      <c r="J30" s="15">
        <f>IF(VLOOKUP($F30,SMOKING!$B$10:$L$468,SMOKING!F$1,FALSE)=0,"",VLOOKUP($F30,SMOKING!$B$10:$L$468,SMOKING!F$1,FALSE))</f>
        <v>19.2</v>
      </c>
      <c r="K30" s="15">
        <f>IF(VLOOKUP($F30,SMOKING!$B$10:$L$468,SMOKING!G$1,FALSE)=0,"",VLOOKUP($F30,SMOKING!$B$10:$L$468,SMOKING!G$1,FALSE))</f>
        <v>19.5</v>
      </c>
      <c r="L30" s="15">
        <f>IF(VLOOKUP($F30,SMOKING!$B$10:$L$468,SMOKING!H$1,FALSE)=0,"",VLOOKUP($F30,SMOKING!$B$10:$L$468,SMOKING!H$1,FALSE))</f>
        <v>14.2</v>
      </c>
      <c r="M30" s="15">
        <f>IF(VLOOKUP($F30,SMOKING!$B$10:$L$468,SMOKING!I$1,FALSE)=0,"",VLOOKUP($F30,SMOKING!$B$10:$L$468,SMOKING!I$1,FALSE))</f>
        <v>10.5</v>
      </c>
      <c r="N30" s="15">
        <f>IF(VLOOKUP($F30,SMOKING!$B$10:$L$468,SMOKING!J$1,FALSE)=0,"",VLOOKUP($F30,SMOKING!$B$10:$L$468,SMOKING!J$1,FALSE))</f>
        <v>14.7</v>
      </c>
      <c r="O30" s="15">
        <f>IF(VLOOKUP($F30,SMOKING!$B$10:$L$468,SMOKING!K$1,FALSE)=0,"",VLOOKUP($F30,SMOKING!$B$10:$L$468,SMOKING!K$1,FALSE))</f>
        <v>17.3</v>
      </c>
      <c r="P30" s="15">
        <f>IF(VLOOKUP($F30,SMOKING!$B$10:$L$468,SMOKING!L$1,FALSE)=0,"",VLOOKUP($F30,SMOKING!$B$10:$L$468,SMOKING!L$1,FALSE))</f>
        <v>20.9</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Melton to Rural as a Region</v>
      </c>
      <c r="G33" s="41"/>
      <c r="H33" s="42"/>
      <c r="I33" s="21">
        <f>((I30-I31))</f>
        <v>-0.77241379310345337</v>
      </c>
      <c r="J33" s="21">
        <f>((J30-J31))</f>
        <v>3.0908045977011547</v>
      </c>
      <c r="K33" s="21">
        <f t="shared" ref="K33:P33" si="6">((K30-K31))</f>
        <v>3.9321839080459764</v>
      </c>
      <c r="L33" s="21">
        <f t="shared" si="6"/>
        <v>-0.69310344827586334</v>
      </c>
      <c r="M33" s="21">
        <f t="shared" si="6"/>
        <v>-2.8218390804597693</v>
      </c>
      <c r="N33" s="21">
        <f t="shared" si="6"/>
        <v>1.864367816091951</v>
      </c>
      <c r="O33" s="21">
        <f t="shared" si="6"/>
        <v>4.687356321839081</v>
      </c>
      <c r="P33" s="21">
        <f t="shared" si="6"/>
        <v>8.1735632183908074</v>
      </c>
      <c r="Q33" s="35"/>
      <c r="R33" s="35"/>
      <c r="S33" s="35"/>
      <c r="T33" s="35"/>
    </row>
    <row r="34" spans="1:20" ht="51" customHeight="1" x14ac:dyDescent="0.3">
      <c r="B34" s="16"/>
      <c r="C34" s="16"/>
      <c r="D34" s="16"/>
      <c r="F34" s="43" t="str">
        <f>"% Gap - "&amp;F30&amp;" to England"</f>
        <v>% Gap - Melton to England</v>
      </c>
      <c r="G34" s="44"/>
      <c r="H34" s="45"/>
      <c r="I34" s="21">
        <f>(I30-I32)</f>
        <v>-2.8000000000000007</v>
      </c>
      <c r="J34" s="21">
        <f>(J30-J32)</f>
        <v>0.80000000000000071</v>
      </c>
      <c r="K34" s="21">
        <f t="shared" ref="K34:P34" si="7">(K30-K32)</f>
        <v>1.6999999999999993</v>
      </c>
      <c r="L34" s="21">
        <f t="shared" si="7"/>
        <v>-2.6999999999999993</v>
      </c>
      <c r="M34" s="21">
        <f t="shared" si="7"/>
        <v>-5</v>
      </c>
      <c r="N34" s="21">
        <f t="shared" si="7"/>
        <v>-0.20000000000000107</v>
      </c>
      <c r="O34" s="21">
        <f t="shared" si="7"/>
        <v>2.9000000000000004</v>
      </c>
      <c r="P34" s="21">
        <f t="shared" si="7"/>
        <v>6.9999999999999982</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Melton</v>
      </c>
      <c r="G39" s="12"/>
      <c r="H39" s="13"/>
      <c r="I39" s="14">
        <f>IF(VLOOKUP($F39,'CHILD OBESITY'!$B$10:$L$468,'CHILD OBESITY'!E$1,FALSE)=0,"",VLOOKUP($F39,'CHILD OBESITY'!$B$10:$L$468,'CHILD OBESITY'!E$1,FALSE))</f>
        <v>15.6</v>
      </c>
      <c r="J39" s="15">
        <f>IF(VLOOKUP($F39,'CHILD OBESITY'!$B$10:$L$468,'CHILD OBESITY'!F$1,FALSE)=0,"",VLOOKUP($F39,'CHILD OBESITY'!$B$10:$L$468,'CHILD OBESITY'!F$1,FALSE))</f>
        <v>16</v>
      </c>
      <c r="K39" s="15">
        <f>IF(VLOOKUP($F39,'CHILD OBESITY'!$B$10:$L$468,'CHILD OBESITY'!G$1,FALSE)=0,"",VLOOKUP($F39,'CHILD OBESITY'!$B$10:$L$468,'CHILD OBESITY'!G$1,FALSE))</f>
        <v>16.899999999999999</v>
      </c>
      <c r="L39" s="15">
        <f>IF(VLOOKUP($F39,'CHILD OBESITY'!$B$10:$L$468,'CHILD OBESITY'!H$1,FALSE)=0,"",VLOOKUP($F39,'CHILD OBESITY'!$B$10:$L$468,'CHILD OBESITY'!H$1,FALSE))</f>
        <v>15.3</v>
      </c>
      <c r="M39" s="15">
        <f>IF(VLOOKUP($F39,'CHILD OBESITY'!$B$10:$L$468,'CHILD OBESITY'!I$1,FALSE)=0,"",VLOOKUP($F39,'CHILD OBESITY'!$B$10:$L$468,'CHILD OBESITY'!I$1,FALSE))</f>
        <v>14.4</v>
      </c>
      <c r="N39" s="15">
        <f>IF(VLOOKUP($F39,'CHILD OBESITY'!$B$10:$L$468,'CHILD OBESITY'!J$1,FALSE)=0,"",VLOOKUP($F39,'CHILD OBESITY'!$B$10:$L$468,'CHILD OBESITY'!J$1,FALSE))</f>
        <v>15.3</v>
      </c>
      <c r="O39" s="15">
        <f>IF(VLOOKUP($F39,'CHILD OBESITY'!$B$10:$L$468,'CHILD OBESITY'!K$1,FALSE)=0,"",VLOOKUP($F39,'CHILD OBESITY'!$B$10:$L$468,'CHILD OBESITY'!K$1,FALSE))</f>
        <v>15.8</v>
      </c>
      <c r="P39" s="15">
        <f>IF(VLOOKUP($F39,'CHILD OBESITY'!$B$10:$L$468,'CHILD OBESITY'!L$1,FALSE)=0,"",VLOOKUP($F39,'CHILD OBESITY'!$B$10:$L$468,'CHILD OBESITY'!L$1,FALSE))</f>
        <v>17</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Melton to Rural as a Region</v>
      </c>
      <c r="G42" s="41"/>
      <c r="H42" s="42"/>
      <c r="I42" s="21">
        <f>((I39-I40))</f>
        <v>-0.7088888888888949</v>
      </c>
      <c r="J42" s="21">
        <f>((J39-J40))</f>
        <v>-0.46555555555555017</v>
      </c>
      <c r="K42" s="21">
        <f t="shared" ref="K42:P42" si="9">((K39-K40))</f>
        <v>0.3222222222222193</v>
      </c>
      <c r="L42" s="21">
        <f t="shared" si="9"/>
        <v>-1.0955555555555527</v>
      </c>
      <c r="M42" s="21">
        <f t="shared" si="9"/>
        <v>-1.91444444444444</v>
      </c>
      <c r="N42" s="21">
        <f t="shared" si="9"/>
        <v>-1.0433333333333294</v>
      </c>
      <c r="O42" s="21">
        <f t="shared" si="9"/>
        <v>-0.54777777777776748</v>
      </c>
      <c r="P42" s="21">
        <f t="shared" si="9"/>
        <v>0.45666666666666345</v>
      </c>
      <c r="Q42" s="35"/>
      <c r="R42" s="35"/>
      <c r="S42" s="35"/>
      <c r="T42" s="35"/>
    </row>
    <row r="43" spans="1:20" ht="51" customHeight="1" x14ac:dyDescent="0.3">
      <c r="B43" s="16"/>
      <c r="C43" s="16"/>
      <c r="D43" s="16"/>
      <c r="F43" s="43" t="str">
        <f>"% Gap - "&amp;F39&amp;" to England"</f>
        <v>% Gap - Melton to England</v>
      </c>
      <c r="G43" s="44"/>
      <c r="H43" s="45"/>
      <c r="I43" s="21">
        <f>(I39-I41)</f>
        <v>-3.0999999999999996</v>
      </c>
      <c r="J43" s="21">
        <f>(J39-J41)</f>
        <v>-3</v>
      </c>
      <c r="K43" s="21">
        <f t="shared" ref="K43:P43" si="10">(K39-K41)</f>
        <v>-2.2000000000000028</v>
      </c>
      <c r="L43" s="21">
        <f t="shared" si="10"/>
        <v>-3.8000000000000007</v>
      </c>
      <c r="M43" s="21">
        <f t="shared" si="10"/>
        <v>-4.5999999999999996</v>
      </c>
      <c r="N43" s="21">
        <f t="shared" si="10"/>
        <v>-4</v>
      </c>
      <c r="O43" s="21">
        <f t="shared" si="10"/>
        <v>-3.8000000000000007</v>
      </c>
      <c r="P43" s="21">
        <f t="shared" si="10"/>
        <v>-3</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Melton</v>
      </c>
      <c r="G48" s="12"/>
      <c r="H48" s="13"/>
      <c r="I48" s="14">
        <f>IF(VLOOKUP($F48,'ADULT OBESITY'!$B$10:$L$468,'ADULT OBESITY'!E$1,FALSE)=0,"",VLOOKUP($F48,'ADULT OBESITY'!$B$10:$L$468,'ADULT OBESITY'!E$1,FALSE))</f>
        <v>62.826841353341599</v>
      </c>
      <c r="J48" s="15">
        <f>IF(VLOOKUP($F48,'ADULT OBESITY'!$B$10:$L$468,'ADULT OBESITY'!F$1,FALSE)=0,"",VLOOKUP($F48,'ADULT OBESITY'!$B$10:$L$468,'ADULT OBESITY'!F$1,FALSE))</f>
        <v>58.636926513236403</v>
      </c>
      <c r="K48" s="15">
        <f>IF(VLOOKUP($F48,'ADULT OBESITY'!$B$10:$L$468,'ADULT OBESITY'!G$1,FALSE)=0,"",VLOOKUP($F48,'ADULT OBESITY'!$B$10:$L$468,'ADULT OBESITY'!G$1,FALSE))</f>
        <v>65.478184987979503</v>
      </c>
      <c r="L48" s="15">
        <f>IF(VLOOKUP($F48,'ADULT OBESITY'!$B$10:$L$468,'ADULT OBESITY'!H$1,FALSE)=0,"",VLOOKUP($F48,'ADULT OBESITY'!$B$10:$L$468,'ADULT OBESITY'!H$1,FALSE))</f>
        <v>62.016113194718201</v>
      </c>
      <c r="M48" s="15">
        <f>IF(VLOOKUP($F48,'ADULT OBESITY'!$B$10:$L$468,'ADULT OBESITY'!I$1,FALSE)=0,"",VLOOKUP($F48,'ADULT OBESITY'!$B$10:$L$468,'ADULT OBESITY'!I$1,FALSE))</f>
        <v>61.991687166520201</v>
      </c>
      <c r="N48" s="15">
        <f>IF(VLOOKUP($F48,'ADULT OBESITY'!$B$10:$L$468,'ADULT OBESITY'!J$1,FALSE)=0,"",VLOOKUP($F48,'ADULT OBESITY'!$B$10:$L$468,'ADULT OBESITY'!J$1,FALSE))</f>
        <v>58.352142078195598</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Melton to Rural as a Region</v>
      </c>
      <c r="G51" s="41"/>
      <c r="H51" s="42"/>
      <c r="I51" s="21">
        <f>((I48-I49))</f>
        <v>1.2624255337800108</v>
      </c>
      <c r="J51" s="21">
        <f>((J48-J49))</f>
        <v>-2.7934506173672986</v>
      </c>
      <c r="K51" s="21">
        <f t="shared" ref="K51:N51" si="12">((K48-K49))</f>
        <v>3.2122171119148248</v>
      </c>
      <c r="L51" s="21">
        <f t="shared" si="12"/>
        <v>-0.33847980709003878</v>
      </c>
      <c r="M51" s="21">
        <f t="shared" si="12"/>
        <v>-0.18948001372294954</v>
      </c>
      <c r="N51" s="21">
        <f t="shared" si="12"/>
        <v>-5.2185855242669348</v>
      </c>
      <c r="O51" s="35"/>
      <c r="P51" s="35"/>
      <c r="Q51" s="35"/>
      <c r="R51" s="35"/>
    </row>
    <row r="52" spans="1:18" ht="51" customHeight="1" x14ac:dyDescent="0.3">
      <c r="B52" s="16"/>
      <c r="C52" s="16"/>
      <c r="D52" s="16"/>
      <c r="F52" s="43" t="str">
        <f>"% Gap - "&amp;F48&amp;" to England"</f>
        <v>% Gap - Melton to England</v>
      </c>
      <c r="G52" s="44"/>
      <c r="H52" s="45"/>
      <c r="I52" s="21">
        <f>(I48-I50)</f>
        <v>1.4404632684980996</v>
      </c>
      <c r="J52" s="21">
        <f>(J48-J50)</f>
        <v>-2.8131062501929947</v>
      </c>
      <c r="K52" s="21">
        <f t="shared" ref="K52:N52" si="13">(K48-K50)</f>
        <v>3.4616665525353056</v>
      </c>
      <c r="L52" s="21">
        <f t="shared" si="13"/>
        <v>-0.1113012175404009</v>
      </c>
      <c r="M52" s="21">
        <f t="shared" si="13"/>
        <v>-0.76487630472340129</v>
      </c>
      <c r="N52" s="21">
        <f t="shared" si="13"/>
        <v>-5.0999483605749987</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Melton</v>
      </c>
      <c r="G57" s="12"/>
      <c r="H57" s="13"/>
      <c r="I57" s="14">
        <f>IF(VLOOKUP($F57,'UNDER 75 MORTALITY'!$B$10:$L$468,'UNDER 75 MORTALITY'!E$1,FALSE)=0,"",VLOOKUP($F57,'UNDER 75 MORTALITY'!$B$10:$L$468,'UNDER 75 MORTALITY'!E$1,FALSE))</f>
        <v>27.825274791754701</v>
      </c>
      <c r="J57" s="15">
        <f>IF(VLOOKUP($F57,'UNDER 75 MORTALITY'!$B$10:$L$468,'UNDER 75 MORTALITY'!F$1,FALSE)=0,"",VLOOKUP($F57,'UNDER 75 MORTALITY'!$B$10:$L$468,'UNDER 75 MORTALITY'!F$1,FALSE))</f>
        <v>31.853504618976899</v>
      </c>
      <c r="K57" s="15">
        <f>IF(VLOOKUP($F57,'UNDER 75 MORTALITY'!$B$10:$L$468,'UNDER 75 MORTALITY'!G$1,FALSE)=0,"",VLOOKUP($F57,'UNDER 75 MORTALITY'!$B$10:$L$468,'UNDER 75 MORTALITY'!G$1,FALSE))</f>
        <v>30.584921493229999</v>
      </c>
      <c r="L57" s="15">
        <f>IF(VLOOKUP($F57,'UNDER 75 MORTALITY'!$B$10:$L$468,'UNDER 75 MORTALITY'!H$1,FALSE)=0,"",VLOOKUP($F57,'UNDER 75 MORTALITY'!$B$10:$L$468,'UNDER 75 MORTALITY'!H$1,FALSE))</f>
        <v>28.4293043832884</v>
      </c>
      <c r="M57" s="15">
        <f>IF(VLOOKUP($F57,'UNDER 75 MORTALITY'!$B$10:$L$468,'UNDER 75 MORTALITY'!I$1,FALSE)=0,"",VLOOKUP($F57,'UNDER 75 MORTALITY'!$B$10:$L$468,'UNDER 75 MORTALITY'!I$1,FALSE))</f>
        <v>22.240502893991199</v>
      </c>
      <c r="N57" s="15">
        <f>IF(VLOOKUP($F57,'UNDER 75 MORTALITY'!$B$10:$L$468,'UNDER 75 MORTALITY'!J$1,FALSE)=0,"",VLOOKUP($F57,'UNDER 75 MORTALITY'!$B$10:$L$468,'UNDER 75 MORTALITY'!J$1,FALSE))</f>
        <v>23.030345002136901</v>
      </c>
      <c r="O57" s="15">
        <f>IF(VLOOKUP($F57,'UNDER 75 MORTALITY'!$B$10:$L$468,'UNDER 75 MORTALITY'!K$1,FALSE)=0,"",VLOOKUP($F57,'UNDER 75 MORTALITY'!$B$10:$L$468,'UNDER 75 MORTALITY'!K$1,FALSE))</f>
        <v>23.982660365960498</v>
      </c>
      <c r="P57" s="15">
        <f>IF(VLOOKUP($F57,'UNDER 75 MORTALITY'!$B$10:$L$468,'UNDER 75 MORTALITY'!L$1,FALSE)=0,"",VLOOKUP($F57,'UNDER 75 MORTALITY'!$B$10:$L$468,'UNDER 75 MORTALITY'!L$1,FALSE))</f>
        <v>22.8112839530869</v>
      </c>
      <c r="Q57" s="15">
        <f>IF(VLOOKUP($F57,'UNDER 75 MORTALITY'!$B$10:$N$468,'UNDER 75 MORTALITY'!M$1,FALSE)=0,"",VLOOKUP($F57,'UNDER 75 MORTALITY'!$B$10:$N$468,'UNDER 75 MORTALITY'!M$1,FALSE))</f>
        <v>23.652681584311701</v>
      </c>
      <c r="R57" s="15">
        <f>IF(VLOOKUP($F57,'UNDER 75 MORTALITY'!$B$10:$N$468,'UNDER 75 MORTALITY'!N$1,FALSE)=0,"",VLOOKUP($F57,'UNDER 75 MORTALITY'!$B$10:$N$468,'UNDER 75 MORTALITY'!N$1,FALSE))</f>
        <v>24.638429979522702</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Melton to Rural as a Region</v>
      </c>
      <c r="G60" s="41"/>
      <c r="H60" s="42"/>
      <c r="I60" s="21">
        <f>((I57-I58))</f>
        <v>-2.9325025060554424</v>
      </c>
      <c r="J60" s="21">
        <f>((J57-J58))</f>
        <v>2.6660197575404077</v>
      </c>
      <c r="K60" s="21">
        <f t="shared" ref="K60:N60" si="15">((K57-K58))</f>
        <v>2.6652583720261021</v>
      </c>
      <c r="L60" s="21">
        <f t="shared" si="15"/>
        <v>1.9110552092295556</v>
      </c>
      <c r="M60" s="21">
        <f t="shared" si="15"/>
        <v>-2.946766346123642</v>
      </c>
      <c r="N60" s="21">
        <f t="shared" si="15"/>
        <v>-1.6775641686862919</v>
      </c>
      <c r="O60" s="21">
        <f t="shared" ref="O60:R60" si="16">((O57-O58))</f>
        <v>-0.12102958839082945</v>
      </c>
      <c r="P60" s="21">
        <f t="shared" si="16"/>
        <v>-1.0323469902932914</v>
      </c>
      <c r="Q60" s="21">
        <f t="shared" si="16"/>
        <v>0.12339704020597608</v>
      </c>
      <c r="R60" s="21">
        <f t="shared" si="16"/>
        <v>1.5444151030213256</v>
      </c>
    </row>
    <row r="61" spans="1:18" ht="51" customHeight="1" x14ac:dyDescent="0.3">
      <c r="B61" s="16"/>
      <c r="C61" s="16"/>
      <c r="D61" s="16"/>
      <c r="F61" s="43" t="str">
        <f>"% Gap - "&amp;F57&amp;" to England"</f>
        <v>% Gap - Melton to England</v>
      </c>
      <c r="G61" s="44"/>
      <c r="H61" s="45"/>
      <c r="I61" s="21">
        <f>(I57-I59)</f>
        <v>-9.3466188977895968</v>
      </c>
      <c r="J61" s="21">
        <f>(J57-J59)</f>
        <v>-3.1007878132854003</v>
      </c>
      <c r="K61" s="21">
        <f t="shared" ref="K61:N61" si="17">(K57-K59)</f>
        <v>-2.8027889788058999</v>
      </c>
      <c r="L61" s="21">
        <f t="shared" si="17"/>
        <v>-3.5325741130370005</v>
      </c>
      <c r="M61" s="21">
        <f t="shared" si="17"/>
        <v>-8.6985000544903031</v>
      </c>
      <c r="N61" s="21">
        <f t="shared" si="17"/>
        <v>-7.2699435038788991</v>
      </c>
      <c r="O61" s="21">
        <f t="shared" ref="O61:R61" si="18">(O57-O59)</f>
        <v>-5.6503884825123016</v>
      </c>
      <c r="P61" s="21">
        <f t="shared" si="18"/>
        <v>-6.258082463526101</v>
      </c>
      <c r="Q61" s="21">
        <f t="shared" si="18"/>
        <v>-4.9948232030114994</v>
      </c>
      <c r="R61" s="21">
        <f t="shared" si="18"/>
        <v>-3.4167450251043974</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ZECScgWPIZNQZa2YyRHmt3YkE5XWC7rvGmZhfFCox3uq0R2DGKaApgpqWJVFwvOB08+5JUYMlJ7CmzguBN3FtQ==" saltValue="HDA8+ahmETgofC9jcfvSew=="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2022-11-22T19:00:30Z</dcterms:modified>
</cp:coreProperties>
</file>