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74A33BB5-4F9E-4941-A876-034D996D24D2}" xr6:coauthVersionLast="47" xr6:coauthVersionMax="47" xr10:uidLastSave="{B8BC35B6-DEF6-4C0F-95C3-4ED036E2978E}"/>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<sst xmlns="http://schemas.openxmlformats.org/spreadsheetml/2006/main" count="69488" uniqueCount="1474">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</sst>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Devon</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66.040000000000006</c:v>
                </c:pt>
                <c:pt idx="1">
                  <c:v>65.290000000000006</c:v>
                </c:pt>
                <c:pt idx="2">
                  <c:v>65.31</c:v>
                </c:pt>
                <c:pt idx="3">
                  <c:v>66.67</c:v>
                </c:pt>
                <c:pt idx="4">
                  <c:v>66.67</c:v>
                </c:pt>
                <c:pt idx="5">
                  <c:v>66.599999999999994</c:v>
                </c:pt>
                <c:pt idx="6">
                  <c:v>67.790000000000006</c:v>
                </c:pt>
                <c:pt idx="7">
                  <c:v>66.61</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Devon</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67.28</c:v>
                </c:pt>
                <c:pt idx="1">
                  <c:v>66.17</c:v>
                </c:pt>
                <c:pt idx="2">
                  <c:v>66.489999999999995</c:v>
                </c:pt>
                <c:pt idx="3">
                  <c:v>65.84</c:v>
                </c:pt>
                <c:pt idx="4">
                  <c:v>66.3</c:v>
                </c:pt>
                <c:pt idx="5">
                  <c:v>66.84</c:v>
                </c:pt>
                <c:pt idx="6">
                  <c:v>67.8</c:v>
                </c:pt>
                <c:pt idx="7">
                  <c:v>68.66</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Mid Devon</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24.2</c:v>
                </c:pt>
                <c:pt idx="1">
                  <c:v>19.3</c:v>
                </c:pt>
                <c:pt idx="2">
                  <c:v>12.9</c:v>
                </c:pt>
                <c:pt idx="3">
                  <c:v>10</c:v>
                </c:pt>
                <c:pt idx="4">
                  <c:v>17.100000000000001</c:v>
                </c:pt>
                <c:pt idx="5">
                  <c:v>16.899999999999999</c:v>
                </c:pt>
                <c:pt idx="6">
                  <c:v>13.3</c:v>
                </c:pt>
                <c:pt idx="7">
                  <c:v>10.6</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Mid Devon</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16</c:v>
                </c:pt>
                <c:pt idx="1">
                  <c:v>17.5</c:v>
                </c:pt>
                <c:pt idx="2">
                  <c:v>17.100000000000001</c:v>
                </c:pt>
                <c:pt idx="3">
                  <c:v>17.2</c:v>
                </c:pt>
                <c:pt idx="4">
                  <c:v>16.399999999999999</c:v>
                </c:pt>
                <c:pt idx="5">
                  <c:v>15.5</c:v>
                </c:pt>
                <c:pt idx="6">
                  <c:v>15.5</c:v>
                </c:pt>
                <c:pt idx="7">
                  <c:v>15.2</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Mid Devon</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62.266871169775499</c:v>
                </c:pt>
                <c:pt idx="1">
                  <c:v>62.550244658696499</c:v>
                </c:pt>
                <c:pt idx="2">
                  <c:v>61.873767049729103</c:v>
                </c:pt>
                <c:pt idx="3">
                  <c:v>68.258114280044097</c:v>
                </c:pt>
                <c:pt idx="4">
                  <c:v>67.717384398144105</c:v>
                </c:pt>
                <c:pt idx="5">
                  <c:v>63.124255852076402</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Mid Devon</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31.214650591254799</c:v>
                </c:pt>
                <c:pt idx="1">
                  <c:v>27.759500874027299</c:v>
                </c:pt>
                <c:pt idx="2">
                  <c:v>26.270012396535598</c:v>
                </c:pt>
                <c:pt idx="3">
                  <c:v>22.0211580596442</c:v>
                </c:pt>
                <c:pt idx="4">
                  <c:v>19.930473787393701</c:v>
                </c:pt>
                <c:pt idx="5">
                  <c:v>20.226306876631401</c:v>
                </c:pt>
                <c:pt idx="6">
                  <c:v>21.323509745927499</c:v>
                </c:pt>
                <c:pt idx="7">
                  <c:v>22.7577918950652</c:v>
                </c:pt>
                <c:pt idx="8">
                  <c:v>23.911811342248399</c:v>
                </c:pt>
                <c:pt idx="9">
                  <c:v>23.0181454690537</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Devon from 2011-13 to 2018-20 was consistently greater than both the rural and England situations.</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Devon from 2011-13 to 2018-20 was consistently greater than the rural and England situations with the gaps to both increasing during the latter half of this period.</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venir Next LT Pro" panose="020B0504020202020204" pitchFamily="34" charset="0"/>
              <a:ea typeface="+mn-ea"/>
              <a:cs typeface="+mn-cs"/>
            </a:rPr>
            <a:t>Smoking prevalence in Mid Devon from 2012 to 2019 fluctuated moving it above both the England and rural situations in some years, between both at times, and below both in other years.</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Mid Devon was initially lower than the rural situation, it then increased above the rural position for a number of years, before moving below the rural situation again towards the end of the period.</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Mid Devon from 2015/16 to 2020/21 was generally in line with the rural and England situations, albeit with the exceptions of 2018/19 and 2019/20 where it was markedly greater than both.</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59</xdr:row>
      <xdr:rowOff>198120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5366980"/>
          <a:ext cx="7437120" cy="18440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Mid Devon from 2008-10 to 2017-19 moved from being in line with the rural situation, to being below 'Rural as a Region', to being in line with the rural position again by the end of the period.</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4" t="s">
        <v>1326</v>
      </c>
      <c r="B1" s="55"/>
      <c r="C1" s="55"/>
    </row>
    <row r="2" spans="1:20" ht="21" customHeight="1" x14ac:dyDescent="0.3">
      <c r="A2" s="55"/>
      <c r="B2" s="55"/>
      <c r="C2" s="55"/>
    </row>
    <row r="3" spans="1:20" ht="15" thickBot="1" x14ac:dyDescent="0.35"/>
    <row r="4" spans="1:20" ht="16.2" thickBot="1" x14ac:dyDescent="0.35">
      <c r="A4" s="2" t="s">
        <v>0</v>
      </c>
      <c r="B4" s="3" t="s">
        <v>171</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6" t="s">
        <v>1464</v>
      </c>
      <c r="G11" s="56"/>
      <c r="H11" s="57"/>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Devon</v>
      </c>
      <c r="G12" s="12"/>
      <c r="H12" s="13"/>
      <c r="I12" s="14">
        <f>IF(VLOOKUP($F12,'M HLE'!$B$10:$L$468,'M HLE'!E$1,FALSE)=0,"",VLOOKUP($F12,'M HLE'!$B$10:$L$468,'M HLE'!E$1,FALSE))</f>
        <v>66.040000000000006</v>
      </c>
      <c r="J12" s="15">
        <f>IF(VLOOKUP($F12,'M HLE'!$B$10:$L$468,'M HLE'!F$1,FALSE)=0,"",VLOOKUP($F12,'M HLE'!$B$10:$L$468,'M HLE'!F$1,FALSE))</f>
        <v>65.290000000000006</v>
      </c>
      <c r="K12" s="15">
        <f>IF(VLOOKUP($F12,'M HLE'!$B$10:$L$468,'M HLE'!G$1,FALSE)=0,"",VLOOKUP($F12,'M HLE'!$B$10:$L$468,'M HLE'!G$1,FALSE))</f>
        <v>65.31</v>
      </c>
      <c r="L12" s="15">
        <f>IF(VLOOKUP($F12,'M HLE'!$B$10:$L$468,'M HLE'!H$1,FALSE)=0,"",VLOOKUP($F12,'M HLE'!$B$10:$L$468,'M HLE'!H$1,FALSE))</f>
        <v>66.67</v>
      </c>
      <c r="M12" s="15">
        <f>IF(VLOOKUP($F12,'M HLE'!$B$10:$L$468,'M HLE'!I$1,FALSE)=0,"",VLOOKUP($F12,'M HLE'!$B$10:$L$468,'M HLE'!I$1,FALSE))</f>
        <v>66.67</v>
      </c>
      <c r="N12" s="15">
        <f>IF(VLOOKUP($F12,'M HLE'!$B$10:$L$468,'M HLE'!J$1,FALSE)=0,"",VLOOKUP($F12,'M HLE'!$B$10:$L$468,'M HLE'!J$1,FALSE))</f>
        <v>66.599999999999994</v>
      </c>
      <c r="O12" s="15">
        <f>IF(VLOOKUP($F12,'M HLE'!$B$10:$L$468,'M HLE'!K$1,FALSE)=0,"",VLOOKUP($F12,'M HLE'!$B$10:$L$468,'M HLE'!K$1,FALSE))</f>
        <v>67.790000000000006</v>
      </c>
      <c r="P12" s="15">
        <f>IF(VLOOKUP($F12,'M HLE'!$B$10:$L$468,'M HLE'!L$1,FALSE)=0,"",VLOOKUP($F12,'M HLE'!$B$10:$L$468,'M HLE'!L$1,FALSE))</f>
        <v>66.61</v>
      </c>
      <c r="Q12" s="34"/>
      <c r="R12" s="34"/>
      <c r="S12" s="34"/>
      <c r="T12" s="34"/>
    </row>
    <row r="13" spans="1:20" ht="51" customHeight="1" x14ac:dyDescent="0.3">
      <c r="B13" s="16"/>
      <c r="C13" s="16"/>
      <c r="D13" s="16"/>
      <c r="F13" s="45" t="s">
        <v>2</v>
      </c>
      <c r="G13" s="46"/>
      <c r="H13" s="47"/>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48" t="s">
        <v>3</v>
      </c>
      <c r="G14" s="49"/>
      <c r="H14" s="50"/>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51" t="str">
        <f>"% Gap - "&amp;F12&amp;" to Rural as a Region"</f>
        <v>% Gap - Devon to Rural as a Region</v>
      </c>
      <c r="G15" s="52"/>
      <c r="H15" s="53"/>
      <c r="I15" s="21">
        <f>100*((I12-I13))/I13</f>
        <v>1.9977913864069785</v>
      </c>
      <c r="J15" s="21">
        <f>100*((J12-J13))/J13</f>
        <v>0.17030025008055386</v>
      </c>
      <c r="K15" s="21">
        <f t="shared" ref="K15:P15" si="0">100*((K12-K13))/K13</f>
        <v>0.37886065151735993</v>
      </c>
      <c r="L15" s="21">
        <f t="shared" si="0"/>
        <v>3.1364814170244086</v>
      </c>
      <c r="M15" s="21">
        <f t="shared" si="0"/>
        <v>3.2722766525965179</v>
      </c>
      <c r="N15" s="21">
        <f t="shared" si="0"/>
        <v>3.677758318739027</v>
      </c>
      <c r="O15" s="21">
        <f t="shared" si="0"/>
        <v>5.3073081314516282</v>
      </c>
      <c r="P15" s="21">
        <f t="shared" si="0"/>
        <v>2.9298142596656067</v>
      </c>
      <c r="Q15" s="35"/>
      <c r="R15" s="35"/>
      <c r="S15" s="35"/>
      <c r="T15" s="35"/>
    </row>
    <row r="16" spans="1:20" ht="51" customHeight="1" x14ac:dyDescent="0.3">
      <c r="B16" s="16"/>
      <c r="C16" s="16"/>
      <c r="D16" s="16"/>
      <c r="F16" s="40" t="str">
        <f>"% Gap - "&amp;F12&amp;" to England"</f>
        <v>% Gap - Devon to England</v>
      </c>
      <c r="G16" s="41"/>
      <c r="H16" s="42"/>
      <c r="I16" s="21">
        <f>100*(I12-I14)/I14</f>
        <v>4.5267489711934266</v>
      </c>
      <c r="J16" s="21">
        <f>100*(J12-J14)/J14</f>
        <v>3.0298248382515527</v>
      </c>
      <c r="K16" s="21">
        <f t="shared" ref="K16:P16" si="1">100*(K12-K14)/K14</f>
        <v>3.0451246449984217</v>
      </c>
      <c r="L16" s="21">
        <f t="shared" si="1"/>
        <v>5.3072184489022263</v>
      </c>
      <c r="M16" s="21">
        <f t="shared" si="1"/>
        <v>5.190911959608707</v>
      </c>
      <c r="N16" s="21">
        <f t="shared" si="1"/>
        <v>5.1136363636363553</v>
      </c>
      <c r="O16" s="21">
        <f t="shared" si="1"/>
        <v>7.2966128521684182</v>
      </c>
      <c r="P16" s="21">
        <f t="shared" si="1"/>
        <v>5.4957237884067132</v>
      </c>
      <c r="Q16" s="35"/>
      <c r="R16" s="35"/>
      <c r="S16" s="35"/>
      <c r="T16" s="35"/>
    </row>
    <row r="17" spans="1:20" ht="51" customHeight="1" x14ac:dyDescent="0.3">
      <c r="B17" s="16"/>
      <c r="C17" s="16"/>
      <c r="D17" s="16"/>
      <c r="F17" s="40" t="s">
        <v>4</v>
      </c>
      <c r="G17" s="41"/>
      <c r="H17" s="42"/>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6" t="s">
        <v>1466</v>
      </c>
      <c r="G20" s="56"/>
      <c r="H20" s="57"/>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Devon</v>
      </c>
      <c r="G21" s="12"/>
      <c r="H21" s="13"/>
      <c r="I21" s="14">
        <f>IF(VLOOKUP($F21,'F HLE'!$B$10:$L$468,'F HLE'!E$1,FALSE)=0,"",VLOOKUP($F21,'F HLE'!$B$10:$L$468,'F HLE'!E$1,FALSE))</f>
        <v>67.28</v>
      </c>
      <c r="J21" s="15">
        <f>IF(VLOOKUP($F21,'F HLE'!$B$10:$L$468,'F HLE'!F$1,FALSE)=0,"",VLOOKUP($F21,'F HLE'!$B$10:$L$468,'F HLE'!F$1,FALSE))</f>
        <v>66.17</v>
      </c>
      <c r="K21" s="15">
        <f>IF(VLOOKUP($F21,'F HLE'!$B$10:$L$468,'F HLE'!G$1,FALSE)=0,"",VLOOKUP($F21,'F HLE'!$B$10:$L$468,'F HLE'!G$1,FALSE))</f>
        <v>66.489999999999995</v>
      </c>
      <c r="L21" s="15">
        <f>IF(VLOOKUP($F21,'F HLE'!$B$10:$L$468,'F HLE'!H$1,FALSE)=0,"",VLOOKUP($F21,'F HLE'!$B$10:$L$468,'F HLE'!H$1,FALSE))</f>
        <v>65.84</v>
      </c>
      <c r="M21" s="15">
        <f>IF(VLOOKUP($F21,'F HLE'!$B$10:$L$468,'F HLE'!I$1,FALSE)=0,"",VLOOKUP($F21,'F HLE'!$B$10:$L$468,'F HLE'!I$1,FALSE))</f>
        <v>66.3</v>
      </c>
      <c r="N21" s="15">
        <f>IF(VLOOKUP($F21,'F HLE'!$B$10:$L$468,'F HLE'!J$1,FALSE)=0,"",VLOOKUP($F21,'F HLE'!$B$10:$L$468,'F HLE'!J$1,FALSE))</f>
        <v>66.84</v>
      </c>
      <c r="O21" s="15">
        <f>IF(VLOOKUP($F21,'F HLE'!$B$10:$L$468,'F HLE'!K$1,FALSE)=0,"",VLOOKUP($F21,'F HLE'!$B$10:$L$468,'F HLE'!K$1,FALSE))</f>
        <v>67.8</v>
      </c>
      <c r="P21" s="15">
        <f>IF(VLOOKUP($F21,'F HLE'!$B$10:$L$468,'F HLE'!L$1,FALSE)=0,"",VLOOKUP($F21,'F HLE'!$B$10:$L$468,'F HLE'!L$1,FALSE))</f>
        <v>68.66</v>
      </c>
      <c r="Q21" s="34"/>
      <c r="R21" s="34"/>
      <c r="S21" s="34"/>
      <c r="T21" s="34"/>
    </row>
    <row r="22" spans="1:20" ht="51" customHeight="1" x14ac:dyDescent="0.3">
      <c r="B22" s="16"/>
      <c r="C22" s="16"/>
      <c r="D22" s="16"/>
      <c r="F22" s="45" t="s">
        <v>2</v>
      </c>
      <c r="G22" s="46"/>
      <c r="H22" s="47"/>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48" t="s">
        <v>3</v>
      </c>
      <c r="G23" s="49"/>
      <c r="H23" s="50"/>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51" t="str">
        <f>"% Gap - "&amp;F21&amp;" to Rural as a Region"</f>
        <v>% Gap - Devon to Rural as a Region</v>
      </c>
      <c r="G24" s="52"/>
      <c r="H24" s="53"/>
      <c r="I24" s="21">
        <f>100*((I21-I22))/I22</f>
        <v>2.6352923229472434</v>
      </c>
      <c r="J24" s="21">
        <f>100*((J21-J22))/J22</f>
        <v>1.536006383403137</v>
      </c>
      <c r="K24" s="21">
        <f t="shared" ref="K24:P24" si="3">100*((K21-K22))/K22</f>
        <v>1.3150075426272936</v>
      </c>
      <c r="L24" s="21">
        <f t="shared" si="3"/>
        <v>0.42402611268721446</v>
      </c>
      <c r="M24" s="21">
        <f t="shared" si="3"/>
        <v>1.1287370347773393</v>
      </c>
      <c r="N24" s="21">
        <f t="shared" si="3"/>
        <v>2.3168239535257409</v>
      </c>
      <c r="O24" s="21">
        <f t="shared" si="3"/>
        <v>5.3482084589328336</v>
      </c>
      <c r="P24" s="21">
        <f t="shared" si="3"/>
        <v>5.0288729970553048</v>
      </c>
      <c r="Q24" s="35"/>
      <c r="R24" s="35"/>
      <c r="S24" s="35"/>
      <c r="T24" s="35"/>
    </row>
    <row r="25" spans="1:20" ht="51" customHeight="1" x14ac:dyDescent="0.3">
      <c r="B25" s="16"/>
      <c r="C25" s="16"/>
      <c r="D25" s="16"/>
      <c r="F25" s="40" t="str">
        <f>"% Gap - "&amp;F21&amp;" to England"</f>
        <v>% Gap - Devon to England</v>
      </c>
      <c r="G25" s="41"/>
      <c r="H25" s="42"/>
      <c r="I25" s="21">
        <f>100*(I21-I23)/I23</f>
        <v>5.388471177944858</v>
      </c>
      <c r="J25" s="21">
        <f>100*(J21-J23)/J23</f>
        <v>3.6335160532498048</v>
      </c>
      <c r="K25" s="21">
        <f t="shared" ref="K25:P25" si="4">100*(K21-K23)/K23</f>
        <v>3.793318763659058</v>
      </c>
      <c r="L25" s="21">
        <f t="shared" si="4"/>
        <v>3.1813195423914764</v>
      </c>
      <c r="M25" s="21">
        <f t="shared" si="4"/>
        <v>3.9673827818723444</v>
      </c>
      <c r="N25" s="21">
        <f t="shared" si="4"/>
        <v>4.617311003286904</v>
      </c>
      <c r="O25" s="21">
        <f t="shared" si="4"/>
        <v>6.7380352644836181</v>
      </c>
      <c r="P25" s="21">
        <f t="shared" si="4"/>
        <v>7.499608579927977</v>
      </c>
      <c r="Q25" s="35"/>
      <c r="R25" s="35"/>
      <c r="S25" s="35"/>
      <c r="T25" s="35"/>
    </row>
    <row r="26" spans="1:20" ht="51" customHeight="1" x14ac:dyDescent="0.3">
      <c r="B26" s="16"/>
      <c r="C26" s="16"/>
      <c r="D26" s="16"/>
      <c r="F26" s="40" t="s">
        <v>4</v>
      </c>
      <c r="G26" s="41"/>
      <c r="H26" s="42"/>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6" t="s">
        <v>1468</v>
      </c>
      <c r="G29" s="56"/>
      <c r="H29" s="57"/>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Mid Devon</v>
      </c>
      <c r="G30" s="12"/>
      <c r="H30" s="13"/>
      <c r="I30" s="14">
        <f>IF(VLOOKUP($F30,SMOKING!$B$10:$L$468,SMOKING!E$1,FALSE)=0,"",VLOOKUP($F30,SMOKING!$B$10:$L$468,SMOKING!E$1,FALSE))</f>
        <v>24.2</v>
      </c>
      <c r="J30" s="15">
        <f>IF(VLOOKUP($F30,SMOKING!$B$10:$L$468,SMOKING!F$1,FALSE)=0,"",VLOOKUP($F30,SMOKING!$B$10:$L$468,SMOKING!F$1,FALSE))</f>
        <v>19.3</v>
      </c>
      <c r="K30" s="15">
        <f>IF(VLOOKUP($F30,SMOKING!$B$10:$L$468,SMOKING!G$1,FALSE)=0,"",VLOOKUP($F30,SMOKING!$B$10:$L$468,SMOKING!G$1,FALSE))</f>
        <v>12.9</v>
      </c>
      <c r="L30" s="15">
        <f>IF(VLOOKUP($F30,SMOKING!$B$10:$L$468,SMOKING!H$1,FALSE)=0,"",VLOOKUP($F30,SMOKING!$B$10:$L$468,SMOKING!H$1,FALSE))</f>
        <v>10</v>
      </c>
      <c r="M30" s="15">
        <f>IF(VLOOKUP($F30,SMOKING!$B$10:$L$468,SMOKING!I$1,FALSE)=0,"",VLOOKUP($F30,SMOKING!$B$10:$L$468,SMOKING!I$1,FALSE))</f>
        <v>17.100000000000001</v>
      </c>
      <c r="N30" s="15">
        <f>IF(VLOOKUP($F30,SMOKING!$B$10:$L$468,SMOKING!J$1,FALSE)=0,"",VLOOKUP($F30,SMOKING!$B$10:$L$468,SMOKING!J$1,FALSE))</f>
        <v>16.899999999999999</v>
      </c>
      <c r="O30" s="15">
        <f>IF(VLOOKUP($F30,SMOKING!$B$10:$L$468,SMOKING!K$1,FALSE)=0,"",VLOOKUP($F30,SMOKING!$B$10:$L$468,SMOKING!K$1,FALSE))</f>
        <v>13.3</v>
      </c>
      <c r="P30" s="15">
        <f>IF(VLOOKUP($F30,SMOKING!$B$10:$L$468,SMOKING!L$1,FALSE)=0,"",VLOOKUP($F30,SMOKING!$B$10:$L$468,SMOKING!L$1,FALSE))</f>
        <v>10.6</v>
      </c>
      <c r="Q30" s="34"/>
      <c r="R30" s="34"/>
      <c r="S30" s="34"/>
      <c r="T30" s="34"/>
    </row>
    <row r="31" spans="1:20" ht="51" customHeight="1" x14ac:dyDescent="0.3">
      <c r="B31" s="16"/>
      <c r="C31" s="16"/>
      <c r="D31" s="16"/>
      <c r="F31" s="45" t="s">
        <v>2</v>
      </c>
      <c r="G31" s="46"/>
      <c r="H31" s="47"/>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48" t="s">
        <v>3</v>
      </c>
      <c r="G32" s="49"/>
      <c r="H32" s="50"/>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51" t="str">
        <f>"% Gap - "&amp;F30&amp;" to Rural as a Region"</f>
        <v>% Gap - Mid Devon to Rural as a Region</v>
      </c>
      <c r="G33" s="52"/>
      <c r="H33" s="53"/>
      <c r="I33" s="21">
        <f>((I30-I31))</f>
        <v>6.9275862068965459</v>
      </c>
      <c r="J33" s="21">
        <f>((J30-J31))</f>
        <v>3.1908045977011561</v>
      </c>
      <c r="K33" s="21">
        <f t="shared" ref="K33:P33" si="6">((K30-K31))</f>
        <v>-2.6678160919540232</v>
      </c>
      <c r="L33" s="21">
        <f t="shared" si="6"/>
        <v>-4.8931034482758626</v>
      </c>
      <c r="M33" s="21">
        <f t="shared" si="6"/>
        <v>3.7781609195402321</v>
      </c>
      <c r="N33" s="21">
        <f t="shared" si="6"/>
        <v>4.0643678160919503</v>
      </c>
      <c r="O33" s="21">
        <f t="shared" si="6"/>
        <v>0.68735632183908102</v>
      </c>
      <c r="P33" s="21">
        <f t="shared" si="6"/>
        <v>-2.1264367816091916</v>
      </c>
      <c r="Q33" s="35"/>
      <c r="R33" s="35"/>
      <c r="S33" s="35"/>
      <c r="T33" s="35"/>
    </row>
    <row r="34" spans="1:20" ht="51" customHeight="1" x14ac:dyDescent="0.3">
      <c r="B34" s="16"/>
      <c r="C34" s="16"/>
      <c r="D34" s="16"/>
      <c r="F34" s="40" t="str">
        <f>"% Gap - "&amp;F30&amp;" to England"</f>
        <v>% Gap - Mid Devon to England</v>
      </c>
      <c r="G34" s="41"/>
      <c r="H34" s="42"/>
      <c r="I34" s="21">
        <f>(I30-I32)</f>
        <v>4.8999999999999986</v>
      </c>
      <c r="J34" s="21">
        <f>(J30-J32)</f>
        <v>0.90000000000000213</v>
      </c>
      <c r="K34" s="21">
        <f t="shared" ref="K34:P34" si="7">(K30-K32)</f>
        <v>-4.9000000000000004</v>
      </c>
      <c r="L34" s="21">
        <f t="shared" si="7"/>
        <v>-6.8999999999999986</v>
      </c>
      <c r="M34" s="21">
        <f t="shared" si="7"/>
        <v>1.6000000000000014</v>
      </c>
      <c r="N34" s="21">
        <f t="shared" si="7"/>
        <v>1.9999999999999982</v>
      </c>
      <c r="O34" s="21">
        <f t="shared" si="7"/>
        <v>-1.0999999999999996</v>
      </c>
      <c r="P34" s="21">
        <f t="shared" si="7"/>
        <v>-3.3000000000000007</v>
      </c>
      <c r="Q34" s="35"/>
      <c r="R34" s="35"/>
      <c r="S34" s="35"/>
      <c r="T34" s="35"/>
    </row>
    <row r="35" spans="1:20" ht="51" customHeight="1" x14ac:dyDescent="0.3">
      <c r="B35" s="16"/>
      <c r="C35" s="16"/>
      <c r="D35" s="16"/>
      <c r="F35" s="40" t="s">
        <v>4</v>
      </c>
      <c r="G35" s="41"/>
      <c r="H35" s="42"/>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3" t="s">
        <v>1469</v>
      </c>
      <c r="G38" s="43"/>
      <c r="H38" s="44"/>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Mid Devon</v>
      </c>
      <c r="G39" s="12"/>
      <c r="H39" s="13"/>
      <c r="I39" s="14">
        <f>IF(VLOOKUP($F39,'CHILD OBESITY'!$B$10:$L$468,'CHILD OBESITY'!E$1,FALSE)=0,"",VLOOKUP($F39,'CHILD OBESITY'!$B$10:$L$468,'CHILD OBESITY'!E$1,FALSE))</f>
        <v>16</v>
      </c>
      <c r="J39" s="15">
        <f>IF(VLOOKUP($F39,'CHILD OBESITY'!$B$10:$L$468,'CHILD OBESITY'!F$1,FALSE)=0,"",VLOOKUP($F39,'CHILD OBESITY'!$B$10:$L$468,'CHILD OBESITY'!F$1,FALSE))</f>
        <v>17.5</v>
      </c>
      <c r="K39" s="15">
        <f>IF(VLOOKUP($F39,'CHILD OBESITY'!$B$10:$L$468,'CHILD OBESITY'!G$1,FALSE)=0,"",VLOOKUP($F39,'CHILD OBESITY'!$B$10:$L$468,'CHILD OBESITY'!G$1,FALSE))</f>
        <v>17.100000000000001</v>
      </c>
      <c r="L39" s="15">
        <f>IF(VLOOKUP($F39,'CHILD OBESITY'!$B$10:$L$468,'CHILD OBESITY'!H$1,FALSE)=0,"",VLOOKUP($F39,'CHILD OBESITY'!$B$10:$L$468,'CHILD OBESITY'!H$1,FALSE))</f>
        <v>17.2</v>
      </c>
      <c r="M39" s="15">
        <f>IF(VLOOKUP($F39,'CHILD OBESITY'!$B$10:$L$468,'CHILD OBESITY'!I$1,FALSE)=0,"",VLOOKUP($F39,'CHILD OBESITY'!$B$10:$L$468,'CHILD OBESITY'!I$1,FALSE))</f>
        <v>16.399999999999999</v>
      </c>
      <c r="N39" s="15">
        <f>IF(VLOOKUP($F39,'CHILD OBESITY'!$B$10:$L$468,'CHILD OBESITY'!J$1,FALSE)=0,"",VLOOKUP($F39,'CHILD OBESITY'!$B$10:$L$468,'CHILD OBESITY'!J$1,FALSE))</f>
        <v>15.5</v>
      </c>
      <c r="O39" s="15">
        <f>IF(VLOOKUP($F39,'CHILD OBESITY'!$B$10:$L$468,'CHILD OBESITY'!K$1,FALSE)=0,"",VLOOKUP($F39,'CHILD OBESITY'!$B$10:$L$468,'CHILD OBESITY'!K$1,FALSE))</f>
        <v>15.5</v>
      </c>
      <c r="P39" s="15">
        <f>IF(VLOOKUP($F39,'CHILD OBESITY'!$B$10:$L$468,'CHILD OBESITY'!L$1,FALSE)=0,"",VLOOKUP($F39,'CHILD OBESITY'!$B$10:$L$468,'CHILD OBESITY'!L$1,FALSE))</f>
        <v>15.2</v>
      </c>
      <c r="Q39" s="34"/>
      <c r="R39" s="34"/>
      <c r="S39" s="34"/>
      <c r="T39" s="34"/>
    </row>
    <row r="40" spans="1:20" ht="51" customHeight="1" x14ac:dyDescent="0.3">
      <c r="B40" s="16"/>
      <c r="C40" s="16"/>
      <c r="D40" s="16"/>
      <c r="F40" s="45" t="s">
        <v>2</v>
      </c>
      <c r="G40" s="46"/>
      <c r="H40" s="47"/>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48" t="s">
        <v>3</v>
      </c>
      <c r="G41" s="49"/>
      <c r="H41" s="50"/>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51" t="str">
        <f>"% Gap - "&amp;F39&amp;" to Rural as a Region"</f>
        <v>% Gap - Mid Devon to Rural as a Region</v>
      </c>
      <c r="G42" s="52"/>
      <c r="H42" s="53"/>
      <c r="I42" s="21">
        <f>((I39-I40))</f>
        <v>-0.30888888888889454</v>
      </c>
      <c r="J42" s="21">
        <f>((J39-J40))</f>
        <v>1.0344444444444498</v>
      </c>
      <c r="K42" s="21">
        <f t="shared" ref="K42:P42" si="9">((K39-K40))</f>
        <v>0.52222222222222214</v>
      </c>
      <c r="L42" s="21">
        <f t="shared" si="9"/>
        <v>0.80444444444444585</v>
      </c>
      <c r="M42" s="21">
        <f t="shared" si="9"/>
        <v>8.5555555555558271E-2</v>
      </c>
      <c r="N42" s="21">
        <f t="shared" si="9"/>
        <v>-0.84333333333333016</v>
      </c>
      <c r="O42" s="21">
        <f t="shared" si="9"/>
        <v>-0.84777777777776819</v>
      </c>
      <c r="P42" s="21">
        <f t="shared" si="9"/>
        <v>-1.3433333333333373</v>
      </c>
      <c r="Q42" s="35"/>
      <c r="R42" s="35"/>
      <c r="S42" s="35"/>
      <c r="T42" s="35"/>
    </row>
    <row r="43" spans="1:20" ht="51" customHeight="1" x14ac:dyDescent="0.3">
      <c r="B43" s="16"/>
      <c r="C43" s="16"/>
      <c r="D43" s="16"/>
      <c r="F43" s="40" t="str">
        <f>"% Gap - "&amp;F39&amp;" to England"</f>
        <v>% Gap - Mid Devon to England</v>
      </c>
      <c r="G43" s="41"/>
      <c r="H43" s="42"/>
      <c r="I43" s="21">
        <f>(I39-I41)</f>
        <v>-2.6999999999999993</v>
      </c>
      <c r="J43" s="21">
        <f>(J39-J41)</f>
        <v>-1.5</v>
      </c>
      <c r="K43" s="21">
        <f t="shared" ref="K43:P43" si="10">(K39-K41)</f>
        <v>-2</v>
      </c>
      <c r="L43" s="21">
        <f t="shared" si="10"/>
        <v>-1.9000000000000021</v>
      </c>
      <c r="M43" s="21">
        <f t="shared" si="10"/>
        <v>-2.6000000000000014</v>
      </c>
      <c r="N43" s="21">
        <f t="shared" si="10"/>
        <v>-3.8000000000000007</v>
      </c>
      <c r="O43" s="21">
        <f t="shared" si="10"/>
        <v>-4.1000000000000014</v>
      </c>
      <c r="P43" s="21">
        <f t="shared" si="10"/>
        <v>-4.8000000000000007</v>
      </c>
      <c r="Q43" s="35"/>
      <c r="R43" s="35"/>
      <c r="S43" s="35"/>
      <c r="T43" s="35"/>
    </row>
    <row r="44" spans="1:20" ht="51" customHeight="1" x14ac:dyDescent="0.3">
      <c r="B44" s="16"/>
      <c r="C44" s="16"/>
      <c r="D44" s="16"/>
      <c r="F44" s="40" t="s">
        <v>4</v>
      </c>
      <c r="G44" s="41"/>
      <c r="H44" s="42"/>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3" t="s">
        <v>1471</v>
      </c>
      <c r="G47" s="43"/>
      <c r="H47" s="44"/>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Mid Devon</v>
      </c>
      <c r="G48" s="12"/>
      <c r="H48" s="13"/>
      <c r="I48" s="14">
        <f>IF(VLOOKUP($F48,'ADULT OBESITY'!$B$10:$L$468,'ADULT OBESITY'!E$1,FALSE)=0,"",VLOOKUP($F48,'ADULT OBESITY'!$B$10:$L$468,'ADULT OBESITY'!E$1,FALSE))</f>
        <v>62.266871169775499</v>
      </c>
      <c r="J48" s="15">
        <f>IF(VLOOKUP($F48,'ADULT OBESITY'!$B$10:$L$468,'ADULT OBESITY'!F$1,FALSE)=0,"",VLOOKUP($F48,'ADULT OBESITY'!$B$10:$L$468,'ADULT OBESITY'!F$1,FALSE))</f>
        <v>62.550244658696499</v>
      </c>
      <c r="K48" s="15">
        <f>IF(VLOOKUP($F48,'ADULT OBESITY'!$B$10:$L$468,'ADULT OBESITY'!G$1,FALSE)=0,"",VLOOKUP($F48,'ADULT OBESITY'!$B$10:$L$468,'ADULT OBESITY'!G$1,FALSE))</f>
        <v>61.873767049729103</v>
      </c>
      <c r="L48" s="15">
        <f>IF(VLOOKUP($F48,'ADULT OBESITY'!$B$10:$L$468,'ADULT OBESITY'!H$1,FALSE)=0,"",VLOOKUP($F48,'ADULT OBESITY'!$B$10:$L$468,'ADULT OBESITY'!H$1,FALSE))</f>
        <v>68.258114280044097</v>
      </c>
      <c r="M48" s="15">
        <f>IF(VLOOKUP($F48,'ADULT OBESITY'!$B$10:$L$468,'ADULT OBESITY'!I$1,FALSE)=0,"",VLOOKUP($F48,'ADULT OBESITY'!$B$10:$L$468,'ADULT OBESITY'!I$1,FALSE))</f>
        <v>67.717384398144105</v>
      </c>
      <c r="N48" s="15">
        <f>IF(VLOOKUP($F48,'ADULT OBESITY'!$B$10:$L$468,'ADULT OBESITY'!J$1,FALSE)=0,"",VLOOKUP($F48,'ADULT OBESITY'!$B$10:$L$468,'ADULT OBESITY'!J$1,FALSE))</f>
        <v>63.124255852076402</v>
      </c>
      <c r="O48" s="34"/>
      <c r="P48" s="34"/>
      <c r="Q48" s="34"/>
      <c r="R48" s="34"/>
    </row>
    <row r="49" spans="1:18" ht="51" customHeight="1" x14ac:dyDescent="0.3">
      <c r="B49" s="16"/>
      <c r="C49" s="16"/>
      <c r="D49" s="16"/>
      <c r="F49" s="45" t="s">
        <v>2</v>
      </c>
      <c r="G49" s="46"/>
      <c r="H49" s="47"/>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48" t="s">
        <v>3</v>
      </c>
      <c r="G50" s="49"/>
      <c r="H50" s="50"/>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51" t="str">
        <f>"% Gap - "&amp;F48&amp;" to Rural as a Region"</f>
        <v>% Gap - Mid Devon to Rural as a Region</v>
      </c>
      <c r="G51" s="52"/>
      <c r="H51" s="53"/>
      <c r="I51" s="21">
        <f>((I48-I49))</f>
        <v>0.70245535021390992</v>
      </c>
      <c r="J51" s="21">
        <f>((J48-J49))</f>
        <v>1.1198675280927972</v>
      </c>
      <c r="K51" s="21">
        <f t="shared" ref="K51:N51" si="12">((K48-K49))</f>
        <v>-0.39220082633557496</v>
      </c>
      <c r="L51" s="21">
        <f t="shared" si="12"/>
        <v>5.903521278235857</v>
      </c>
      <c r="M51" s="21">
        <f t="shared" si="12"/>
        <v>5.5362172179009548</v>
      </c>
      <c r="N51" s="21">
        <f t="shared" si="12"/>
        <v>-0.44647175038613085</v>
      </c>
      <c r="O51" s="35"/>
      <c r="P51" s="35"/>
      <c r="Q51" s="35"/>
      <c r="R51" s="35"/>
    </row>
    <row r="52" spans="1:18" ht="51" customHeight="1" x14ac:dyDescent="0.3">
      <c r="B52" s="16"/>
      <c r="C52" s="16"/>
      <c r="D52" s="16"/>
      <c r="F52" s="40" t="str">
        <f>"% Gap - "&amp;F48&amp;" to England"</f>
        <v>% Gap - Mid Devon to England</v>
      </c>
      <c r="G52" s="41"/>
      <c r="H52" s="42"/>
      <c r="I52" s="21">
        <f>(I48-I50)</f>
        <v>0.88049308493199874</v>
      </c>
      <c r="J52" s="21">
        <f>(J48-J50)</f>
        <v>1.1002118952671012</v>
      </c>
      <c r="K52" s="21">
        <f t="shared" ref="K52:N52" si="13">(K48-K50)</f>
        <v>-0.14275138571509416</v>
      </c>
      <c r="L52" s="21">
        <f t="shared" si="13"/>
        <v>6.1306998677854949</v>
      </c>
      <c r="M52" s="21">
        <f t="shared" si="13"/>
        <v>4.960820926900503</v>
      </c>
      <c r="N52" s="21">
        <f t="shared" si="13"/>
        <v>-0.32783458669419474</v>
      </c>
      <c r="O52" s="35"/>
      <c r="P52" s="35"/>
      <c r="Q52" s="35"/>
      <c r="R52" s="35"/>
    </row>
    <row r="53" spans="1:18" ht="51" customHeight="1" x14ac:dyDescent="0.3">
      <c r="B53" s="16"/>
      <c r="C53" s="16"/>
      <c r="D53" s="16"/>
      <c r="F53" s="40" t="s">
        <v>4</v>
      </c>
      <c r="G53" s="41"/>
      <c r="H53" s="42"/>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3" t="s">
        <v>1473</v>
      </c>
      <c r="G56" s="43"/>
      <c r="H56" s="44"/>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Mid Devon</v>
      </c>
      <c r="G57" s="12"/>
      <c r="H57" s="13"/>
      <c r="I57" s="14">
        <f>IF(VLOOKUP($F57,'UNDER 75 MORTALITY'!$B$10:$L$468,'UNDER 75 MORTALITY'!E$1,FALSE)=0,"",VLOOKUP($F57,'UNDER 75 MORTALITY'!$B$10:$L$468,'UNDER 75 MORTALITY'!E$1,FALSE))</f>
        <v>31.214650591254799</v>
      </c>
      <c r="J57" s="15">
        <f>IF(VLOOKUP($F57,'UNDER 75 MORTALITY'!$B$10:$L$468,'UNDER 75 MORTALITY'!F$1,FALSE)=0,"",VLOOKUP($F57,'UNDER 75 MORTALITY'!$B$10:$L$468,'UNDER 75 MORTALITY'!F$1,FALSE))</f>
        <v>27.759500874027299</v>
      </c>
      <c r="K57" s="15">
        <f>IF(VLOOKUP($F57,'UNDER 75 MORTALITY'!$B$10:$L$468,'UNDER 75 MORTALITY'!G$1,FALSE)=0,"",VLOOKUP($F57,'UNDER 75 MORTALITY'!$B$10:$L$468,'UNDER 75 MORTALITY'!G$1,FALSE))</f>
        <v>26.270012396535598</v>
      </c>
      <c r="L57" s="15">
        <f>IF(VLOOKUP($F57,'UNDER 75 MORTALITY'!$B$10:$L$468,'UNDER 75 MORTALITY'!H$1,FALSE)=0,"",VLOOKUP($F57,'UNDER 75 MORTALITY'!$B$10:$L$468,'UNDER 75 MORTALITY'!H$1,FALSE))</f>
        <v>22.0211580596442</v>
      </c>
      <c r="M57" s="15">
        <f>IF(VLOOKUP($F57,'UNDER 75 MORTALITY'!$B$10:$L$468,'UNDER 75 MORTALITY'!I$1,FALSE)=0,"",VLOOKUP($F57,'UNDER 75 MORTALITY'!$B$10:$L$468,'UNDER 75 MORTALITY'!I$1,FALSE))</f>
        <v>19.930473787393701</v>
      </c>
      <c r="N57" s="15">
        <f>IF(VLOOKUP($F57,'UNDER 75 MORTALITY'!$B$10:$L$468,'UNDER 75 MORTALITY'!J$1,FALSE)=0,"",VLOOKUP($F57,'UNDER 75 MORTALITY'!$B$10:$L$468,'UNDER 75 MORTALITY'!J$1,FALSE))</f>
        <v>20.226306876631401</v>
      </c>
      <c r="O57" s="15">
        <f>IF(VLOOKUP($F57,'UNDER 75 MORTALITY'!$B$10:$L$468,'UNDER 75 MORTALITY'!K$1,FALSE)=0,"",VLOOKUP($F57,'UNDER 75 MORTALITY'!$B$10:$L$468,'UNDER 75 MORTALITY'!K$1,FALSE))</f>
        <v>21.323509745927499</v>
      </c>
      <c r="P57" s="15">
        <f>IF(VLOOKUP($F57,'UNDER 75 MORTALITY'!$B$10:$L$468,'UNDER 75 MORTALITY'!L$1,FALSE)=0,"",VLOOKUP($F57,'UNDER 75 MORTALITY'!$B$10:$L$468,'UNDER 75 MORTALITY'!L$1,FALSE))</f>
        <v>22.7577918950652</v>
      </c>
      <c r="Q57" s="15">
        <f>IF(VLOOKUP($F57,'UNDER 75 MORTALITY'!$B$10:$N$468,'UNDER 75 MORTALITY'!M$1,FALSE)=0,"",VLOOKUP($F57,'UNDER 75 MORTALITY'!$B$10:$N$468,'UNDER 75 MORTALITY'!M$1,FALSE))</f>
        <v>23.911811342248399</v>
      </c>
      <c r="R57" s="15">
        <f>IF(VLOOKUP($F57,'UNDER 75 MORTALITY'!$B$10:$N$468,'UNDER 75 MORTALITY'!N$1,FALSE)=0,"",VLOOKUP($F57,'UNDER 75 MORTALITY'!$B$10:$N$468,'UNDER 75 MORTALITY'!N$1,FALSE))</f>
        <v>23.0181454690537</v>
      </c>
    </row>
    <row r="58" spans="1:18" ht="51" customHeight="1" x14ac:dyDescent="0.3">
      <c r="B58" s="16"/>
      <c r="C58" s="16"/>
      <c r="D58" s="16"/>
      <c r="F58" s="45" t="s">
        <v>2</v>
      </c>
      <c r="G58" s="46"/>
      <c r="H58" s="47"/>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48" t="s">
        <v>3</v>
      </c>
      <c r="G59" s="49"/>
      <c r="H59" s="50"/>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51" t="str">
        <f>"% Gap - "&amp;F57&amp;" to Rural as a Region"</f>
        <v>% Gap - Mid Devon to Rural as a Region</v>
      </c>
      <c r="G60" s="52"/>
      <c r="H60" s="53"/>
      <c r="I60" s="21">
        <f>((I57-I58))</f>
        <v>0.4568732934446551</v>
      </c>
      <c r="J60" s="21">
        <f>((J57-J58))</f>
        <v>-1.427983987409192</v>
      </c>
      <c r="K60" s="21">
        <f t="shared" ref="K60:N60" si="15">((K57-K58))</f>
        <v>-1.6496507246682981</v>
      </c>
      <c r="L60" s="21">
        <f t="shared" si="15"/>
        <v>-4.4970911144146442</v>
      </c>
      <c r="M60" s="21">
        <f t="shared" si="15"/>
        <v>-5.2567954527211391</v>
      </c>
      <c r="N60" s="21">
        <f t="shared" si="15"/>
        <v>-4.4816022941917915</v>
      </c>
      <c r="O60" s="21">
        <f t="shared" ref="O60:R60" si="16">((O57-O58))</f>
        <v>-2.780180208423829</v>
      </c>
      <c r="P60" s="21">
        <f t="shared" si="16"/>
        <v>-1.0858390483149911</v>
      </c>
      <c r="Q60" s="21">
        <f t="shared" si="16"/>
        <v>0.3825267981426741</v>
      </c>
      <c r="R60" s="21">
        <f t="shared" si="16"/>
        <v>-7.5869407447676451E-2</v>
      </c>
    </row>
    <row r="61" spans="1:18" ht="51" customHeight="1" x14ac:dyDescent="0.3">
      <c r="B61" s="16"/>
      <c r="C61" s="16"/>
      <c r="D61" s="16"/>
      <c r="F61" s="40" t="str">
        <f>"% Gap - "&amp;F57&amp;" to England"</f>
        <v>% Gap - Mid Devon to England</v>
      </c>
      <c r="G61" s="41"/>
      <c r="H61" s="42"/>
      <c r="I61" s="21">
        <f>(I57-I59)</f>
        <v>-5.9572430982894993</v>
      </c>
      <c r="J61" s="21">
        <f>(J57-J59)</f>
        <v>-7.1947915582349999</v>
      </c>
      <c r="K61" s="21">
        <f t="shared" ref="K61:N61" si="17">(K57-K59)</f>
        <v>-7.1176980755003001</v>
      </c>
      <c r="L61" s="21">
        <f t="shared" si="17"/>
        <v>-9.9407204366812003</v>
      </c>
      <c r="M61" s="21">
        <f t="shared" si="17"/>
        <v>-11.0085291610878</v>
      </c>
      <c r="N61" s="21">
        <f t="shared" si="17"/>
        <v>-10.073981629384399</v>
      </c>
      <c r="O61" s="21">
        <f t="shared" ref="O61:R61" si="18">(O57-O59)</f>
        <v>-8.3095391025453011</v>
      </c>
      <c r="P61" s="21">
        <f t="shared" si="18"/>
        <v>-6.3115745215478007</v>
      </c>
      <c r="Q61" s="21">
        <f t="shared" si="18"/>
        <v>-4.7356934450748014</v>
      </c>
      <c r="R61" s="21">
        <f t="shared" si="18"/>
        <v>-5.0370295355733994</v>
      </c>
    </row>
    <row r="62" spans="1:18" ht="51" customHeight="1" x14ac:dyDescent="0.3">
      <c r="B62" s="16"/>
      <c r="C62" s="16"/>
      <c r="D62" s="16"/>
      <c r="F62" s="40" t="s">
        <v>4</v>
      </c>
      <c r="G62" s="41"/>
      <c r="H62" s="42"/>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JrF9ZBgXT1IIe4K7Cy6z3g12ekNHDTTLC4iQxwm4Afdwx0uvsXsEHzYqvIPwi8HanKZtzcYMGLTFpQVE/e7oKw==" saltValue="1+tOf/B+eIEFL86IfWSp0A==" spinCount="100000" sheet="1" objects="1" scenarios="1"/>
  <protectedRanges>
    <protectedRange sqref="B4" name="Range1"/>
  </protectedRanges>
  <mergeCells count="37">
    <mergeCell ref="F42:H42"/>
    <mergeCell ref="F43:H43"/>
    <mergeCell ref="F44:H44"/>
    <mergeCell ref="F34:H34"/>
    <mergeCell ref="F35:H35"/>
    <mergeCell ref="F38:H38"/>
    <mergeCell ref="F40:H40"/>
    <mergeCell ref="F41:H41"/>
    <mergeCell ref="F26:H26"/>
    <mergeCell ref="F29:H29"/>
    <mergeCell ref="F31:H31"/>
    <mergeCell ref="F32:H32"/>
    <mergeCell ref="F33:H33"/>
    <mergeCell ref="F20:H20"/>
    <mergeCell ref="F22:H22"/>
    <mergeCell ref="F23:H23"/>
    <mergeCell ref="F24:H24"/>
    <mergeCell ref="F25:H25"/>
    <mergeCell ref="F17:H17"/>
    <mergeCell ref="A1:C2"/>
    <mergeCell ref="F11:H11"/>
    <mergeCell ref="F13:H13"/>
    <mergeCell ref="F14:H14"/>
    <mergeCell ref="F15:H15"/>
    <mergeCell ref="F16:H16"/>
    <mergeCell ref="F47:H47"/>
    <mergeCell ref="F49:H49"/>
    <mergeCell ref="F50:H50"/>
    <mergeCell ref="F51:H51"/>
    <mergeCell ref="F52:H52"/>
    <mergeCell ref="F61:H61"/>
    <mergeCell ref="F62:H62"/>
    <mergeCell ref="F53:H53"/>
    <mergeCell ref="F56:H56"/>
    <mergeCell ref="F58:H58"/>
    <mergeCell ref="F59:H59"/>
    <mergeCell ref="F60:H60"/>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2022-11-23T07:57:49Z</dcterms:modified>
</cp:coreProperties>
</file>