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99C3D13D-A95F-484E-A6A7-4B786D08CE6F}" xr6:coauthVersionLast="47" xr6:coauthVersionMax="47" xr10:uidLastSave="{CE21FFDD-961F-4FD9-A917-3FF2D67DABE4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<sst xmlns="http://schemas.openxmlformats.org/spreadsheetml/2006/main" count="69488" uniqueCount="1474">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</sst>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Northumberland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62.82</c:v>
                </c:pt>
                <c:pt idx="1">
                  <c:v>62.32</c:v>
                </c:pt>
                <c:pt idx="2">
                  <c:v>63.88</c:v>
                </c:pt>
                <c:pt idx="3">
                  <c:v>63.15</c:v>
                </c:pt>
                <c:pt idx="4">
                  <c:v>64.98</c:v>
                </c:pt>
                <c:pt idx="5">
                  <c:v>61.19</c:v>
                </c:pt>
                <c:pt idx="6">
                  <c:v>60.92</c:v>
                </c:pt>
                <c:pt idx="7">
                  <c:v>61.5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Northumberland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64.02</c:v>
                </c:pt>
                <c:pt idx="1">
                  <c:v>63.65</c:v>
                </c:pt>
                <c:pt idx="2">
                  <c:v>64.03</c:v>
                </c:pt>
                <c:pt idx="3">
                  <c:v>64.91</c:v>
                </c:pt>
                <c:pt idx="4">
                  <c:v>65.14</c:v>
                </c:pt>
                <c:pt idx="5">
                  <c:v>63.08</c:v>
                </c:pt>
                <c:pt idx="6">
                  <c:v>61.67</c:v>
                </c:pt>
                <c:pt idx="7">
                  <c:v>62.25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Northumberland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18.100000000000001</c:v>
                </c:pt>
                <c:pt idx="1">
                  <c:v>17.600000000000001</c:v>
                </c:pt>
                <c:pt idx="2">
                  <c:v>16.600000000000001</c:v>
                </c:pt>
                <c:pt idx="3">
                  <c:v>16.600000000000001</c:v>
                </c:pt>
                <c:pt idx="4">
                  <c:v>16.899999999999999</c:v>
                </c:pt>
                <c:pt idx="5">
                  <c:v>13</c:v>
                </c:pt>
                <c:pt idx="6">
                  <c:v>12.1</c:v>
                </c:pt>
                <c:pt idx="7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Northumberland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18</c:v>
                </c:pt>
                <c:pt idx="1">
                  <c:v>18.7</c:v>
                </c:pt>
                <c:pt idx="2">
                  <c:v>18.3</c:v>
                </c:pt>
                <c:pt idx="3">
                  <c:v>18</c:v>
                </c:pt>
                <c:pt idx="4">
                  <c:v>18.3</c:v>
                </c:pt>
                <c:pt idx="5">
                  <c:v>19</c:v>
                </c:pt>
                <c:pt idx="6">
                  <c:v>20.2</c:v>
                </c:pt>
                <c:pt idx="7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Northumberland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62.941127267369801</c:v>
                </c:pt>
                <c:pt idx="1">
                  <c:v>65.087605221966598</c:v>
                </c:pt>
                <c:pt idx="2">
                  <c:v>62.293820306451501</c:v>
                </c:pt>
                <c:pt idx="3">
                  <c:v>63.428457924614698</c:v>
                </c:pt>
                <c:pt idx="4">
                  <c:v>70.593713241291198</c:v>
                </c:pt>
                <c:pt idx="5">
                  <c:v>65.8875258614882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Northumberland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35.6684314614389</c:v>
                </c:pt>
                <c:pt idx="1">
                  <c:v>32.953151194838497</c:v>
                </c:pt>
                <c:pt idx="2">
                  <c:v>33.589893282051897</c:v>
                </c:pt>
                <c:pt idx="3">
                  <c:v>31.3731889925125</c:v>
                </c:pt>
                <c:pt idx="4">
                  <c:v>29.205235288331298</c:v>
                </c:pt>
                <c:pt idx="5">
                  <c:v>29.055937791498401</c:v>
                </c:pt>
                <c:pt idx="6">
                  <c:v>30.495968362362898</c:v>
                </c:pt>
                <c:pt idx="7">
                  <c:v>30.368022025122801</c:v>
                </c:pt>
                <c:pt idx="8">
                  <c:v>30.503058320693199</c:v>
                </c:pt>
                <c:pt idx="9">
                  <c:v>28.293213585711499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Northumberland from 2011-13 to 2018-20 was generally below the England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Northumberland from 2011-13 to 2018-20 experienced some fluctuation taking it both above and below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Northumberland from 2012 to 2019 transitioned from being greater than the rural situation to being in line with it by the end of the period.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Northumberland was generally in line with the England situation.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Northumberland from 2015/16 to 2020/21 was consistently greater than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Northumberland from 2008-10 to 2017-19 moved from being below the England situation to being above by the end of the period due to a lower rate of decrease.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194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Northumberland</v>
      </c>
      <c r="G12" s="12"/>
      <c r="H12" s="13"/>
      <c r="I12" s="14">
        <f>IF(VLOOKUP($F12,'M HLE'!$B$10:$L$468,'M HLE'!E$1,FALSE)=0,"",VLOOKUP($F12,'M HLE'!$B$10:$L$468,'M HLE'!E$1,FALSE))</f>
        <v>62.82</v>
      </c>
      <c r="J12" s="15">
        <f>IF(VLOOKUP($F12,'M HLE'!$B$10:$L$468,'M HLE'!F$1,FALSE)=0,"",VLOOKUP($F12,'M HLE'!$B$10:$L$468,'M HLE'!F$1,FALSE))</f>
        <v>62.32</v>
      </c>
      <c r="K12" s="15">
        <f>IF(VLOOKUP($F12,'M HLE'!$B$10:$L$468,'M HLE'!G$1,FALSE)=0,"",VLOOKUP($F12,'M HLE'!$B$10:$L$468,'M HLE'!G$1,FALSE))</f>
        <v>63.88</v>
      </c>
      <c r="L12" s="15">
        <f>IF(VLOOKUP($F12,'M HLE'!$B$10:$L$468,'M HLE'!H$1,FALSE)=0,"",VLOOKUP($F12,'M HLE'!$B$10:$L$468,'M HLE'!H$1,FALSE))</f>
        <v>63.15</v>
      </c>
      <c r="M12" s="15">
        <f>IF(VLOOKUP($F12,'M HLE'!$B$10:$L$468,'M HLE'!I$1,FALSE)=0,"",VLOOKUP($F12,'M HLE'!$B$10:$L$468,'M HLE'!I$1,FALSE))</f>
        <v>64.98</v>
      </c>
      <c r="N12" s="15">
        <f>IF(VLOOKUP($F12,'M HLE'!$B$10:$L$468,'M HLE'!J$1,FALSE)=0,"",VLOOKUP($F12,'M HLE'!$B$10:$L$468,'M HLE'!J$1,FALSE))</f>
        <v>61.19</v>
      </c>
      <c r="O12" s="15">
        <f>IF(VLOOKUP($F12,'M HLE'!$B$10:$L$468,'M HLE'!K$1,FALSE)=0,"",VLOOKUP($F12,'M HLE'!$B$10:$L$468,'M HLE'!K$1,FALSE))</f>
        <v>60.92</v>
      </c>
      <c r="P12" s="15">
        <f>IF(VLOOKUP($F12,'M HLE'!$B$10:$L$468,'M HLE'!L$1,FALSE)=0,"",VLOOKUP($F12,'M HLE'!$B$10:$L$468,'M HLE'!L$1,FALSE))</f>
        <v>61.5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Northumberland to Rural as a Region</v>
      </c>
      <c r="G15" s="41"/>
      <c r="H15" s="42"/>
      <c r="I15" s="21">
        <f>100*((I12-I13))/I13</f>
        <v>-2.9754504104469137</v>
      </c>
      <c r="J15" s="21">
        <f>100*((J12-J13))/J13</f>
        <v>-4.3863821169395081</v>
      </c>
      <c r="K15" s="21">
        <f t="shared" ref="K15:P15" si="0">100*((K12-K13))/K13</f>
        <v>-1.8189922152973665</v>
      </c>
      <c r="L15" s="21">
        <f t="shared" si="0"/>
        <v>-2.3088525350968787</v>
      </c>
      <c r="M15" s="21">
        <f t="shared" si="0"/>
        <v>0.6544553305193036</v>
      </c>
      <c r="N15" s="21">
        <f t="shared" si="0"/>
        <v>-4.7441136407861659</v>
      </c>
      <c r="O15" s="21">
        <f t="shared" si="0"/>
        <v>-5.3647851988784074</v>
      </c>
      <c r="P15" s="21">
        <f t="shared" si="0"/>
        <v>-4.966467843125133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Northumberland to England</v>
      </c>
      <c r="G16" s="44"/>
      <c r="H16" s="45"/>
      <c r="I16" s="21">
        <f>100*(I12-I14)/I14</f>
        <v>-0.56980056980056892</v>
      </c>
      <c r="J16" s="21">
        <f>100*(J12-J14)/J14</f>
        <v>-1.6569354584188059</v>
      </c>
      <c r="K16" s="21">
        <f t="shared" ref="K16:P16" si="1">100*(K12-K14)/K14</f>
        <v>0.78889239507731146</v>
      </c>
      <c r="L16" s="21">
        <f t="shared" si="1"/>
        <v>-0.25272468804296905</v>
      </c>
      <c r="M16" s="21">
        <f t="shared" si="1"/>
        <v>2.524455664247399</v>
      </c>
      <c r="N16" s="21">
        <f t="shared" si="1"/>
        <v>-3.4248737373737401</v>
      </c>
      <c r="O16" s="21">
        <f t="shared" si="1"/>
        <v>-3.5770813548591294</v>
      </c>
      <c r="P16" s="21">
        <f t="shared" si="1"/>
        <v>-2.5974025974025983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Northumberland</v>
      </c>
      <c r="G21" s="12"/>
      <c r="H21" s="13"/>
      <c r="I21" s="14">
        <f>IF(VLOOKUP($F21,'F HLE'!$B$10:$L$468,'F HLE'!E$1,FALSE)=0,"",VLOOKUP($F21,'F HLE'!$B$10:$L$468,'F HLE'!E$1,FALSE))</f>
        <v>64.02</v>
      </c>
      <c r="J21" s="15">
        <f>IF(VLOOKUP($F21,'F HLE'!$B$10:$L$468,'F HLE'!F$1,FALSE)=0,"",VLOOKUP($F21,'F HLE'!$B$10:$L$468,'F HLE'!F$1,FALSE))</f>
        <v>63.65</v>
      </c>
      <c r="K21" s="15">
        <f>IF(VLOOKUP($F21,'F HLE'!$B$10:$L$468,'F HLE'!G$1,FALSE)=0,"",VLOOKUP($F21,'F HLE'!$B$10:$L$468,'F HLE'!G$1,FALSE))</f>
        <v>64.03</v>
      </c>
      <c r="L21" s="15">
        <f>IF(VLOOKUP($F21,'F HLE'!$B$10:$L$468,'F HLE'!H$1,FALSE)=0,"",VLOOKUP($F21,'F HLE'!$B$10:$L$468,'F HLE'!H$1,FALSE))</f>
        <v>64.91</v>
      </c>
      <c r="M21" s="15">
        <f>IF(VLOOKUP($F21,'F HLE'!$B$10:$L$468,'F HLE'!I$1,FALSE)=0,"",VLOOKUP($F21,'F HLE'!$B$10:$L$468,'F HLE'!I$1,FALSE))</f>
        <v>65.14</v>
      </c>
      <c r="N21" s="15">
        <f>IF(VLOOKUP($F21,'F HLE'!$B$10:$L$468,'F HLE'!J$1,FALSE)=0,"",VLOOKUP($F21,'F HLE'!$B$10:$L$468,'F HLE'!J$1,FALSE))</f>
        <v>63.08</v>
      </c>
      <c r="O21" s="15">
        <f>IF(VLOOKUP($F21,'F HLE'!$B$10:$L$468,'F HLE'!K$1,FALSE)=0,"",VLOOKUP($F21,'F HLE'!$B$10:$L$468,'F HLE'!K$1,FALSE))</f>
        <v>61.67</v>
      </c>
      <c r="P21" s="15">
        <f>IF(VLOOKUP($F21,'F HLE'!$B$10:$L$468,'F HLE'!L$1,FALSE)=0,"",VLOOKUP($F21,'F HLE'!$B$10:$L$468,'F HLE'!L$1,FALSE))</f>
        <v>62.25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Northumberland to Rural as a Region</v>
      </c>
      <c r="G24" s="41"/>
      <c r="H24" s="42"/>
      <c r="I24" s="21">
        <f>100*((I21-I22))/I22</f>
        <v>-2.3378208306319559</v>
      </c>
      <c r="J24" s="21">
        <f>100*((J21-J22))/J22</f>
        <v>-2.3308628335558508</v>
      </c>
      <c r="K24" s="21">
        <f t="shared" ref="K24:P24" si="3">100*((K21-K22))/K22</f>
        <v>-2.4334496472488159</v>
      </c>
      <c r="L24" s="21">
        <f t="shared" si="3"/>
        <v>-0.99447850889236922</v>
      </c>
      <c r="M24" s="21">
        <f t="shared" si="3"/>
        <v>-0.64063453325194242</v>
      </c>
      <c r="N24" s="21">
        <f t="shared" si="3"/>
        <v>-3.4388800869478868</v>
      </c>
      <c r="O24" s="21">
        <f t="shared" si="3"/>
        <v>-4.1766369371329164</v>
      </c>
      <c r="P24" s="21">
        <f t="shared" si="3"/>
        <v>-4.7764732876974501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Northumberland to England</v>
      </c>
      <c r="G25" s="44"/>
      <c r="H25" s="45"/>
      <c r="I25" s="21">
        <f>100*(I21-I23)/I23</f>
        <v>0.28195488721803352</v>
      </c>
      <c r="J25" s="21">
        <f>100*(J21-J23)/J23</f>
        <v>-0.3132341425215393</v>
      </c>
      <c r="K25" s="21">
        <f t="shared" ref="K25:P25" si="4">100*(K21-K23)/K23</f>
        <v>-4.683109584764461E-2</v>
      </c>
      <c r="L25" s="21">
        <f t="shared" si="4"/>
        <v>1.7238677323303468</v>
      </c>
      <c r="M25" s="21">
        <f t="shared" si="4"/>
        <v>2.14834561706131</v>
      </c>
      <c r="N25" s="21">
        <f t="shared" si="4"/>
        <v>-1.2678040381906437</v>
      </c>
      <c r="O25" s="21">
        <f t="shared" si="4"/>
        <v>-2.9124685138539066</v>
      </c>
      <c r="P25" s="21">
        <f t="shared" si="4"/>
        <v>-2.5364020666979763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Northumberland</v>
      </c>
      <c r="G30" s="12"/>
      <c r="H30" s="13"/>
      <c r="I30" s="14">
        <f>IF(VLOOKUP($F30,SMOKING!$B$10:$L$468,SMOKING!E$1,FALSE)=0,"",VLOOKUP($F30,SMOKING!$B$10:$L$468,SMOKING!E$1,FALSE))</f>
        <v>18.100000000000001</v>
      </c>
      <c r="J30" s="15">
        <f>IF(VLOOKUP($F30,SMOKING!$B$10:$L$468,SMOKING!F$1,FALSE)=0,"",VLOOKUP($F30,SMOKING!$B$10:$L$468,SMOKING!F$1,FALSE))</f>
        <v>17.600000000000001</v>
      </c>
      <c r="K30" s="15">
        <f>IF(VLOOKUP($F30,SMOKING!$B$10:$L$468,SMOKING!G$1,FALSE)=0,"",VLOOKUP($F30,SMOKING!$B$10:$L$468,SMOKING!G$1,FALSE))</f>
        <v>16.600000000000001</v>
      </c>
      <c r="L30" s="15">
        <f>IF(VLOOKUP($F30,SMOKING!$B$10:$L$468,SMOKING!H$1,FALSE)=0,"",VLOOKUP($F30,SMOKING!$B$10:$L$468,SMOKING!H$1,FALSE))</f>
        <v>16.600000000000001</v>
      </c>
      <c r="M30" s="15">
        <f>IF(VLOOKUP($F30,SMOKING!$B$10:$L$468,SMOKING!I$1,FALSE)=0,"",VLOOKUP($F30,SMOKING!$B$10:$L$468,SMOKING!I$1,FALSE))</f>
        <v>16.899999999999999</v>
      </c>
      <c r="N30" s="15">
        <f>IF(VLOOKUP($F30,SMOKING!$B$10:$L$468,SMOKING!J$1,FALSE)=0,"",VLOOKUP($F30,SMOKING!$B$10:$L$468,SMOKING!J$1,FALSE))</f>
        <v>13</v>
      </c>
      <c r="O30" s="15">
        <f>IF(VLOOKUP($F30,SMOKING!$B$10:$L$468,SMOKING!K$1,FALSE)=0,"",VLOOKUP($F30,SMOKING!$B$10:$L$468,SMOKING!K$1,FALSE))</f>
        <v>12.1</v>
      </c>
      <c r="P30" s="15">
        <f>IF(VLOOKUP($F30,SMOKING!$B$10:$L$468,SMOKING!L$1,FALSE)=0,"",VLOOKUP($F30,SMOKING!$B$10:$L$468,SMOKING!L$1,FALSE))</f>
        <v>12.9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Northumberland to Rural as a Region</v>
      </c>
      <c r="G33" s="41"/>
      <c r="H33" s="42"/>
      <c r="I33" s="21">
        <f>((I30-I31))</f>
        <v>0.82758620689654805</v>
      </c>
      <c r="J33" s="21">
        <f>((J30-J31))</f>
        <v>1.4908045977011568</v>
      </c>
      <c r="K33" s="21">
        <f t="shared" ref="K33:P33" si="6">((K30-K31))</f>
        <v>1.0321839080459778</v>
      </c>
      <c r="L33" s="21">
        <f t="shared" si="6"/>
        <v>1.7068965517241388</v>
      </c>
      <c r="M33" s="21">
        <f t="shared" si="6"/>
        <v>3.5781609195402293</v>
      </c>
      <c r="N33" s="21">
        <f t="shared" si="6"/>
        <v>0.16436781609195172</v>
      </c>
      <c r="O33" s="21">
        <f t="shared" si="6"/>
        <v>-0.51264367816092005</v>
      </c>
      <c r="P33" s="21">
        <f t="shared" si="6"/>
        <v>0.17356321839080913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Northumberland to England</v>
      </c>
      <c r="G34" s="44"/>
      <c r="H34" s="45"/>
      <c r="I34" s="21">
        <f>(I30-I32)</f>
        <v>-1.1999999999999993</v>
      </c>
      <c r="J34" s="21">
        <f>(J30-J32)</f>
        <v>-0.79999999999999716</v>
      </c>
      <c r="K34" s="21">
        <f t="shared" ref="K34:P34" si="7">(K30-K32)</f>
        <v>-1.1999999999999993</v>
      </c>
      <c r="L34" s="21">
        <f t="shared" si="7"/>
        <v>-0.29999999999999716</v>
      </c>
      <c r="M34" s="21">
        <f t="shared" si="7"/>
        <v>1.3999999999999986</v>
      </c>
      <c r="N34" s="21">
        <f t="shared" si="7"/>
        <v>-1.9000000000000004</v>
      </c>
      <c r="O34" s="21">
        <f t="shared" si="7"/>
        <v>-2.3000000000000007</v>
      </c>
      <c r="P34" s="21">
        <f t="shared" si="7"/>
        <v>-1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Northumberland</v>
      </c>
      <c r="G39" s="12"/>
      <c r="H39" s="13"/>
      <c r="I39" s="14">
        <f>IF(VLOOKUP($F39,'CHILD OBESITY'!$B$10:$L$468,'CHILD OBESITY'!E$1,FALSE)=0,"",VLOOKUP($F39,'CHILD OBESITY'!$B$10:$L$468,'CHILD OBESITY'!E$1,FALSE))</f>
        <v>18</v>
      </c>
      <c r="J39" s="15">
        <f>IF(VLOOKUP($F39,'CHILD OBESITY'!$B$10:$L$468,'CHILD OBESITY'!F$1,FALSE)=0,"",VLOOKUP($F39,'CHILD OBESITY'!$B$10:$L$468,'CHILD OBESITY'!F$1,FALSE))</f>
        <v>18.7</v>
      </c>
      <c r="K39" s="15">
        <f>IF(VLOOKUP($F39,'CHILD OBESITY'!$B$10:$L$468,'CHILD OBESITY'!G$1,FALSE)=0,"",VLOOKUP($F39,'CHILD OBESITY'!$B$10:$L$468,'CHILD OBESITY'!G$1,FALSE))</f>
        <v>18.3</v>
      </c>
      <c r="L39" s="15">
        <f>IF(VLOOKUP($F39,'CHILD OBESITY'!$B$10:$L$468,'CHILD OBESITY'!H$1,FALSE)=0,"",VLOOKUP($F39,'CHILD OBESITY'!$B$10:$L$468,'CHILD OBESITY'!H$1,FALSE))</f>
        <v>18</v>
      </c>
      <c r="M39" s="15">
        <f>IF(VLOOKUP($F39,'CHILD OBESITY'!$B$10:$L$468,'CHILD OBESITY'!I$1,FALSE)=0,"",VLOOKUP($F39,'CHILD OBESITY'!$B$10:$L$468,'CHILD OBESITY'!I$1,FALSE))</f>
        <v>18.3</v>
      </c>
      <c r="N39" s="15">
        <f>IF(VLOOKUP($F39,'CHILD OBESITY'!$B$10:$L$468,'CHILD OBESITY'!J$1,FALSE)=0,"",VLOOKUP($F39,'CHILD OBESITY'!$B$10:$L$468,'CHILD OBESITY'!J$1,FALSE))</f>
        <v>19</v>
      </c>
      <c r="O39" s="15">
        <f>IF(VLOOKUP($F39,'CHILD OBESITY'!$B$10:$L$468,'CHILD OBESITY'!K$1,FALSE)=0,"",VLOOKUP($F39,'CHILD OBESITY'!$B$10:$L$468,'CHILD OBESITY'!K$1,FALSE))</f>
        <v>20.2</v>
      </c>
      <c r="P39" s="15">
        <f>IF(VLOOKUP($F39,'CHILD OBESITY'!$B$10:$L$468,'CHILD OBESITY'!L$1,FALSE)=0,"",VLOOKUP($F39,'CHILD OBESITY'!$B$10:$L$468,'CHILD OBESITY'!L$1,FALSE))</f>
        <v>20.5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Northumberland to Rural as a Region</v>
      </c>
      <c r="G42" s="41"/>
      <c r="H42" s="42"/>
      <c r="I42" s="21">
        <f>((I39-I40))</f>
        <v>1.6911111111111055</v>
      </c>
      <c r="J42" s="21">
        <f>((J39-J40))</f>
        <v>2.2344444444444491</v>
      </c>
      <c r="K42" s="21">
        <f t="shared" ref="K42:P42" si="9">((K39-K40))</f>
        <v>1.7222222222222214</v>
      </c>
      <c r="L42" s="21">
        <f t="shared" si="9"/>
        <v>1.6044444444444466</v>
      </c>
      <c r="M42" s="21">
        <f t="shared" si="9"/>
        <v>1.9855555555555604</v>
      </c>
      <c r="N42" s="21">
        <f t="shared" si="9"/>
        <v>2.6566666666666698</v>
      </c>
      <c r="O42" s="21">
        <f t="shared" si="9"/>
        <v>3.8522222222222311</v>
      </c>
      <c r="P42" s="21">
        <f t="shared" si="9"/>
        <v>3.9566666666666634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Northumberland to England</v>
      </c>
      <c r="G43" s="44"/>
      <c r="H43" s="45"/>
      <c r="I43" s="21">
        <f>(I39-I41)</f>
        <v>-0.69999999999999929</v>
      </c>
      <c r="J43" s="21">
        <f>(J39-J41)</f>
        <v>-0.30000000000000071</v>
      </c>
      <c r="K43" s="21">
        <f t="shared" ref="K43:P43" si="10">(K39-K41)</f>
        <v>-0.80000000000000071</v>
      </c>
      <c r="L43" s="21">
        <f t="shared" si="10"/>
        <v>-1.1000000000000014</v>
      </c>
      <c r="M43" s="21">
        <f t="shared" si="10"/>
        <v>-0.69999999999999929</v>
      </c>
      <c r="N43" s="21">
        <f t="shared" si="10"/>
        <v>-0.30000000000000071</v>
      </c>
      <c r="O43" s="21">
        <f t="shared" si="10"/>
        <v>0.59999999999999787</v>
      </c>
      <c r="P43" s="21">
        <f t="shared" si="10"/>
        <v>0.5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Northumberland</v>
      </c>
      <c r="G48" s="12"/>
      <c r="H48" s="13"/>
      <c r="I48" s="14">
        <f>IF(VLOOKUP($F48,'ADULT OBESITY'!$B$10:$L$468,'ADULT OBESITY'!E$1,FALSE)=0,"",VLOOKUP($F48,'ADULT OBESITY'!$B$10:$L$468,'ADULT OBESITY'!E$1,FALSE))</f>
        <v>62.941127267369801</v>
      </c>
      <c r="J48" s="15">
        <f>IF(VLOOKUP($F48,'ADULT OBESITY'!$B$10:$L$468,'ADULT OBESITY'!F$1,FALSE)=0,"",VLOOKUP($F48,'ADULT OBESITY'!$B$10:$L$468,'ADULT OBESITY'!F$1,FALSE))</f>
        <v>65.087605221966598</v>
      </c>
      <c r="K48" s="15">
        <f>IF(VLOOKUP($F48,'ADULT OBESITY'!$B$10:$L$468,'ADULT OBESITY'!G$1,FALSE)=0,"",VLOOKUP($F48,'ADULT OBESITY'!$B$10:$L$468,'ADULT OBESITY'!G$1,FALSE))</f>
        <v>62.293820306451501</v>
      </c>
      <c r="L48" s="15">
        <f>IF(VLOOKUP($F48,'ADULT OBESITY'!$B$10:$L$468,'ADULT OBESITY'!H$1,FALSE)=0,"",VLOOKUP($F48,'ADULT OBESITY'!$B$10:$L$468,'ADULT OBESITY'!H$1,FALSE))</f>
        <v>63.428457924614698</v>
      </c>
      <c r="M48" s="15">
        <f>IF(VLOOKUP($F48,'ADULT OBESITY'!$B$10:$L$468,'ADULT OBESITY'!I$1,FALSE)=0,"",VLOOKUP($F48,'ADULT OBESITY'!$B$10:$L$468,'ADULT OBESITY'!I$1,FALSE))</f>
        <v>70.593713241291198</v>
      </c>
      <c r="N48" s="15">
        <f>IF(VLOOKUP($F48,'ADULT OBESITY'!$B$10:$L$468,'ADULT OBESITY'!J$1,FALSE)=0,"",VLOOKUP($F48,'ADULT OBESITY'!$B$10:$L$468,'ADULT OBESITY'!J$1,FALSE))</f>
        <v>65.8875258614882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Northumberland to Rural as a Region</v>
      </c>
      <c r="G51" s="41"/>
      <c r="H51" s="42"/>
      <c r="I51" s="21">
        <f>((I48-I49))</f>
        <v>1.3767114478082121</v>
      </c>
      <c r="J51" s="21">
        <f>((J48-J49))</f>
        <v>3.6572280913628958</v>
      </c>
      <c r="K51" s="21">
        <f t="shared" ref="K51:N51" si="12">((K48-K49))</f>
        <v>2.7852430386822391E-2</v>
      </c>
      <c r="L51" s="21">
        <f t="shared" si="12"/>
        <v>1.0738649228064574</v>
      </c>
      <c r="M51" s="21">
        <f t="shared" si="12"/>
        <v>8.4125460610480474</v>
      </c>
      <c r="N51" s="21">
        <f t="shared" si="12"/>
        <v>2.3167982590256671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Northumberland to England</v>
      </c>
      <c r="G52" s="44"/>
      <c r="H52" s="45"/>
      <c r="I52" s="21">
        <f>(I48-I50)</f>
        <v>1.5547491825263009</v>
      </c>
      <c r="J52" s="21">
        <f>(J48-J50)</f>
        <v>3.6375724585371998</v>
      </c>
      <c r="K52" s="21">
        <f t="shared" ref="K52:N52" si="13">(K48-K50)</f>
        <v>0.27730187100730319</v>
      </c>
      <c r="L52" s="21">
        <f t="shared" si="13"/>
        <v>1.3010435123560953</v>
      </c>
      <c r="M52" s="21">
        <f t="shared" si="13"/>
        <v>7.8371497700475956</v>
      </c>
      <c r="N52" s="21">
        <f t="shared" si="13"/>
        <v>2.4354354227176032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Northumberland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35.6684314614389</v>
      </c>
      <c r="J57" s="15">
        <f>IF(VLOOKUP($F57,'UNDER 75 MORTALITY'!$B$10:$L$468,'UNDER 75 MORTALITY'!F$1,FALSE)=0,"",VLOOKUP($F57,'UNDER 75 MORTALITY'!$B$10:$L$468,'UNDER 75 MORTALITY'!F$1,FALSE))</f>
        <v>32.953151194838497</v>
      </c>
      <c r="K57" s="15">
        <f>IF(VLOOKUP($F57,'UNDER 75 MORTALITY'!$B$10:$L$468,'UNDER 75 MORTALITY'!G$1,FALSE)=0,"",VLOOKUP($F57,'UNDER 75 MORTALITY'!$B$10:$L$468,'UNDER 75 MORTALITY'!G$1,FALSE))</f>
        <v>33.589893282051897</v>
      </c>
      <c r="L57" s="15">
        <f>IF(VLOOKUP($F57,'UNDER 75 MORTALITY'!$B$10:$L$468,'UNDER 75 MORTALITY'!H$1,FALSE)=0,"",VLOOKUP($F57,'UNDER 75 MORTALITY'!$B$10:$L$468,'UNDER 75 MORTALITY'!H$1,FALSE))</f>
        <v>31.3731889925125</v>
      </c>
      <c r="M57" s="15">
        <f>IF(VLOOKUP($F57,'UNDER 75 MORTALITY'!$B$10:$L$468,'UNDER 75 MORTALITY'!I$1,FALSE)=0,"",VLOOKUP($F57,'UNDER 75 MORTALITY'!$B$10:$L$468,'UNDER 75 MORTALITY'!I$1,FALSE))</f>
        <v>29.205235288331298</v>
      </c>
      <c r="N57" s="15">
        <f>IF(VLOOKUP($F57,'UNDER 75 MORTALITY'!$B$10:$L$468,'UNDER 75 MORTALITY'!J$1,FALSE)=0,"",VLOOKUP($F57,'UNDER 75 MORTALITY'!$B$10:$L$468,'UNDER 75 MORTALITY'!J$1,FALSE))</f>
        <v>29.055937791498401</v>
      </c>
      <c r="O57" s="15">
        <f>IF(VLOOKUP($F57,'UNDER 75 MORTALITY'!$B$10:$L$468,'UNDER 75 MORTALITY'!K$1,FALSE)=0,"",VLOOKUP($F57,'UNDER 75 MORTALITY'!$B$10:$L$468,'UNDER 75 MORTALITY'!K$1,FALSE))</f>
        <v>30.495968362362898</v>
      </c>
      <c r="P57" s="15">
        <f>IF(VLOOKUP($F57,'UNDER 75 MORTALITY'!$B$10:$L$468,'UNDER 75 MORTALITY'!L$1,FALSE)=0,"",VLOOKUP($F57,'UNDER 75 MORTALITY'!$B$10:$L$468,'UNDER 75 MORTALITY'!L$1,FALSE))</f>
        <v>30.368022025122801</v>
      </c>
      <c r="Q57" s="15">
        <f>IF(VLOOKUP($F57,'UNDER 75 MORTALITY'!$B$10:$N$468,'UNDER 75 MORTALITY'!M$1,FALSE)=0,"",VLOOKUP($F57,'UNDER 75 MORTALITY'!$B$10:$N$468,'UNDER 75 MORTALITY'!M$1,FALSE))</f>
        <v>30.503058320693199</v>
      </c>
      <c r="R57" s="15">
        <f>IF(VLOOKUP($F57,'UNDER 75 MORTALITY'!$B$10:$N$468,'UNDER 75 MORTALITY'!N$1,FALSE)=0,"",VLOOKUP($F57,'UNDER 75 MORTALITY'!$B$10:$N$468,'UNDER 75 MORTALITY'!N$1,FALSE))</f>
        <v>28.293213585711499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Northumberland to Rural as a Region</v>
      </c>
      <c r="G60" s="41"/>
      <c r="H60" s="42"/>
      <c r="I60" s="21">
        <f>((I57-I58))</f>
        <v>4.910654163628756</v>
      </c>
      <c r="J60" s="21">
        <f>((J57-J58))</f>
        <v>3.765666333402006</v>
      </c>
      <c r="K60" s="21">
        <f t="shared" ref="K60:N60" si="15">((K57-K58))</f>
        <v>5.6702301608479999</v>
      </c>
      <c r="L60" s="21">
        <f t="shared" si="15"/>
        <v>4.854939818453655</v>
      </c>
      <c r="M60" s="21">
        <f t="shared" si="15"/>
        <v>4.0179660482164579</v>
      </c>
      <c r="N60" s="21">
        <f t="shared" si="15"/>
        <v>4.3480286206752083</v>
      </c>
      <c r="O60" s="21">
        <f t="shared" ref="O60:R60" si="16">((O57-O58))</f>
        <v>6.3922784080115704</v>
      </c>
      <c r="P60" s="21">
        <f t="shared" si="16"/>
        <v>6.5243910817426105</v>
      </c>
      <c r="Q60" s="21">
        <f t="shared" si="16"/>
        <v>6.9737737765874748</v>
      </c>
      <c r="R60" s="21">
        <f t="shared" si="16"/>
        <v>5.1991987092101226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Northumberland to England</v>
      </c>
      <c r="G61" s="44"/>
      <c r="H61" s="45"/>
      <c r="I61" s="21">
        <f>(I57-I59)</f>
        <v>-1.5034622281053984</v>
      </c>
      <c r="J61" s="21">
        <f>(J57-J59)</f>
        <v>-2.001141237423802</v>
      </c>
      <c r="K61" s="21">
        <f t="shared" ref="K61:N61" si="17">(K57-K59)</f>
        <v>0.20218281001599792</v>
      </c>
      <c r="L61" s="21">
        <f t="shared" si="17"/>
        <v>-0.58868950381290119</v>
      </c>
      <c r="M61" s="21">
        <f t="shared" si="17"/>
        <v>-1.7337676601502032</v>
      </c>
      <c r="N61" s="21">
        <f t="shared" si="17"/>
        <v>-1.2443507145173989</v>
      </c>
      <c r="O61" s="21">
        <f t="shared" ref="O61:R61" si="18">(O57-O59)</f>
        <v>0.86291951389009824</v>
      </c>
      <c r="P61" s="21">
        <f t="shared" si="18"/>
        <v>1.2986556085098009</v>
      </c>
      <c r="Q61" s="21">
        <f t="shared" si="18"/>
        <v>1.8555535333699993</v>
      </c>
      <c r="R61" s="21">
        <f t="shared" si="18"/>
        <v>0.23803858108439968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Y6XhBvCuxvVSvEq2uDzjz3CINmMMTvZMfmkN5crZQ8AaiOAINedhGPWhAJYaieVqArhf8tL1+Ao5iw55W+VVmQ==" saltValue="pfUjBQedAjYmBnWsxU6OFw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2022-11-23T14:01:52Z</dcterms:modified>
</cp:coreProperties>
</file>