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9" documentId="8_{A6AAA74F-6C76-46BF-AB13-794AD475C2BD}" xr6:coauthVersionLast="47" xr6:coauthVersionMax="47" xr10:uidLastSave="{60FF73B6-C500-4551-8DCC-1A241EC6B78E}"/>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<sst xmlns="http://schemas.openxmlformats.org/spreadsheetml/2006/main" count="69488" uniqueCount="1474">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</sst>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Somerset</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67.209999999999994</c:v>
                </c:pt>
                <c:pt idx="1">
                  <c:v>66.27</c:v>
                </c:pt>
                <c:pt idx="2">
                  <c:v>65.430000000000007</c:v>
                </c:pt>
                <c:pt idx="3">
                  <c:v>64.81</c:v>
                </c:pt>
                <c:pt idx="4">
                  <c:v>64.73</c:v>
                </c:pt>
                <c:pt idx="5">
                  <c:v>64.17</c:v>
                </c:pt>
                <c:pt idx="6">
                  <c:v>62.8</c:v>
                </c:pt>
                <c:pt idx="7">
                  <c:v>64.17</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Somerset</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67.790000000000006</c:v>
                </c:pt>
                <c:pt idx="1">
                  <c:v>64.180000000000007</c:v>
                </c:pt>
                <c:pt idx="2">
                  <c:v>67.260000000000005</c:v>
                </c:pt>
                <c:pt idx="3">
                  <c:v>68.38</c:v>
                </c:pt>
                <c:pt idx="4">
                  <c:v>65.61</c:v>
                </c:pt>
                <c:pt idx="5">
                  <c:v>65.89</c:v>
                </c:pt>
                <c:pt idx="6">
                  <c:v>64</c:v>
                </c:pt>
                <c:pt idx="7">
                  <c:v>65.680000000000007</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Sedgemoor</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20.6</c:v>
                </c:pt>
                <c:pt idx="1">
                  <c:v>20.3</c:v>
                </c:pt>
                <c:pt idx="2">
                  <c:v>19.3</c:v>
                </c:pt>
                <c:pt idx="3">
                  <c:v>14</c:v>
                </c:pt>
                <c:pt idx="4">
                  <c:v>15.2</c:v>
                </c:pt>
                <c:pt idx="5">
                  <c:v>16.399999999999999</c:v>
                </c:pt>
                <c:pt idx="6">
                  <c:v>17.7</c:v>
                </c:pt>
                <c:pt idx="7">
                  <c:v>20.5</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Sedgemoor</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17</c:v>
                </c:pt>
                <c:pt idx="1">
                  <c:v>17</c:v>
                </c:pt>
                <c:pt idx="2">
                  <c:v>16.5</c:v>
                </c:pt>
                <c:pt idx="3">
                  <c:v>16.5</c:v>
                </c:pt>
                <c:pt idx="4">
                  <c:v>16.7</c:v>
                </c:pt>
                <c:pt idx="5">
                  <c:v>17.5</c:v>
                </c:pt>
                <c:pt idx="6">
                  <c:v>18</c:v>
                </c:pt>
                <c:pt idx="7">
                  <c:v>18.399999999999999</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Sedgemoor</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65.007029301071299</c:v>
                </c:pt>
                <c:pt idx="1">
                  <c:v>66.905031032091898</c:v>
                </c:pt>
                <c:pt idx="2">
                  <c:v>67.684177687013502</c:v>
                </c:pt>
                <c:pt idx="3">
                  <c:v>66.266474179533304</c:v>
                </c:pt>
                <c:pt idx="4">
                  <c:v>70.054276185666694</c:v>
                </c:pt>
                <c:pt idx="5">
                  <c:v>62.651769482169698</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Sedgemoor</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33.735556966411799</c:v>
                </c:pt>
                <c:pt idx="1">
                  <c:v>28.763851629851601</c:v>
                </c:pt>
                <c:pt idx="2">
                  <c:v>25.561203363603902</c:v>
                </c:pt>
                <c:pt idx="3">
                  <c:v>24.136360771181899</c:v>
                </c:pt>
                <c:pt idx="4">
                  <c:v>25.8249027991621</c:v>
                </c:pt>
                <c:pt idx="5">
                  <c:v>27.352980000505301</c:v>
                </c:pt>
                <c:pt idx="6">
                  <c:v>25.6520544989793</c:v>
                </c:pt>
                <c:pt idx="7">
                  <c:v>23.100890795827802</c:v>
                </c:pt>
                <c:pt idx="8">
                  <c:v>22.721039201347601</c:v>
                </c:pt>
                <c:pt idx="9">
                  <c:v>24.206056167361599</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Somerset from 2011-13 to 2018-20 saw a gradual decline moving it from above the rural situation to below 'Rural as a Region'.</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Somerset from 2011-13 to 2018-20 fluctuated taking it both above and below the rural situation.</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Sedgemoor from 2012 to 2019 was generally above both the rural and England situations, but it did dip in 2015 taking it below the England and rural positions before subsequently increasing again.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41</xdr:row>
      <xdr:rowOff>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6184880"/>
          <a:ext cx="7437120" cy="16459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Sedgemoor began the period between the rural and England situations, it then decreased moving it in line with rural, before increasing towards the end of the period taking it once again above the rural position and reducing the gap to the England level.</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Sedgemoor from 2015/16 to 2019/20 was above the England and rural situations, it then dropped markedly in 2020/21 where it was marginally below both.</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Sedgemoor from 2008-10 to 2017-19 was generally in line with the rural situation.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228</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Somerset</v>
      </c>
      <c r="G12" s="12"/>
      <c r="H12" s="13"/>
      <c r="I12" s="14">
        <f>IF(VLOOKUP($F12,'M HLE'!$B$10:$L$468,'M HLE'!E$1,FALSE)=0,"",VLOOKUP($F12,'M HLE'!$B$10:$L$468,'M HLE'!E$1,FALSE))</f>
        <v>67.209999999999994</v>
      </c>
      <c r="J12" s="15">
        <f>IF(VLOOKUP($F12,'M HLE'!$B$10:$L$468,'M HLE'!F$1,FALSE)=0,"",VLOOKUP($F12,'M HLE'!$B$10:$L$468,'M HLE'!F$1,FALSE))</f>
        <v>66.27</v>
      </c>
      <c r="K12" s="15">
        <f>IF(VLOOKUP($F12,'M HLE'!$B$10:$L$468,'M HLE'!G$1,FALSE)=0,"",VLOOKUP($F12,'M HLE'!$B$10:$L$468,'M HLE'!G$1,FALSE))</f>
        <v>65.430000000000007</v>
      </c>
      <c r="L12" s="15">
        <f>IF(VLOOKUP($F12,'M HLE'!$B$10:$L$468,'M HLE'!H$1,FALSE)=0,"",VLOOKUP($F12,'M HLE'!$B$10:$L$468,'M HLE'!H$1,FALSE))</f>
        <v>64.81</v>
      </c>
      <c r="M12" s="15">
        <f>IF(VLOOKUP($F12,'M HLE'!$B$10:$L$468,'M HLE'!I$1,FALSE)=0,"",VLOOKUP($F12,'M HLE'!$B$10:$L$468,'M HLE'!I$1,FALSE))</f>
        <v>64.73</v>
      </c>
      <c r="N12" s="15">
        <f>IF(VLOOKUP($F12,'M HLE'!$B$10:$L$468,'M HLE'!J$1,FALSE)=0,"",VLOOKUP($F12,'M HLE'!$B$10:$L$468,'M HLE'!J$1,FALSE))</f>
        <v>64.17</v>
      </c>
      <c r="O12" s="15">
        <f>IF(VLOOKUP($F12,'M HLE'!$B$10:$L$468,'M HLE'!K$1,FALSE)=0,"",VLOOKUP($F12,'M HLE'!$B$10:$L$468,'M HLE'!K$1,FALSE))</f>
        <v>62.8</v>
      </c>
      <c r="P12" s="15">
        <f>IF(VLOOKUP($F12,'M HLE'!$B$10:$L$468,'M HLE'!L$1,FALSE)=0,"",VLOOKUP($F12,'M HLE'!$B$10:$L$468,'M HLE'!L$1,FALSE))</f>
        <v>64.17</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Somerset to Rural as a Region</v>
      </c>
      <c r="G15" s="41"/>
      <c r="H15" s="42"/>
      <c r="I15" s="21">
        <f>100*((I12-I13))/I13</f>
        <v>3.8048388715992085</v>
      </c>
      <c r="J15" s="21">
        <f>100*((J12-J13))/J13</f>
        <v>1.6738520075484342</v>
      </c>
      <c r="K15" s="21">
        <f t="shared" ref="K15:P15" si="0">100*((K12-K13))/K13</f>
        <v>0.56329585712419716</v>
      </c>
      <c r="L15" s="21">
        <f t="shared" si="0"/>
        <v>0.25911745368759559</v>
      </c>
      <c r="M15" s="21">
        <f t="shared" si="0"/>
        <v>0.26720365565580984</v>
      </c>
      <c r="N15" s="21">
        <f t="shared" si="0"/>
        <v>-0.10507880910684515</v>
      </c>
      <c r="O15" s="21">
        <f t="shared" si="0"/>
        <v>-2.4443287998943601</v>
      </c>
      <c r="P15" s="21">
        <f t="shared" si="0"/>
        <v>-0.84062181289983151</v>
      </c>
      <c r="Q15" s="35"/>
      <c r="R15" s="35"/>
      <c r="S15" s="35"/>
      <c r="T15" s="35"/>
    </row>
    <row r="16" spans="1:20" ht="51" customHeight="1" x14ac:dyDescent="0.3">
      <c r="B16" s="16"/>
      <c r="C16" s="16"/>
      <c r="D16" s="16"/>
      <c r="F16" s="43" t="str">
        <f>"% Gap - "&amp;F12&amp;" to England"</f>
        <v>% Gap - Somerset to England</v>
      </c>
      <c r="G16" s="44"/>
      <c r="H16" s="45"/>
      <c r="I16" s="21">
        <f>100*(I12-I14)/I14</f>
        <v>6.3786008230452582</v>
      </c>
      <c r="J16" s="21">
        <f>100*(J12-J14)/J14</f>
        <v>4.57629793277576</v>
      </c>
      <c r="K16" s="21">
        <f t="shared" ref="K16:P16" si="1">100*(K12-K14)/K14</f>
        <v>3.2344588198169837</v>
      </c>
      <c r="L16" s="21">
        <f t="shared" si="1"/>
        <v>2.3692939504027799</v>
      </c>
      <c r="M16" s="21">
        <f t="shared" si="1"/>
        <v>2.130009466708743</v>
      </c>
      <c r="N16" s="21">
        <f t="shared" si="1"/>
        <v>1.2784090909090946</v>
      </c>
      <c r="O16" s="21">
        <f t="shared" si="1"/>
        <v>-0.60145615701171662</v>
      </c>
      <c r="P16" s="21">
        <f t="shared" si="1"/>
        <v>1.6312955337345598</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Somerset</v>
      </c>
      <c r="G21" s="12"/>
      <c r="H21" s="13"/>
      <c r="I21" s="14">
        <f>IF(VLOOKUP($F21,'F HLE'!$B$10:$L$468,'F HLE'!E$1,FALSE)=0,"",VLOOKUP($F21,'F HLE'!$B$10:$L$468,'F HLE'!E$1,FALSE))</f>
        <v>67.790000000000006</v>
      </c>
      <c r="J21" s="15">
        <f>IF(VLOOKUP($F21,'F HLE'!$B$10:$L$468,'F HLE'!F$1,FALSE)=0,"",VLOOKUP($F21,'F HLE'!$B$10:$L$468,'F HLE'!F$1,FALSE))</f>
        <v>64.180000000000007</v>
      </c>
      <c r="K21" s="15">
        <f>IF(VLOOKUP($F21,'F HLE'!$B$10:$L$468,'F HLE'!G$1,FALSE)=0,"",VLOOKUP($F21,'F HLE'!$B$10:$L$468,'F HLE'!G$1,FALSE))</f>
        <v>67.260000000000005</v>
      </c>
      <c r="L21" s="15">
        <f>IF(VLOOKUP($F21,'F HLE'!$B$10:$L$468,'F HLE'!H$1,FALSE)=0,"",VLOOKUP($F21,'F HLE'!$B$10:$L$468,'F HLE'!H$1,FALSE))</f>
        <v>68.38</v>
      </c>
      <c r="M21" s="15">
        <f>IF(VLOOKUP($F21,'F HLE'!$B$10:$L$468,'F HLE'!I$1,FALSE)=0,"",VLOOKUP($F21,'F HLE'!$B$10:$L$468,'F HLE'!I$1,FALSE))</f>
        <v>65.61</v>
      </c>
      <c r="N21" s="15">
        <f>IF(VLOOKUP($F21,'F HLE'!$B$10:$L$468,'F HLE'!J$1,FALSE)=0,"",VLOOKUP($F21,'F HLE'!$B$10:$L$468,'F HLE'!J$1,FALSE))</f>
        <v>65.89</v>
      </c>
      <c r="O21" s="15">
        <f>IF(VLOOKUP($F21,'F HLE'!$B$10:$L$468,'F HLE'!K$1,FALSE)=0,"",VLOOKUP($F21,'F HLE'!$B$10:$L$468,'F HLE'!K$1,FALSE))</f>
        <v>64</v>
      </c>
      <c r="P21" s="15">
        <f>IF(VLOOKUP($F21,'F HLE'!$B$10:$L$468,'F HLE'!L$1,FALSE)=0,"",VLOOKUP($F21,'F HLE'!$B$10:$L$468,'F HLE'!L$1,FALSE))</f>
        <v>65.680000000000007</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Somerset to Rural as a Region</v>
      </c>
      <c r="G24" s="41"/>
      <c r="H24" s="42"/>
      <c r="I24" s="21">
        <f>100*((I21-I22))/I22</f>
        <v>3.4132946874642416</v>
      </c>
      <c r="J24" s="21">
        <f>100*((J21-J22))/J22</f>
        <v>-1.5175927204652582</v>
      </c>
      <c r="K24" s="21">
        <f t="shared" ref="K24:P24" si="3">100*((K21-K22))/K22</f>
        <v>2.4883051183202407</v>
      </c>
      <c r="L24" s="21">
        <f t="shared" si="3"/>
        <v>4.2982215307647467</v>
      </c>
      <c r="M24" s="21">
        <f t="shared" si="3"/>
        <v>7.6266015863370354E-2</v>
      </c>
      <c r="N24" s="21">
        <f t="shared" si="3"/>
        <v>0.86259021989543372</v>
      </c>
      <c r="O24" s="21">
        <f t="shared" si="3"/>
        <v>-0.55626340159732135</v>
      </c>
      <c r="P24" s="21">
        <f t="shared" si="3"/>
        <v>0.47038127653063638</v>
      </c>
      <c r="Q24" s="35"/>
      <c r="R24" s="35"/>
      <c r="S24" s="35"/>
      <c r="T24" s="35"/>
    </row>
    <row r="25" spans="1:20" ht="51" customHeight="1" x14ac:dyDescent="0.3">
      <c r="B25" s="16"/>
      <c r="C25" s="16"/>
      <c r="D25" s="16"/>
      <c r="F25" s="43" t="str">
        <f>"% Gap - "&amp;F21&amp;" to England"</f>
        <v>% Gap - Somerset to England</v>
      </c>
      <c r="G25" s="44"/>
      <c r="H25" s="45"/>
      <c r="I25" s="21">
        <f>100*(I21-I23)/I23</f>
        <v>6.187343358395994</v>
      </c>
      <c r="J25" s="21">
        <f>100*(J21-J23)/J23</f>
        <v>0.51683633516054095</v>
      </c>
      <c r="K25" s="21">
        <f t="shared" ref="K25:P25" si="4">100*(K21-K23)/K23</f>
        <v>4.9953168904152401</v>
      </c>
      <c r="L25" s="21">
        <f t="shared" si="4"/>
        <v>7.1618868515906486</v>
      </c>
      <c r="M25" s="21">
        <f t="shared" si="4"/>
        <v>2.8853692959071604</v>
      </c>
      <c r="N25" s="21">
        <f t="shared" si="4"/>
        <v>3.130380341211457</v>
      </c>
      <c r="O25" s="21">
        <f t="shared" si="4"/>
        <v>0.75566750629722423</v>
      </c>
      <c r="P25" s="21">
        <f t="shared" si="4"/>
        <v>2.8338813214341778</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Sedgemoor</v>
      </c>
      <c r="G30" s="12"/>
      <c r="H30" s="13"/>
      <c r="I30" s="14">
        <f>IF(VLOOKUP($F30,SMOKING!$B$10:$L$468,SMOKING!E$1,FALSE)=0,"",VLOOKUP($F30,SMOKING!$B$10:$L$468,SMOKING!E$1,FALSE))</f>
        <v>20.6</v>
      </c>
      <c r="J30" s="15">
        <f>IF(VLOOKUP($F30,SMOKING!$B$10:$L$468,SMOKING!F$1,FALSE)=0,"",VLOOKUP($F30,SMOKING!$B$10:$L$468,SMOKING!F$1,FALSE))</f>
        <v>20.3</v>
      </c>
      <c r="K30" s="15">
        <f>IF(VLOOKUP($F30,SMOKING!$B$10:$L$468,SMOKING!G$1,FALSE)=0,"",VLOOKUP($F30,SMOKING!$B$10:$L$468,SMOKING!G$1,FALSE))</f>
        <v>19.3</v>
      </c>
      <c r="L30" s="15">
        <f>IF(VLOOKUP($F30,SMOKING!$B$10:$L$468,SMOKING!H$1,FALSE)=0,"",VLOOKUP($F30,SMOKING!$B$10:$L$468,SMOKING!H$1,FALSE))</f>
        <v>14</v>
      </c>
      <c r="M30" s="15">
        <f>IF(VLOOKUP($F30,SMOKING!$B$10:$L$468,SMOKING!I$1,FALSE)=0,"",VLOOKUP($F30,SMOKING!$B$10:$L$468,SMOKING!I$1,FALSE))</f>
        <v>15.2</v>
      </c>
      <c r="N30" s="15">
        <f>IF(VLOOKUP($F30,SMOKING!$B$10:$L$468,SMOKING!J$1,FALSE)=0,"",VLOOKUP($F30,SMOKING!$B$10:$L$468,SMOKING!J$1,FALSE))</f>
        <v>16.399999999999999</v>
      </c>
      <c r="O30" s="15">
        <f>IF(VLOOKUP($F30,SMOKING!$B$10:$L$468,SMOKING!K$1,FALSE)=0,"",VLOOKUP($F30,SMOKING!$B$10:$L$468,SMOKING!K$1,FALSE))</f>
        <v>17.7</v>
      </c>
      <c r="P30" s="15">
        <f>IF(VLOOKUP($F30,SMOKING!$B$10:$L$468,SMOKING!L$1,FALSE)=0,"",VLOOKUP($F30,SMOKING!$B$10:$L$468,SMOKING!L$1,FALSE))</f>
        <v>20.5</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Sedgemoor to Rural as a Region</v>
      </c>
      <c r="G33" s="41"/>
      <c r="H33" s="42"/>
      <c r="I33" s="21">
        <f>((I30-I31))</f>
        <v>3.327586206896548</v>
      </c>
      <c r="J33" s="21">
        <f>((J30-J31))</f>
        <v>4.1908045977011561</v>
      </c>
      <c r="K33" s="21">
        <f t="shared" ref="K33:P33" si="6">((K30-K31))</f>
        <v>3.7321839080459771</v>
      </c>
      <c r="L33" s="21">
        <f t="shared" si="6"/>
        <v>-0.89310344827586263</v>
      </c>
      <c r="M33" s="21">
        <f t="shared" si="6"/>
        <v>1.87816091954023</v>
      </c>
      <c r="N33" s="21">
        <f t="shared" si="6"/>
        <v>3.5643678160919503</v>
      </c>
      <c r="O33" s="21">
        <f t="shared" si="6"/>
        <v>5.0873563218390796</v>
      </c>
      <c r="P33" s="21">
        <f t="shared" si="6"/>
        <v>7.7735632183908088</v>
      </c>
      <c r="Q33" s="35"/>
      <c r="R33" s="35"/>
      <c r="S33" s="35"/>
      <c r="T33" s="35"/>
    </row>
    <row r="34" spans="1:20" ht="51" customHeight="1" x14ac:dyDescent="0.3">
      <c r="B34" s="16"/>
      <c r="C34" s="16"/>
      <c r="D34" s="16"/>
      <c r="F34" s="43" t="str">
        <f>"% Gap - "&amp;F30&amp;" to England"</f>
        <v>% Gap - Sedgemoor to England</v>
      </c>
      <c r="G34" s="44"/>
      <c r="H34" s="45"/>
      <c r="I34" s="21">
        <f>(I30-I32)</f>
        <v>1.3000000000000007</v>
      </c>
      <c r="J34" s="21">
        <f>(J30-J32)</f>
        <v>1.9000000000000021</v>
      </c>
      <c r="K34" s="21">
        <f t="shared" ref="K34:P34" si="7">(K30-K32)</f>
        <v>1.5</v>
      </c>
      <c r="L34" s="21">
        <f t="shared" si="7"/>
        <v>-2.8999999999999986</v>
      </c>
      <c r="M34" s="21">
        <f t="shared" si="7"/>
        <v>-0.30000000000000071</v>
      </c>
      <c r="N34" s="21">
        <f t="shared" si="7"/>
        <v>1.4999999999999982</v>
      </c>
      <c r="O34" s="21">
        <f t="shared" si="7"/>
        <v>3.2999999999999989</v>
      </c>
      <c r="P34" s="21">
        <f t="shared" si="7"/>
        <v>6.6</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Sedgemoor</v>
      </c>
      <c r="G39" s="12"/>
      <c r="H39" s="13"/>
      <c r="I39" s="14">
        <f>IF(VLOOKUP($F39,'CHILD OBESITY'!$B$10:$L$468,'CHILD OBESITY'!E$1,FALSE)=0,"",VLOOKUP($F39,'CHILD OBESITY'!$B$10:$L$468,'CHILD OBESITY'!E$1,FALSE))</f>
        <v>17</v>
      </c>
      <c r="J39" s="15">
        <f>IF(VLOOKUP($F39,'CHILD OBESITY'!$B$10:$L$468,'CHILD OBESITY'!F$1,FALSE)=0,"",VLOOKUP($F39,'CHILD OBESITY'!$B$10:$L$468,'CHILD OBESITY'!F$1,FALSE))</f>
        <v>17</v>
      </c>
      <c r="K39" s="15">
        <f>IF(VLOOKUP($F39,'CHILD OBESITY'!$B$10:$L$468,'CHILD OBESITY'!G$1,FALSE)=0,"",VLOOKUP($F39,'CHILD OBESITY'!$B$10:$L$468,'CHILD OBESITY'!G$1,FALSE))</f>
        <v>16.5</v>
      </c>
      <c r="L39" s="15">
        <f>IF(VLOOKUP($F39,'CHILD OBESITY'!$B$10:$L$468,'CHILD OBESITY'!H$1,FALSE)=0,"",VLOOKUP($F39,'CHILD OBESITY'!$B$10:$L$468,'CHILD OBESITY'!H$1,FALSE))</f>
        <v>16.5</v>
      </c>
      <c r="M39" s="15">
        <f>IF(VLOOKUP($F39,'CHILD OBESITY'!$B$10:$L$468,'CHILD OBESITY'!I$1,FALSE)=0,"",VLOOKUP($F39,'CHILD OBESITY'!$B$10:$L$468,'CHILD OBESITY'!I$1,FALSE))</f>
        <v>16.7</v>
      </c>
      <c r="N39" s="15">
        <f>IF(VLOOKUP($F39,'CHILD OBESITY'!$B$10:$L$468,'CHILD OBESITY'!J$1,FALSE)=0,"",VLOOKUP($F39,'CHILD OBESITY'!$B$10:$L$468,'CHILD OBESITY'!J$1,FALSE))</f>
        <v>17.5</v>
      </c>
      <c r="O39" s="15">
        <f>IF(VLOOKUP($F39,'CHILD OBESITY'!$B$10:$L$468,'CHILD OBESITY'!K$1,FALSE)=0,"",VLOOKUP($F39,'CHILD OBESITY'!$B$10:$L$468,'CHILD OBESITY'!K$1,FALSE))</f>
        <v>18</v>
      </c>
      <c r="P39" s="15">
        <f>IF(VLOOKUP($F39,'CHILD OBESITY'!$B$10:$L$468,'CHILD OBESITY'!L$1,FALSE)=0,"",VLOOKUP($F39,'CHILD OBESITY'!$B$10:$L$468,'CHILD OBESITY'!L$1,FALSE))</f>
        <v>18.399999999999999</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Sedgemoor to Rural as a Region</v>
      </c>
      <c r="G42" s="41"/>
      <c r="H42" s="42"/>
      <c r="I42" s="21">
        <f>((I39-I40))</f>
        <v>0.69111111111110546</v>
      </c>
      <c r="J42" s="21">
        <f>((J39-J40))</f>
        <v>0.53444444444444983</v>
      </c>
      <c r="K42" s="21">
        <f t="shared" ref="K42:P42" si="9">((K39-K40))</f>
        <v>-7.7777777777779278E-2</v>
      </c>
      <c r="L42" s="21">
        <f t="shared" si="9"/>
        <v>0.10444444444444656</v>
      </c>
      <c r="M42" s="21">
        <f t="shared" si="9"/>
        <v>0.38555555555555898</v>
      </c>
      <c r="N42" s="21">
        <f t="shared" si="9"/>
        <v>1.1566666666666698</v>
      </c>
      <c r="O42" s="21">
        <f t="shared" si="9"/>
        <v>1.6522222222222318</v>
      </c>
      <c r="P42" s="21">
        <f t="shared" si="9"/>
        <v>1.856666666666662</v>
      </c>
      <c r="Q42" s="35"/>
      <c r="R42" s="35"/>
      <c r="S42" s="35"/>
      <c r="T42" s="35"/>
    </row>
    <row r="43" spans="1:20" ht="51" customHeight="1" x14ac:dyDescent="0.3">
      <c r="B43" s="16"/>
      <c r="C43" s="16"/>
      <c r="D43" s="16"/>
      <c r="F43" s="43" t="str">
        <f>"% Gap - "&amp;F39&amp;" to England"</f>
        <v>% Gap - Sedgemoor to England</v>
      </c>
      <c r="G43" s="44"/>
      <c r="H43" s="45"/>
      <c r="I43" s="21">
        <f>(I39-I41)</f>
        <v>-1.6999999999999993</v>
      </c>
      <c r="J43" s="21">
        <f>(J39-J41)</f>
        <v>-2</v>
      </c>
      <c r="K43" s="21">
        <f t="shared" ref="K43:P43" si="10">(K39-K41)</f>
        <v>-2.6000000000000014</v>
      </c>
      <c r="L43" s="21">
        <f t="shared" si="10"/>
        <v>-2.6000000000000014</v>
      </c>
      <c r="M43" s="21">
        <f t="shared" si="10"/>
        <v>-2.3000000000000007</v>
      </c>
      <c r="N43" s="21">
        <f t="shared" si="10"/>
        <v>-1.8000000000000007</v>
      </c>
      <c r="O43" s="21">
        <f t="shared" si="10"/>
        <v>-1.6000000000000014</v>
      </c>
      <c r="P43" s="21">
        <f t="shared" si="10"/>
        <v>-1.6000000000000014</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Sedgemoor</v>
      </c>
      <c r="G48" s="12"/>
      <c r="H48" s="13"/>
      <c r="I48" s="14">
        <f>IF(VLOOKUP($F48,'ADULT OBESITY'!$B$10:$L$468,'ADULT OBESITY'!E$1,FALSE)=0,"",VLOOKUP($F48,'ADULT OBESITY'!$B$10:$L$468,'ADULT OBESITY'!E$1,FALSE))</f>
        <v>65.007029301071299</v>
      </c>
      <c r="J48" s="15">
        <f>IF(VLOOKUP($F48,'ADULT OBESITY'!$B$10:$L$468,'ADULT OBESITY'!F$1,FALSE)=0,"",VLOOKUP($F48,'ADULT OBESITY'!$B$10:$L$468,'ADULT OBESITY'!F$1,FALSE))</f>
        <v>66.905031032091898</v>
      </c>
      <c r="K48" s="15">
        <f>IF(VLOOKUP($F48,'ADULT OBESITY'!$B$10:$L$468,'ADULT OBESITY'!G$1,FALSE)=0,"",VLOOKUP($F48,'ADULT OBESITY'!$B$10:$L$468,'ADULT OBESITY'!G$1,FALSE))</f>
        <v>67.684177687013502</v>
      </c>
      <c r="L48" s="15">
        <f>IF(VLOOKUP($F48,'ADULT OBESITY'!$B$10:$L$468,'ADULT OBESITY'!H$1,FALSE)=0,"",VLOOKUP($F48,'ADULT OBESITY'!$B$10:$L$468,'ADULT OBESITY'!H$1,FALSE))</f>
        <v>66.266474179533304</v>
      </c>
      <c r="M48" s="15">
        <f>IF(VLOOKUP($F48,'ADULT OBESITY'!$B$10:$L$468,'ADULT OBESITY'!I$1,FALSE)=0,"",VLOOKUP($F48,'ADULT OBESITY'!$B$10:$L$468,'ADULT OBESITY'!I$1,FALSE))</f>
        <v>70.054276185666694</v>
      </c>
      <c r="N48" s="15">
        <f>IF(VLOOKUP($F48,'ADULT OBESITY'!$B$10:$L$468,'ADULT OBESITY'!J$1,FALSE)=0,"",VLOOKUP($F48,'ADULT OBESITY'!$B$10:$L$468,'ADULT OBESITY'!J$1,FALSE))</f>
        <v>62.651769482169698</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Sedgemoor to Rural as a Region</v>
      </c>
      <c r="G51" s="41"/>
      <c r="H51" s="42"/>
      <c r="I51" s="21">
        <f>((I48-I49))</f>
        <v>3.44261348150971</v>
      </c>
      <c r="J51" s="21">
        <f>((J48-J49))</f>
        <v>5.4746539014881961</v>
      </c>
      <c r="K51" s="21">
        <f t="shared" ref="K51:N51" si="12">((K48-K49))</f>
        <v>5.4182098109488237</v>
      </c>
      <c r="L51" s="21">
        <f t="shared" si="12"/>
        <v>3.9118811777250642</v>
      </c>
      <c r="M51" s="21">
        <f t="shared" si="12"/>
        <v>7.8731090054235437</v>
      </c>
      <c r="N51" s="21">
        <f t="shared" si="12"/>
        <v>-0.91895812029283519</v>
      </c>
      <c r="O51" s="35"/>
      <c r="P51" s="35"/>
      <c r="Q51" s="35"/>
      <c r="R51" s="35"/>
    </row>
    <row r="52" spans="1:18" ht="51" customHeight="1" x14ac:dyDescent="0.3">
      <c r="B52" s="16"/>
      <c r="C52" s="16"/>
      <c r="D52" s="16"/>
      <c r="F52" s="43" t="str">
        <f>"% Gap - "&amp;F48&amp;" to England"</f>
        <v>% Gap - Sedgemoor to England</v>
      </c>
      <c r="G52" s="44"/>
      <c r="H52" s="45"/>
      <c r="I52" s="21">
        <f>(I48-I50)</f>
        <v>3.6206512162277988</v>
      </c>
      <c r="J52" s="21">
        <f>(J48-J50)</f>
        <v>5.4549982686625</v>
      </c>
      <c r="K52" s="21">
        <f t="shared" ref="K52:N52" si="13">(K48-K50)</f>
        <v>5.6676592515693045</v>
      </c>
      <c r="L52" s="21">
        <f t="shared" si="13"/>
        <v>4.139059767274702</v>
      </c>
      <c r="M52" s="21">
        <f t="shared" si="13"/>
        <v>7.297712714423092</v>
      </c>
      <c r="N52" s="21">
        <f t="shared" si="13"/>
        <v>-0.80032095660089908</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Sedgemoor</v>
      </c>
      <c r="G57" s="12"/>
      <c r="H57" s="13"/>
      <c r="I57" s="14">
        <f>IF(VLOOKUP($F57,'UNDER 75 MORTALITY'!$B$10:$L$468,'UNDER 75 MORTALITY'!E$1,FALSE)=0,"",VLOOKUP($F57,'UNDER 75 MORTALITY'!$B$10:$L$468,'UNDER 75 MORTALITY'!E$1,FALSE))</f>
        <v>33.735556966411799</v>
      </c>
      <c r="J57" s="15">
        <f>IF(VLOOKUP($F57,'UNDER 75 MORTALITY'!$B$10:$L$468,'UNDER 75 MORTALITY'!F$1,FALSE)=0,"",VLOOKUP($F57,'UNDER 75 MORTALITY'!$B$10:$L$468,'UNDER 75 MORTALITY'!F$1,FALSE))</f>
        <v>28.763851629851601</v>
      </c>
      <c r="K57" s="15">
        <f>IF(VLOOKUP($F57,'UNDER 75 MORTALITY'!$B$10:$L$468,'UNDER 75 MORTALITY'!G$1,FALSE)=0,"",VLOOKUP($F57,'UNDER 75 MORTALITY'!$B$10:$L$468,'UNDER 75 MORTALITY'!G$1,FALSE))</f>
        <v>25.561203363603902</v>
      </c>
      <c r="L57" s="15">
        <f>IF(VLOOKUP($F57,'UNDER 75 MORTALITY'!$B$10:$L$468,'UNDER 75 MORTALITY'!H$1,FALSE)=0,"",VLOOKUP($F57,'UNDER 75 MORTALITY'!$B$10:$L$468,'UNDER 75 MORTALITY'!H$1,FALSE))</f>
        <v>24.136360771181899</v>
      </c>
      <c r="M57" s="15">
        <f>IF(VLOOKUP($F57,'UNDER 75 MORTALITY'!$B$10:$L$468,'UNDER 75 MORTALITY'!I$1,FALSE)=0,"",VLOOKUP($F57,'UNDER 75 MORTALITY'!$B$10:$L$468,'UNDER 75 MORTALITY'!I$1,FALSE))</f>
        <v>25.8249027991621</v>
      </c>
      <c r="N57" s="15">
        <f>IF(VLOOKUP($F57,'UNDER 75 MORTALITY'!$B$10:$L$468,'UNDER 75 MORTALITY'!J$1,FALSE)=0,"",VLOOKUP($F57,'UNDER 75 MORTALITY'!$B$10:$L$468,'UNDER 75 MORTALITY'!J$1,FALSE))</f>
        <v>27.352980000505301</v>
      </c>
      <c r="O57" s="15">
        <f>IF(VLOOKUP($F57,'UNDER 75 MORTALITY'!$B$10:$L$468,'UNDER 75 MORTALITY'!K$1,FALSE)=0,"",VLOOKUP($F57,'UNDER 75 MORTALITY'!$B$10:$L$468,'UNDER 75 MORTALITY'!K$1,FALSE))</f>
        <v>25.6520544989793</v>
      </c>
      <c r="P57" s="15">
        <f>IF(VLOOKUP($F57,'UNDER 75 MORTALITY'!$B$10:$L$468,'UNDER 75 MORTALITY'!L$1,FALSE)=0,"",VLOOKUP($F57,'UNDER 75 MORTALITY'!$B$10:$L$468,'UNDER 75 MORTALITY'!L$1,FALSE))</f>
        <v>23.100890795827802</v>
      </c>
      <c r="Q57" s="15">
        <f>IF(VLOOKUP($F57,'UNDER 75 MORTALITY'!$B$10:$N$468,'UNDER 75 MORTALITY'!M$1,FALSE)=0,"",VLOOKUP($F57,'UNDER 75 MORTALITY'!$B$10:$N$468,'UNDER 75 MORTALITY'!M$1,FALSE))</f>
        <v>22.721039201347601</v>
      </c>
      <c r="R57" s="15">
        <f>IF(VLOOKUP($F57,'UNDER 75 MORTALITY'!$B$10:$N$468,'UNDER 75 MORTALITY'!N$1,FALSE)=0,"",VLOOKUP($F57,'UNDER 75 MORTALITY'!$B$10:$N$468,'UNDER 75 MORTALITY'!N$1,FALSE))</f>
        <v>24.206056167361599</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Sedgemoor to Rural as a Region</v>
      </c>
      <c r="G60" s="41"/>
      <c r="H60" s="42"/>
      <c r="I60" s="21">
        <f>((I57-I58))</f>
        <v>2.9777796686016558</v>
      </c>
      <c r="J60" s="21">
        <f>((J57-J58))</f>
        <v>-0.42363323158489052</v>
      </c>
      <c r="K60" s="21">
        <f t="shared" ref="K60:N60" si="15">((K57-K58))</f>
        <v>-2.358459757599995</v>
      </c>
      <c r="L60" s="21">
        <f t="shared" si="15"/>
        <v>-2.381888402876946</v>
      </c>
      <c r="M60" s="21">
        <f t="shared" si="15"/>
        <v>0.63763355904725927</v>
      </c>
      <c r="N60" s="21">
        <f t="shared" si="15"/>
        <v>2.6450708296821084</v>
      </c>
      <c r="O60" s="21">
        <f t="shared" ref="O60:R60" si="16">((O57-O58))</f>
        <v>1.5483645446279724</v>
      </c>
      <c r="P60" s="21">
        <f t="shared" si="16"/>
        <v>-0.74274014755238937</v>
      </c>
      <c r="Q60" s="21">
        <f t="shared" si="16"/>
        <v>-0.80824534275812354</v>
      </c>
      <c r="R60" s="21">
        <f t="shared" si="16"/>
        <v>1.1120412908602226</v>
      </c>
    </row>
    <row r="61" spans="1:18" ht="51" customHeight="1" x14ac:dyDescent="0.3">
      <c r="B61" s="16"/>
      <c r="C61" s="16"/>
      <c r="D61" s="16"/>
      <c r="F61" s="43" t="str">
        <f>"% Gap - "&amp;F57&amp;" to England"</f>
        <v>% Gap - Sedgemoor to England</v>
      </c>
      <c r="G61" s="44"/>
      <c r="H61" s="45"/>
      <c r="I61" s="21">
        <f>(I57-I59)</f>
        <v>-3.4363367231324986</v>
      </c>
      <c r="J61" s="21">
        <f>(J57-J59)</f>
        <v>-6.1904408024106985</v>
      </c>
      <c r="K61" s="21">
        <f t="shared" ref="K61:N61" si="17">(K57-K59)</f>
        <v>-7.826507108431997</v>
      </c>
      <c r="L61" s="21">
        <f t="shared" si="17"/>
        <v>-7.8255177251435022</v>
      </c>
      <c r="M61" s="21">
        <f t="shared" si="17"/>
        <v>-5.1141001493194018</v>
      </c>
      <c r="N61" s="21">
        <f t="shared" si="17"/>
        <v>-2.9473085055104988</v>
      </c>
      <c r="O61" s="21">
        <f t="shared" ref="O61:R61" si="18">(O57-O59)</f>
        <v>-3.9809943494934998</v>
      </c>
      <c r="P61" s="21">
        <f t="shared" si="18"/>
        <v>-5.968475620785199</v>
      </c>
      <c r="Q61" s="21">
        <f t="shared" si="18"/>
        <v>-5.926465585975599</v>
      </c>
      <c r="R61" s="21">
        <f t="shared" si="18"/>
        <v>-3.8491188372655003</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d6jU81dv0ixag7brh+seIN6tTBkMtr3UBr7HsW+/LtFZvVtZZirpyjyRQ9FmcGQ6QnTQOQzv85D4F+HyyI4fRQ==" saltValue="TEBkX0BIalJzWJNCJ07opQ=="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2022-11-23T16:12:35Z</dcterms:modified>
</cp:coreProperties>
</file>