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4051840C-76D4-4C22-B1DA-A13CC6271E20}" xr6:coauthVersionLast="47" xr6:coauthVersionMax="47" xr10:uidLastSave="{2A16F3F5-4D43-4761-8FF3-E4A692259B29}"/>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<sst xmlns="http://schemas.openxmlformats.org/spreadsheetml/2006/main" count="69488" uniqueCount="1474">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</sst>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Oxfordshire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66.64</c:v>
                </c:pt>
                <c:pt idx="1">
                  <c:v>68.7</c:v>
                </c:pt>
                <c:pt idx="2">
                  <c:v>68.7</c:v>
                </c:pt>
                <c:pt idx="3">
                  <c:v>67.069999999999993</c:v>
                </c:pt>
                <c:pt idx="4">
                  <c:v>68.650000000000006</c:v>
                </c:pt>
                <c:pt idx="5">
                  <c:v>68.319999999999993</c:v>
                </c:pt>
                <c:pt idx="6">
                  <c:v>67.5</c:v>
                </c:pt>
                <c:pt idx="7">
                  <c:v>67.97</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Oxfordshire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65.48</c:v>
                </c:pt>
                <c:pt idx="1">
                  <c:v>67.69</c:v>
                </c:pt>
                <c:pt idx="2">
                  <c:v>70.33</c:v>
                </c:pt>
                <c:pt idx="3">
                  <c:v>68.45</c:v>
                </c:pt>
                <c:pt idx="4">
                  <c:v>69.989999999999995</c:v>
                </c:pt>
                <c:pt idx="5">
                  <c:v>71.680000000000007</c:v>
                </c:pt>
                <c:pt idx="6">
                  <c:v>69.42</c:v>
                </c:pt>
                <c:pt idx="7">
                  <c:v>69.39</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South Oxfordshire</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11.9</c:v>
                </c:pt>
                <c:pt idx="1">
                  <c:v>12.6</c:v>
                </c:pt>
                <c:pt idx="2">
                  <c:v>13.5</c:v>
                </c:pt>
                <c:pt idx="3">
                  <c:v>9.5</c:v>
                </c:pt>
                <c:pt idx="4">
                  <c:v>10.7</c:v>
                </c:pt>
                <c:pt idx="5">
                  <c:v>10.4</c:v>
                </c:pt>
                <c:pt idx="6">
                  <c:v>13.4</c:v>
                </c:pt>
                <c:pt idx="7">
                  <c:v>12.4</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South Oxfordshire</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13.7</c:v>
                </c:pt>
                <c:pt idx="1">
                  <c:v>13.7</c:v>
                </c:pt>
                <c:pt idx="2">
                  <c:v>13.9</c:v>
                </c:pt>
                <c:pt idx="3">
                  <c:v>14.3</c:v>
                </c:pt>
                <c:pt idx="4">
                  <c:v>14</c:v>
                </c:pt>
                <c:pt idx="5">
                  <c:v>13.3</c:v>
                </c:pt>
                <c:pt idx="6">
                  <c:v>12.5</c:v>
                </c:pt>
                <c:pt idx="7">
                  <c:v>12.7</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South Oxfordshire</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56.232255310670801</c:v>
                </c:pt>
                <c:pt idx="1">
                  <c:v>52.7402216537633</c:v>
                </c:pt>
                <c:pt idx="2">
                  <c:v>57.153449097853198</c:v>
                </c:pt>
                <c:pt idx="3">
                  <c:v>50.033920538407401</c:v>
                </c:pt>
                <c:pt idx="4">
                  <c:v>53.784168148579496</c:v>
                </c:pt>
                <c:pt idx="5">
                  <c:v>59.800444638344203</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South Oxfordshire</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23.9375735244931</c:v>
                </c:pt>
                <c:pt idx="1">
                  <c:v>22.695383863304698</c:v>
                </c:pt>
                <c:pt idx="2">
                  <c:v>22.186715940432101</c:v>
                </c:pt>
                <c:pt idx="3">
                  <c:v>21.909301875178102</c:v>
                </c:pt>
                <c:pt idx="4">
                  <c:v>21.581336435792799</c:v>
                </c:pt>
                <c:pt idx="5">
                  <c:v>20.960761421034</c:v>
                </c:pt>
                <c:pt idx="6">
                  <c:v>18.971016302454899</c:v>
                </c:pt>
                <c:pt idx="7">
                  <c:v>16.831913377312901</c:v>
                </c:pt>
                <c:pt idx="8">
                  <c:v>17.340901249422899</c:v>
                </c:pt>
                <c:pt idx="9">
                  <c:v>18.5469172307623</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Oxfordshire from 2011-13 to 2018-20 was markedly greater than that of either 'Rural as a Region' or England.</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Oxfordshire between 2011-13 and 2018-20 experienced an increase that took it markedly higher than either that of 'Rural as a Region' or England.</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32</xdr:row>
      <xdr:rowOff>99060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11468100"/>
          <a:ext cx="7437120" cy="17449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South Oxfordshire from 2012 to 2019 was generally below the rural situation, however the reducing rural position over this period meant that South Oxfordshire's level was in line with rural by the end of the period.</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41</xdr:row>
      <xdr:rowOff>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6184880"/>
          <a:ext cx="7437120" cy="16459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South Oxfordshire was consistently below the rural situation with a widening gap in the second half of the period due to reduced prevalence in South Oxfordshire.</a:t>
          </a:r>
        </a:p>
        <a:p>
          <a:endParaRPr lang="en-GB" sz="1200" baseline="0">
            <a:solidFill>
              <a:schemeClr val="dk1"/>
            </a:solidFill>
            <a:effectLst/>
            <a:latin typeface="Avenir Next LT Pro" panose="020B0504020202020204" pitchFamily="34" charset="0"/>
            <a:ea typeface="+mn-ea"/>
            <a:cs typeface="+mn-cs"/>
          </a:endParaRP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South Oxfordshire from 2015/16 to 2020/21 was consistently below the rural and England situations.</a:t>
          </a:r>
        </a:p>
        <a:p>
          <a:endParaRPr lang="en-GB" sz="1200" baseline="0">
            <a:solidFill>
              <a:schemeClr val="dk1"/>
            </a:solidFill>
            <a:effectLst/>
            <a:latin typeface="Avenir Next LT Pro" panose="020B0504020202020204" pitchFamily="34" charset="0"/>
            <a:ea typeface="+mn-ea"/>
            <a:cs typeface="+mn-cs"/>
          </a:endParaRP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South Oxfordshire from 2008-10 to 2017-19 was consistently below the rural and England situations.</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4" t="s">
        <v>1326</v>
      </c>
      <c r="B1" s="55"/>
      <c r="C1" s="55"/>
    </row>
    <row r="2" spans="1:20" ht="21" customHeight="1" x14ac:dyDescent="0.3">
      <c r="A2" s="55"/>
      <c r="B2" s="55"/>
      <c r="C2" s="55"/>
    </row>
    <row r="3" spans="1:20" ht="15" thickBot="1" x14ac:dyDescent="0.35"/>
    <row r="4" spans="1:20" ht="16.2" thickBot="1" x14ac:dyDescent="0.35">
      <c r="A4" s="2" t="s">
        <v>0</v>
      </c>
      <c r="B4" s="3" t="s">
        <v>245</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6" t="s">
        <v>1464</v>
      </c>
      <c r="G11" s="56"/>
      <c r="H11" s="57"/>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Oxfordshire</v>
      </c>
      <c r="G12" s="12"/>
      <c r="H12" s="13"/>
      <c r="I12" s="14">
        <f>IF(VLOOKUP($F12,'M HLE'!$B$10:$L$468,'M HLE'!E$1,FALSE)=0,"",VLOOKUP($F12,'M HLE'!$B$10:$L$468,'M HLE'!E$1,FALSE))</f>
        <v>66.64</v>
      </c>
      <c r="J12" s="15">
        <f>IF(VLOOKUP($F12,'M HLE'!$B$10:$L$468,'M HLE'!F$1,FALSE)=0,"",VLOOKUP($F12,'M HLE'!$B$10:$L$468,'M HLE'!F$1,FALSE))</f>
        <v>68.7</v>
      </c>
      <c r="K12" s="15">
        <f>IF(VLOOKUP($F12,'M HLE'!$B$10:$L$468,'M HLE'!G$1,FALSE)=0,"",VLOOKUP($F12,'M HLE'!$B$10:$L$468,'M HLE'!G$1,FALSE))</f>
        <v>68.7</v>
      </c>
      <c r="L12" s="15">
        <f>IF(VLOOKUP($F12,'M HLE'!$B$10:$L$468,'M HLE'!H$1,FALSE)=0,"",VLOOKUP($F12,'M HLE'!$B$10:$L$468,'M HLE'!H$1,FALSE))</f>
        <v>67.069999999999993</v>
      </c>
      <c r="M12" s="15">
        <f>IF(VLOOKUP($F12,'M HLE'!$B$10:$L$468,'M HLE'!I$1,FALSE)=0,"",VLOOKUP($F12,'M HLE'!$B$10:$L$468,'M HLE'!I$1,FALSE))</f>
        <v>68.650000000000006</v>
      </c>
      <c r="N12" s="15">
        <f>IF(VLOOKUP($F12,'M HLE'!$B$10:$L$468,'M HLE'!J$1,FALSE)=0,"",VLOOKUP($F12,'M HLE'!$B$10:$L$468,'M HLE'!J$1,FALSE))</f>
        <v>68.319999999999993</v>
      </c>
      <c r="O12" s="15">
        <f>IF(VLOOKUP($F12,'M HLE'!$B$10:$L$468,'M HLE'!K$1,FALSE)=0,"",VLOOKUP($F12,'M HLE'!$B$10:$L$468,'M HLE'!K$1,FALSE))</f>
        <v>67.5</v>
      </c>
      <c r="P12" s="15">
        <f>IF(VLOOKUP($F12,'M HLE'!$B$10:$L$468,'M HLE'!L$1,FALSE)=0,"",VLOOKUP($F12,'M HLE'!$B$10:$L$468,'M HLE'!L$1,FALSE))</f>
        <v>67.97</v>
      </c>
      <c r="Q12" s="34"/>
      <c r="R12" s="34"/>
      <c r="S12" s="34"/>
      <c r="T12" s="34"/>
    </row>
    <row r="13" spans="1:20" ht="51" customHeight="1" x14ac:dyDescent="0.3">
      <c r="B13" s="16"/>
      <c r="C13" s="16"/>
      <c r="D13" s="16"/>
      <c r="F13" s="45" t="s">
        <v>2</v>
      </c>
      <c r="G13" s="46"/>
      <c r="H13" s="47"/>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48" t="s">
        <v>3</v>
      </c>
      <c r="G14" s="49"/>
      <c r="H14" s="50"/>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51" t="str">
        <f>"% Gap - "&amp;F12&amp;" to Rural as a Region"</f>
        <v>% Gap - Oxfordshire to Rural as a Region</v>
      </c>
      <c r="G15" s="52"/>
      <c r="H15" s="53"/>
      <c r="I15" s="21">
        <f>100*((I12-I13))/I13</f>
        <v>2.924482404454277</v>
      </c>
      <c r="J15" s="21">
        <f>100*((J12-J13))/J13</f>
        <v>5.4020466714739417</v>
      </c>
      <c r="K15" s="21">
        <f t="shared" ref="K15:P15" si="0">100*((K12-K13))/K13</f>
        <v>5.5891552099103148</v>
      </c>
      <c r="L15" s="21">
        <f t="shared" si="0"/>
        <v>3.7552693661290868</v>
      </c>
      <c r="M15" s="21">
        <f t="shared" si="0"/>
        <v>6.3393099175153944</v>
      </c>
      <c r="N15" s="21">
        <f t="shared" si="0"/>
        <v>6.3553220470908443</v>
      </c>
      <c r="O15" s="21">
        <f t="shared" si="0"/>
        <v>4.8568121975657803</v>
      </c>
      <c r="P15" s="21">
        <f t="shared" si="0"/>
        <v>5.0313687919151961</v>
      </c>
      <c r="Q15" s="35"/>
      <c r="R15" s="35"/>
      <c r="S15" s="35"/>
      <c r="T15" s="35"/>
    </row>
    <row r="16" spans="1:20" ht="51" customHeight="1" x14ac:dyDescent="0.3">
      <c r="B16" s="16"/>
      <c r="C16" s="16"/>
      <c r="D16" s="16"/>
      <c r="F16" s="40" t="str">
        <f>"% Gap - "&amp;F12&amp;" to England"</f>
        <v>% Gap - Oxfordshire to England</v>
      </c>
      <c r="G16" s="41"/>
      <c r="H16" s="42"/>
      <c r="I16" s="21">
        <f>100*(I12-I14)/I14</f>
        <v>5.4764165875277007</v>
      </c>
      <c r="J16" s="21">
        <f>100*(J12-J14)/J14</f>
        <v>8.4109199936878749</v>
      </c>
      <c r="K16" s="21">
        <f t="shared" ref="K16:P16" si="1">100*(K12-K14)/K14</f>
        <v>8.3938150836225933</v>
      </c>
      <c r="L16" s="21">
        <f t="shared" si="1"/>
        <v>5.9390301690096203</v>
      </c>
      <c r="M16" s="21">
        <f t="shared" si="1"/>
        <v>8.3149258441148675</v>
      </c>
      <c r="N16" s="21">
        <f t="shared" si="1"/>
        <v>7.8282828282828181</v>
      </c>
      <c r="O16" s="21">
        <f t="shared" si="1"/>
        <v>6.8376068376068373</v>
      </c>
      <c r="P16" s="21">
        <f t="shared" si="1"/>
        <v>7.6496674057649638</v>
      </c>
      <c r="Q16" s="35"/>
      <c r="R16" s="35"/>
      <c r="S16" s="35"/>
      <c r="T16" s="35"/>
    </row>
    <row r="17" spans="1:20" ht="51" customHeight="1" x14ac:dyDescent="0.3">
      <c r="B17" s="16"/>
      <c r="C17" s="16"/>
      <c r="D17" s="16"/>
      <c r="F17" s="40" t="s">
        <v>4</v>
      </c>
      <c r="G17" s="41"/>
      <c r="H17" s="42"/>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6" t="s">
        <v>1466</v>
      </c>
      <c r="G20" s="56"/>
      <c r="H20" s="57"/>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Oxfordshire</v>
      </c>
      <c r="G21" s="12"/>
      <c r="H21" s="13"/>
      <c r="I21" s="14">
        <f>IF(VLOOKUP($F21,'F HLE'!$B$10:$L$468,'F HLE'!E$1,FALSE)=0,"",VLOOKUP($F21,'F HLE'!$B$10:$L$468,'F HLE'!E$1,FALSE))</f>
        <v>65.48</v>
      </c>
      <c r="J21" s="15">
        <f>IF(VLOOKUP($F21,'F HLE'!$B$10:$L$468,'F HLE'!F$1,FALSE)=0,"",VLOOKUP($F21,'F HLE'!$B$10:$L$468,'F HLE'!F$1,FALSE))</f>
        <v>67.69</v>
      </c>
      <c r="K21" s="15">
        <f>IF(VLOOKUP($F21,'F HLE'!$B$10:$L$468,'F HLE'!G$1,FALSE)=0,"",VLOOKUP($F21,'F HLE'!$B$10:$L$468,'F HLE'!G$1,FALSE))</f>
        <v>70.33</v>
      </c>
      <c r="L21" s="15">
        <f>IF(VLOOKUP($F21,'F HLE'!$B$10:$L$468,'F HLE'!H$1,FALSE)=0,"",VLOOKUP($F21,'F HLE'!$B$10:$L$468,'F HLE'!H$1,FALSE))</f>
        <v>68.45</v>
      </c>
      <c r="M21" s="15">
        <f>IF(VLOOKUP($F21,'F HLE'!$B$10:$L$468,'F HLE'!I$1,FALSE)=0,"",VLOOKUP($F21,'F HLE'!$B$10:$L$468,'F HLE'!I$1,FALSE))</f>
        <v>69.989999999999995</v>
      </c>
      <c r="N21" s="15">
        <f>IF(VLOOKUP($F21,'F HLE'!$B$10:$L$468,'F HLE'!J$1,FALSE)=0,"",VLOOKUP($F21,'F HLE'!$B$10:$L$468,'F HLE'!J$1,FALSE))</f>
        <v>71.680000000000007</v>
      </c>
      <c r="O21" s="15">
        <f>IF(VLOOKUP($F21,'F HLE'!$B$10:$L$468,'F HLE'!K$1,FALSE)=0,"",VLOOKUP($F21,'F HLE'!$B$10:$L$468,'F HLE'!K$1,FALSE))</f>
        <v>69.42</v>
      </c>
      <c r="P21" s="15">
        <f>IF(VLOOKUP($F21,'F HLE'!$B$10:$L$468,'F HLE'!L$1,FALSE)=0,"",VLOOKUP($F21,'F HLE'!$B$10:$L$468,'F HLE'!L$1,FALSE))</f>
        <v>69.39</v>
      </c>
      <c r="Q21" s="34"/>
      <c r="R21" s="34"/>
      <c r="S21" s="34"/>
      <c r="T21" s="34"/>
    </row>
    <row r="22" spans="1:20" ht="51" customHeight="1" x14ac:dyDescent="0.3">
      <c r="B22" s="16"/>
      <c r="C22" s="16"/>
      <c r="D22" s="16"/>
      <c r="F22" s="45" t="s">
        <v>2</v>
      </c>
      <c r="G22" s="46"/>
      <c r="H22" s="47"/>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48" t="s">
        <v>3</v>
      </c>
      <c r="G23" s="49"/>
      <c r="H23" s="50"/>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51" t="str">
        <f>"% Gap - "&amp;F21&amp;" to Rural as a Region"</f>
        <v>% Gap - Oxfordshire to Rural as a Region</v>
      </c>
      <c r="G24" s="52"/>
      <c r="H24" s="53"/>
      <c r="I24" s="21">
        <f>100*((I21-I22))/I22</f>
        <v>-0.1105983753480113</v>
      </c>
      <c r="J24" s="21">
        <f>100*((J21-J22))/J22</f>
        <v>3.8684036888704538</v>
      </c>
      <c r="K24" s="21">
        <f t="shared" ref="K24:P24" si="3">100*((K21-K22))/K22</f>
        <v>7.1662577902388023</v>
      </c>
      <c r="L24" s="21">
        <f t="shared" si="3"/>
        <v>4.4049906958298868</v>
      </c>
      <c r="M24" s="21">
        <f t="shared" si="3"/>
        <v>6.7571690054911882</v>
      </c>
      <c r="N24" s="21">
        <f t="shared" si="3"/>
        <v>9.7257621332843431</v>
      </c>
      <c r="O24" s="21">
        <f t="shared" si="3"/>
        <v>7.8653780415799082</v>
      </c>
      <c r="P24" s="21">
        <f t="shared" si="3"/>
        <v>6.1455504990630354</v>
      </c>
      <c r="Q24" s="35"/>
      <c r="R24" s="35"/>
      <c r="S24" s="35"/>
      <c r="T24" s="35"/>
    </row>
    <row r="25" spans="1:20" ht="51" customHeight="1" x14ac:dyDescent="0.3">
      <c r="B25" s="16"/>
      <c r="C25" s="16"/>
      <c r="D25" s="16"/>
      <c r="F25" s="40" t="str">
        <f>"% Gap - "&amp;F21&amp;" to England"</f>
        <v>% Gap - Oxfordshire to England</v>
      </c>
      <c r="G25" s="41"/>
      <c r="H25" s="42"/>
      <c r="I25" s="21">
        <f>100*(I21-I23)/I23</f>
        <v>2.5689223057644117</v>
      </c>
      <c r="J25" s="21">
        <f>100*(J21-J23)/J23</f>
        <v>6.0140955364134632</v>
      </c>
      <c r="K25" s="21">
        <f t="shared" ref="K25:P25" si="4">100*(K21-K23)/K23</f>
        <v>9.7876990321573452</v>
      </c>
      <c r="L25" s="21">
        <f t="shared" si="4"/>
        <v>7.2715875254662281</v>
      </c>
      <c r="M25" s="21">
        <f t="shared" si="4"/>
        <v>9.7538027285557334</v>
      </c>
      <c r="N25" s="21">
        <f t="shared" si="4"/>
        <v>12.192831429018636</v>
      </c>
      <c r="O25" s="21">
        <f t="shared" si="4"/>
        <v>9.2884130982367736</v>
      </c>
      <c r="P25" s="21">
        <f t="shared" si="4"/>
        <v>8.6425551902301603</v>
      </c>
      <c r="Q25" s="35"/>
      <c r="R25" s="35"/>
      <c r="S25" s="35"/>
      <c r="T25" s="35"/>
    </row>
    <row r="26" spans="1:20" ht="51" customHeight="1" x14ac:dyDescent="0.3">
      <c r="B26" s="16"/>
      <c r="C26" s="16"/>
      <c r="D26" s="16"/>
      <c r="F26" s="40" t="s">
        <v>4</v>
      </c>
      <c r="G26" s="41"/>
      <c r="H26" s="42"/>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6" t="s">
        <v>1468</v>
      </c>
      <c r="G29" s="56"/>
      <c r="H29" s="57"/>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South Oxfordshire</v>
      </c>
      <c r="G30" s="12"/>
      <c r="H30" s="13"/>
      <c r="I30" s="14">
        <f>IF(VLOOKUP($F30,SMOKING!$B$10:$L$468,SMOKING!E$1,FALSE)=0,"",VLOOKUP($F30,SMOKING!$B$10:$L$468,SMOKING!E$1,FALSE))</f>
        <v>11.9</v>
      </c>
      <c r="J30" s="15">
        <f>IF(VLOOKUP($F30,SMOKING!$B$10:$L$468,SMOKING!F$1,FALSE)=0,"",VLOOKUP($F30,SMOKING!$B$10:$L$468,SMOKING!F$1,FALSE))</f>
        <v>12.6</v>
      </c>
      <c r="K30" s="15">
        <f>IF(VLOOKUP($F30,SMOKING!$B$10:$L$468,SMOKING!G$1,FALSE)=0,"",VLOOKUP($F30,SMOKING!$B$10:$L$468,SMOKING!G$1,FALSE))</f>
        <v>13.5</v>
      </c>
      <c r="L30" s="15">
        <f>IF(VLOOKUP($F30,SMOKING!$B$10:$L$468,SMOKING!H$1,FALSE)=0,"",VLOOKUP($F30,SMOKING!$B$10:$L$468,SMOKING!H$1,FALSE))</f>
        <v>9.5</v>
      </c>
      <c r="M30" s="15">
        <f>IF(VLOOKUP($F30,SMOKING!$B$10:$L$468,SMOKING!I$1,FALSE)=0,"",VLOOKUP($F30,SMOKING!$B$10:$L$468,SMOKING!I$1,FALSE))</f>
        <v>10.7</v>
      </c>
      <c r="N30" s="15">
        <f>IF(VLOOKUP($F30,SMOKING!$B$10:$L$468,SMOKING!J$1,FALSE)=0,"",VLOOKUP($F30,SMOKING!$B$10:$L$468,SMOKING!J$1,FALSE))</f>
        <v>10.4</v>
      </c>
      <c r="O30" s="15">
        <f>IF(VLOOKUP($F30,SMOKING!$B$10:$L$468,SMOKING!K$1,FALSE)=0,"",VLOOKUP($F30,SMOKING!$B$10:$L$468,SMOKING!K$1,FALSE))</f>
        <v>13.4</v>
      </c>
      <c r="P30" s="15">
        <f>IF(VLOOKUP($F30,SMOKING!$B$10:$L$468,SMOKING!L$1,FALSE)=0,"",VLOOKUP($F30,SMOKING!$B$10:$L$468,SMOKING!L$1,FALSE))</f>
        <v>12.4</v>
      </c>
      <c r="Q30" s="34"/>
      <c r="R30" s="34"/>
      <c r="S30" s="34"/>
      <c r="T30" s="34"/>
    </row>
    <row r="31" spans="1:20" ht="51" customHeight="1" x14ac:dyDescent="0.3">
      <c r="B31" s="16"/>
      <c r="C31" s="16"/>
      <c r="D31" s="16"/>
      <c r="F31" s="45" t="s">
        <v>2</v>
      </c>
      <c r="G31" s="46"/>
      <c r="H31" s="47"/>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48" t="s">
        <v>3</v>
      </c>
      <c r="G32" s="49"/>
      <c r="H32" s="50"/>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51" t="str">
        <f>"% Gap - "&amp;F30&amp;" to Rural as a Region"</f>
        <v>% Gap - South Oxfordshire to Rural as a Region</v>
      </c>
      <c r="G33" s="52"/>
      <c r="H33" s="53"/>
      <c r="I33" s="21">
        <f>((I30-I31))</f>
        <v>-5.372413793103453</v>
      </c>
      <c r="J33" s="21">
        <f>((J30-J31))</f>
        <v>-3.509195402298845</v>
      </c>
      <c r="K33" s="21">
        <f t="shared" ref="K33:P33" si="6">((K30-K31))</f>
        <v>-2.0678160919540236</v>
      </c>
      <c r="L33" s="21">
        <f t="shared" si="6"/>
        <v>-5.3931034482758626</v>
      </c>
      <c r="M33" s="21">
        <f t="shared" si="6"/>
        <v>-2.62183908045977</v>
      </c>
      <c r="N33" s="21">
        <f t="shared" si="6"/>
        <v>-2.4356321839080479</v>
      </c>
      <c r="O33" s="21">
        <f t="shared" si="6"/>
        <v>0.78735632183908066</v>
      </c>
      <c r="P33" s="21">
        <f t="shared" si="6"/>
        <v>-0.32643678160919087</v>
      </c>
      <c r="Q33" s="35"/>
      <c r="R33" s="35"/>
      <c r="S33" s="35"/>
      <c r="T33" s="35"/>
    </row>
    <row r="34" spans="1:20" ht="51" customHeight="1" x14ac:dyDescent="0.3">
      <c r="B34" s="16"/>
      <c r="C34" s="16"/>
      <c r="D34" s="16"/>
      <c r="F34" s="40" t="str">
        <f>"% Gap - "&amp;F30&amp;" to England"</f>
        <v>% Gap - South Oxfordshire to England</v>
      </c>
      <c r="G34" s="41"/>
      <c r="H34" s="42"/>
      <c r="I34" s="21">
        <f>(I30-I32)</f>
        <v>-7.4</v>
      </c>
      <c r="J34" s="21">
        <f>(J30-J32)</f>
        <v>-5.7999999999999989</v>
      </c>
      <c r="K34" s="21">
        <f t="shared" ref="K34:P34" si="7">(K30-K32)</f>
        <v>-4.3000000000000007</v>
      </c>
      <c r="L34" s="21">
        <f t="shared" si="7"/>
        <v>-7.3999999999999986</v>
      </c>
      <c r="M34" s="21">
        <f t="shared" si="7"/>
        <v>-4.8000000000000007</v>
      </c>
      <c r="N34" s="21">
        <f t="shared" si="7"/>
        <v>-4.5</v>
      </c>
      <c r="O34" s="21">
        <f t="shared" si="7"/>
        <v>-1</v>
      </c>
      <c r="P34" s="21">
        <f t="shared" si="7"/>
        <v>-1.5</v>
      </c>
      <c r="Q34" s="35"/>
      <c r="R34" s="35"/>
      <c r="S34" s="35"/>
      <c r="T34" s="35"/>
    </row>
    <row r="35" spans="1:20" ht="51" customHeight="1" x14ac:dyDescent="0.3">
      <c r="B35" s="16"/>
      <c r="C35" s="16"/>
      <c r="D35" s="16"/>
      <c r="F35" s="40" t="s">
        <v>4</v>
      </c>
      <c r="G35" s="41"/>
      <c r="H35" s="42"/>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3" t="s">
        <v>1469</v>
      </c>
      <c r="G38" s="43"/>
      <c r="H38" s="44"/>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South Oxfordshire</v>
      </c>
      <c r="G39" s="12"/>
      <c r="H39" s="13"/>
      <c r="I39" s="14">
        <f>IF(VLOOKUP($F39,'CHILD OBESITY'!$B$10:$L$468,'CHILD OBESITY'!E$1,FALSE)=0,"",VLOOKUP($F39,'CHILD OBESITY'!$B$10:$L$468,'CHILD OBESITY'!E$1,FALSE))</f>
        <v>13.7</v>
      </c>
      <c r="J39" s="15">
        <f>IF(VLOOKUP($F39,'CHILD OBESITY'!$B$10:$L$468,'CHILD OBESITY'!F$1,FALSE)=0,"",VLOOKUP($F39,'CHILD OBESITY'!$B$10:$L$468,'CHILD OBESITY'!F$1,FALSE))</f>
        <v>13.7</v>
      </c>
      <c r="K39" s="15">
        <f>IF(VLOOKUP($F39,'CHILD OBESITY'!$B$10:$L$468,'CHILD OBESITY'!G$1,FALSE)=0,"",VLOOKUP($F39,'CHILD OBESITY'!$B$10:$L$468,'CHILD OBESITY'!G$1,FALSE))</f>
        <v>13.9</v>
      </c>
      <c r="L39" s="15">
        <f>IF(VLOOKUP($F39,'CHILD OBESITY'!$B$10:$L$468,'CHILD OBESITY'!H$1,FALSE)=0,"",VLOOKUP($F39,'CHILD OBESITY'!$B$10:$L$468,'CHILD OBESITY'!H$1,FALSE))</f>
        <v>14.3</v>
      </c>
      <c r="M39" s="15">
        <f>IF(VLOOKUP($F39,'CHILD OBESITY'!$B$10:$L$468,'CHILD OBESITY'!I$1,FALSE)=0,"",VLOOKUP($F39,'CHILD OBESITY'!$B$10:$L$468,'CHILD OBESITY'!I$1,FALSE))</f>
        <v>14</v>
      </c>
      <c r="N39" s="15">
        <f>IF(VLOOKUP($F39,'CHILD OBESITY'!$B$10:$L$468,'CHILD OBESITY'!J$1,FALSE)=0,"",VLOOKUP($F39,'CHILD OBESITY'!$B$10:$L$468,'CHILD OBESITY'!J$1,FALSE))</f>
        <v>13.3</v>
      </c>
      <c r="O39" s="15">
        <f>IF(VLOOKUP($F39,'CHILD OBESITY'!$B$10:$L$468,'CHILD OBESITY'!K$1,FALSE)=0,"",VLOOKUP($F39,'CHILD OBESITY'!$B$10:$L$468,'CHILD OBESITY'!K$1,FALSE))</f>
        <v>12.5</v>
      </c>
      <c r="P39" s="15">
        <f>IF(VLOOKUP($F39,'CHILD OBESITY'!$B$10:$L$468,'CHILD OBESITY'!L$1,FALSE)=0,"",VLOOKUP($F39,'CHILD OBESITY'!$B$10:$L$468,'CHILD OBESITY'!L$1,FALSE))</f>
        <v>12.7</v>
      </c>
      <c r="Q39" s="34"/>
      <c r="R39" s="34"/>
      <c r="S39" s="34"/>
      <c r="T39" s="34"/>
    </row>
    <row r="40" spans="1:20" ht="51" customHeight="1" x14ac:dyDescent="0.3">
      <c r="B40" s="16"/>
      <c r="C40" s="16"/>
      <c r="D40" s="16"/>
      <c r="F40" s="45" t="s">
        <v>2</v>
      </c>
      <c r="G40" s="46"/>
      <c r="H40" s="47"/>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48" t="s">
        <v>3</v>
      </c>
      <c r="G41" s="49"/>
      <c r="H41" s="50"/>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51" t="str">
        <f>"% Gap - "&amp;F39&amp;" to Rural as a Region"</f>
        <v>% Gap - South Oxfordshire to Rural as a Region</v>
      </c>
      <c r="G42" s="52"/>
      <c r="H42" s="53"/>
      <c r="I42" s="21">
        <f>((I39-I40))</f>
        <v>-2.6088888888888953</v>
      </c>
      <c r="J42" s="21">
        <f>((J39-J40))</f>
        <v>-2.7655555555555509</v>
      </c>
      <c r="K42" s="21">
        <f t="shared" ref="K42:P42" si="9">((K39-K40))</f>
        <v>-2.6777777777777789</v>
      </c>
      <c r="L42" s="21">
        <f t="shared" si="9"/>
        <v>-2.0955555555555527</v>
      </c>
      <c r="M42" s="21">
        <f t="shared" si="9"/>
        <v>-2.3144444444444403</v>
      </c>
      <c r="N42" s="21">
        <f t="shared" si="9"/>
        <v>-3.0433333333333294</v>
      </c>
      <c r="O42" s="21">
        <f t="shared" si="9"/>
        <v>-3.8477777777777682</v>
      </c>
      <c r="P42" s="21">
        <f t="shared" si="9"/>
        <v>-3.8433333333333373</v>
      </c>
      <c r="Q42" s="35"/>
      <c r="R42" s="35"/>
      <c r="S42" s="35"/>
      <c r="T42" s="35"/>
    </row>
    <row r="43" spans="1:20" ht="51" customHeight="1" x14ac:dyDescent="0.3">
      <c r="B43" s="16"/>
      <c r="C43" s="16"/>
      <c r="D43" s="16"/>
      <c r="F43" s="40" t="str">
        <f>"% Gap - "&amp;F39&amp;" to England"</f>
        <v>% Gap - South Oxfordshire to England</v>
      </c>
      <c r="G43" s="41"/>
      <c r="H43" s="42"/>
      <c r="I43" s="21">
        <f>(I39-I41)</f>
        <v>-5</v>
      </c>
      <c r="J43" s="21">
        <f>(J39-J41)</f>
        <v>-5.3000000000000007</v>
      </c>
      <c r="K43" s="21">
        <f t="shared" ref="K43:P43" si="10">(K39-K41)</f>
        <v>-5.2000000000000011</v>
      </c>
      <c r="L43" s="21">
        <f t="shared" si="10"/>
        <v>-4.8000000000000007</v>
      </c>
      <c r="M43" s="21">
        <f t="shared" si="10"/>
        <v>-5</v>
      </c>
      <c r="N43" s="21">
        <f t="shared" si="10"/>
        <v>-6</v>
      </c>
      <c r="O43" s="21">
        <f t="shared" si="10"/>
        <v>-7.1000000000000014</v>
      </c>
      <c r="P43" s="21">
        <f t="shared" si="10"/>
        <v>-7.3000000000000007</v>
      </c>
      <c r="Q43" s="35"/>
      <c r="R43" s="35"/>
      <c r="S43" s="35"/>
      <c r="T43" s="35"/>
    </row>
    <row r="44" spans="1:20" ht="51" customHeight="1" x14ac:dyDescent="0.3">
      <c r="B44" s="16"/>
      <c r="C44" s="16"/>
      <c r="D44" s="16"/>
      <c r="F44" s="40" t="s">
        <v>4</v>
      </c>
      <c r="G44" s="41"/>
      <c r="H44" s="42"/>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3" t="s">
        <v>1471</v>
      </c>
      <c r="G47" s="43"/>
      <c r="H47" s="44"/>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South Oxfordshire</v>
      </c>
      <c r="G48" s="12"/>
      <c r="H48" s="13"/>
      <c r="I48" s="14">
        <f>IF(VLOOKUP($F48,'ADULT OBESITY'!$B$10:$L$468,'ADULT OBESITY'!E$1,FALSE)=0,"",VLOOKUP($F48,'ADULT OBESITY'!$B$10:$L$468,'ADULT OBESITY'!E$1,FALSE))</f>
        <v>56.232255310670801</v>
      </c>
      <c r="J48" s="15">
        <f>IF(VLOOKUP($F48,'ADULT OBESITY'!$B$10:$L$468,'ADULT OBESITY'!F$1,FALSE)=0,"",VLOOKUP($F48,'ADULT OBESITY'!$B$10:$L$468,'ADULT OBESITY'!F$1,FALSE))</f>
        <v>52.7402216537633</v>
      </c>
      <c r="K48" s="15">
        <f>IF(VLOOKUP($F48,'ADULT OBESITY'!$B$10:$L$468,'ADULT OBESITY'!G$1,FALSE)=0,"",VLOOKUP($F48,'ADULT OBESITY'!$B$10:$L$468,'ADULT OBESITY'!G$1,FALSE))</f>
        <v>57.153449097853198</v>
      </c>
      <c r="L48" s="15">
        <f>IF(VLOOKUP($F48,'ADULT OBESITY'!$B$10:$L$468,'ADULT OBESITY'!H$1,FALSE)=0,"",VLOOKUP($F48,'ADULT OBESITY'!$B$10:$L$468,'ADULT OBESITY'!H$1,FALSE))</f>
        <v>50.033920538407401</v>
      </c>
      <c r="M48" s="15">
        <f>IF(VLOOKUP($F48,'ADULT OBESITY'!$B$10:$L$468,'ADULT OBESITY'!I$1,FALSE)=0,"",VLOOKUP($F48,'ADULT OBESITY'!$B$10:$L$468,'ADULT OBESITY'!I$1,FALSE))</f>
        <v>53.784168148579496</v>
      </c>
      <c r="N48" s="15">
        <f>IF(VLOOKUP($F48,'ADULT OBESITY'!$B$10:$L$468,'ADULT OBESITY'!J$1,FALSE)=0,"",VLOOKUP($F48,'ADULT OBESITY'!$B$10:$L$468,'ADULT OBESITY'!J$1,FALSE))</f>
        <v>59.800444638344203</v>
      </c>
      <c r="O48" s="34"/>
      <c r="P48" s="34"/>
      <c r="Q48" s="34"/>
      <c r="R48" s="34"/>
    </row>
    <row r="49" spans="1:18" ht="51" customHeight="1" x14ac:dyDescent="0.3">
      <c r="B49" s="16"/>
      <c r="C49" s="16"/>
      <c r="D49" s="16"/>
      <c r="F49" s="45" t="s">
        <v>2</v>
      </c>
      <c r="G49" s="46"/>
      <c r="H49" s="47"/>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48" t="s">
        <v>3</v>
      </c>
      <c r="G50" s="49"/>
      <c r="H50" s="50"/>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51" t="str">
        <f>"% Gap - "&amp;F48&amp;" to Rural as a Region"</f>
        <v>% Gap - South Oxfordshire to Rural as a Region</v>
      </c>
      <c r="G51" s="52"/>
      <c r="H51" s="53"/>
      <c r="I51" s="21">
        <f>((I48-I49))</f>
        <v>-5.3321605088907873</v>
      </c>
      <c r="J51" s="21">
        <f>((J48-J49))</f>
        <v>-8.6901554768404026</v>
      </c>
      <c r="K51" s="21">
        <f t="shared" ref="K51:N51" si="12">((K48-K49))</f>
        <v>-5.1125187782114807</v>
      </c>
      <c r="L51" s="21">
        <f t="shared" si="12"/>
        <v>-12.32067246340084</v>
      </c>
      <c r="M51" s="21">
        <f t="shared" si="12"/>
        <v>-8.396999031663654</v>
      </c>
      <c r="N51" s="21">
        <f t="shared" si="12"/>
        <v>-3.77028296411833</v>
      </c>
      <c r="O51" s="35"/>
      <c r="P51" s="35"/>
      <c r="Q51" s="35"/>
      <c r="R51" s="35"/>
    </row>
    <row r="52" spans="1:18" ht="51" customHeight="1" x14ac:dyDescent="0.3">
      <c r="B52" s="16"/>
      <c r="C52" s="16"/>
      <c r="D52" s="16"/>
      <c r="F52" s="40" t="str">
        <f>"% Gap - "&amp;F48&amp;" to England"</f>
        <v>% Gap - South Oxfordshire to England</v>
      </c>
      <c r="G52" s="41"/>
      <c r="H52" s="42"/>
      <c r="I52" s="21">
        <f>(I48-I50)</f>
        <v>-5.1541227741726985</v>
      </c>
      <c r="J52" s="21">
        <f>(J48-J50)</f>
        <v>-8.7098111096660986</v>
      </c>
      <c r="K52" s="21">
        <f t="shared" ref="K52:N52" si="13">(K48-K50)</f>
        <v>-4.8630693375909999</v>
      </c>
      <c r="L52" s="21">
        <f t="shared" si="13"/>
        <v>-12.093493873851202</v>
      </c>
      <c r="M52" s="21">
        <f t="shared" si="13"/>
        <v>-8.9723953226641058</v>
      </c>
      <c r="N52" s="21">
        <f t="shared" si="13"/>
        <v>-3.6516458004263939</v>
      </c>
      <c r="O52" s="35"/>
      <c r="P52" s="35"/>
      <c r="Q52" s="35"/>
      <c r="R52" s="35"/>
    </row>
    <row r="53" spans="1:18" ht="51" customHeight="1" x14ac:dyDescent="0.3">
      <c r="B53" s="16"/>
      <c r="C53" s="16"/>
      <c r="D53" s="16"/>
      <c r="F53" s="40" t="s">
        <v>4</v>
      </c>
      <c r="G53" s="41"/>
      <c r="H53" s="42"/>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3" t="s">
        <v>1473</v>
      </c>
      <c r="G56" s="43"/>
      <c r="H56" s="44"/>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South Oxfordshire</v>
      </c>
      <c r="G57" s="12"/>
      <c r="H57" s="13"/>
      <c r="I57" s="14">
        <f>IF(VLOOKUP($F57,'UNDER 75 MORTALITY'!$B$10:$L$468,'UNDER 75 MORTALITY'!E$1,FALSE)=0,"",VLOOKUP($F57,'UNDER 75 MORTALITY'!$B$10:$L$468,'UNDER 75 MORTALITY'!E$1,FALSE))</f>
        <v>23.9375735244931</v>
      </c>
      <c r="J57" s="15">
        <f>IF(VLOOKUP($F57,'UNDER 75 MORTALITY'!$B$10:$L$468,'UNDER 75 MORTALITY'!F$1,FALSE)=0,"",VLOOKUP($F57,'UNDER 75 MORTALITY'!$B$10:$L$468,'UNDER 75 MORTALITY'!F$1,FALSE))</f>
        <v>22.695383863304698</v>
      </c>
      <c r="K57" s="15">
        <f>IF(VLOOKUP($F57,'UNDER 75 MORTALITY'!$B$10:$L$468,'UNDER 75 MORTALITY'!G$1,FALSE)=0,"",VLOOKUP($F57,'UNDER 75 MORTALITY'!$B$10:$L$468,'UNDER 75 MORTALITY'!G$1,FALSE))</f>
        <v>22.186715940432101</v>
      </c>
      <c r="L57" s="15">
        <f>IF(VLOOKUP($F57,'UNDER 75 MORTALITY'!$B$10:$L$468,'UNDER 75 MORTALITY'!H$1,FALSE)=0,"",VLOOKUP($F57,'UNDER 75 MORTALITY'!$B$10:$L$468,'UNDER 75 MORTALITY'!H$1,FALSE))</f>
        <v>21.909301875178102</v>
      </c>
      <c r="M57" s="15">
        <f>IF(VLOOKUP($F57,'UNDER 75 MORTALITY'!$B$10:$L$468,'UNDER 75 MORTALITY'!I$1,FALSE)=0,"",VLOOKUP($F57,'UNDER 75 MORTALITY'!$B$10:$L$468,'UNDER 75 MORTALITY'!I$1,FALSE))</f>
        <v>21.581336435792799</v>
      </c>
      <c r="N57" s="15">
        <f>IF(VLOOKUP($F57,'UNDER 75 MORTALITY'!$B$10:$L$468,'UNDER 75 MORTALITY'!J$1,FALSE)=0,"",VLOOKUP($F57,'UNDER 75 MORTALITY'!$B$10:$L$468,'UNDER 75 MORTALITY'!J$1,FALSE))</f>
        <v>20.960761421034</v>
      </c>
      <c r="O57" s="15">
        <f>IF(VLOOKUP($F57,'UNDER 75 MORTALITY'!$B$10:$L$468,'UNDER 75 MORTALITY'!K$1,FALSE)=0,"",VLOOKUP($F57,'UNDER 75 MORTALITY'!$B$10:$L$468,'UNDER 75 MORTALITY'!K$1,FALSE))</f>
        <v>18.971016302454899</v>
      </c>
      <c r="P57" s="15">
        <f>IF(VLOOKUP($F57,'UNDER 75 MORTALITY'!$B$10:$L$468,'UNDER 75 MORTALITY'!L$1,FALSE)=0,"",VLOOKUP($F57,'UNDER 75 MORTALITY'!$B$10:$L$468,'UNDER 75 MORTALITY'!L$1,FALSE))</f>
        <v>16.831913377312901</v>
      </c>
      <c r="Q57" s="15">
        <f>IF(VLOOKUP($F57,'UNDER 75 MORTALITY'!$B$10:$N$468,'UNDER 75 MORTALITY'!M$1,FALSE)=0,"",VLOOKUP($F57,'UNDER 75 MORTALITY'!$B$10:$N$468,'UNDER 75 MORTALITY'!M$1,FALSE))</f>
        <v>17.340901249422899</v>
      </c>
      <c r="R57" s="15">
        <f>IF(VLOOKUP($F57,'UNDER 75 MORTALITY'!$B$10:$N$468,'UNDER 75 MORTALITY'!N$1,FALSE)=0,"",VLOOKUP($F57,'UNDER 75 MORTALITY'!$B$10:$N$468,'UNDER 75 MORTALITY'!N$1,FALSE))</f>
        <v>18.5469172307623</v>
      </c>
    </row>
    <row r="58" spans="1:18" ht="51" customHeight="1" x14ac:dyDescent="0.3">
      <c r="B58" s="16"/>
      <c r="C58" s="16"/>
      <c r="D58" s="16"/>
      <c r="F58" s="45" t="s">
        <v>2</v>
      </c>
      <c r="G58" s="46"/>
      <c r="H58" s="47"/>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48" t="s">
        <v>3</v>
      </c>
      <c r="G59" s="49"/>
      <c r="H59" s="50"/>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51" t="str">
        <f>"% Gap - "&amp;F57&amp;" to Rural as a Region"</f>
        <v>% Gap - South Oxfordshire to Rural as a Region</v>
      </c>
      <c r="G60" s="52"/>
      <c r="H60" s="53"/>
      <c r="I60" s="21">
        <f>((I57-I58))</f>
        <v>-6.8202037733170435</v>
      </c>
      <c r="J60" s="21">
        <f>((J57-J58))</f>
        <v>-6.492100998131793</v>
      </c>
      <c r="K60" s="21">
        <f t="shared" ref="K60:N60" si="15">((K57-K58))</f>
        <v>-5.7329471807717951</v>
      </c>
      <c r="L60" s="21">
        <f t="shared" si="15"/>
        <v>-4.6089472988807429</v>
      </c>
      <c r="M60" s="21">
        <f t="shared" si="15"/>
        <v>-3.6059328043220411</v>
      </c>
      <c r="N60" s="21">
        <f t="shared" si="15"/>
        <v>-3.7471477497891925</v>
      </c>
      <c r="O60" s="21">
        <f t="shared" ref="O60:R60" si="16">((O57-O58))</f>
        <v>-5.1326736518964289</v>
      </c>
      <c r="P60" s="21">
        <f t="shared" si="16"/>
        <v>-7.0117175660672899</v>
      </c>
      <c r="Q60" s="21">
        <f t="shared" si="16"/>
        <v>-6.1883832946828257</v>
      </c>
      <c r="R60" s="21">
        <f t="shared" si="16"/>
        <v>-4.5470976457390755</v>
      </c>
    </row>
    <row r="61" spans="1:18" ht="51" customHeight="1" x14ac:dyDescent="0.3">
      <c r="B61" s="16"/>
      <c r="C61" s="16"/>
      <c r="D61" s="16"/>
      <c r="F61" s="40" t="str">
        <f>"% Gap - "&amp;F57&amp;" to England"</f>
        <v>% Gap - South Oxfordshire to England</v>
      </c>
      <c r="G61" s="41"/>
      <c r="H61" s="42"/>
      <c r="I61" s="21">
        <f>(I57-I59)</f>
        <v>-13.234320165051198</v>
      </c>
      <c r="J61" s="21">
        <f>(J57-J59)</f>
        <v>-12.258908568957601</v>
      </c>
      <c r="K61" s="21">
        <f t="shared" ref="K61:N61" si="17">(K57-K59)</f>
        <v>-11.200994531603797</v>
      </c>
      <c r="L61" s="21">
        <f t="shared" si="17"/>
        <v>-10.052576621147299</v>
      </c>
      <c r="M61" s="21">
        <f t="shared" si="17"/>
        <v>-9.3576665126887022</v>
      </c>
      <c r="N61" s="21">
        <f t="shared" si="17"/>
        <v>-9.3395270849817997</v>
      </c>
      <c r="O61" s="21">
        <f t="shared" ref="O61:R61" si="18">(O57-O59)</f>
        <v>-10.662032546017901</v>
      </c>
      <c r="P61" s="21">
        <f t="shared" si="18"/>
        <v>-12.2374530393001</v>
      </c>
      <c r="Q61" s="21">
        <f t="shared" si="18"/>
        <v>-11.306603537900301</v>
      </c>
      <c r="R61" s="21">
        <f t="shared" si="18"/>
        <v>-9.5082577738647984</v>
      </c>
    </row>
    <row r="62" spans="1:18" ht="51" customHeight="1" x14ac:dyDescent="0.3">
      <c r="B62" s="16"/>
      <c r="C62" s="16"/>
      <c r="D62" s="16"/>
      <c r="F62" s="40" t="s">
        <v>4</v>
      </c>
      <c r="G62" s="41"/>
      <c r="H62" s="42"/>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DgTjYXRva8/O9rL0Dj+e9hR8wXYWXPpCfa8VEOGlUWuf6lMWJZAvmvcgbysDuFR+rdoAl0X3udwNtpaYZCjjsA==" saltValue="xKJlcEyXW4hFwPigDZRnhw==" spinCount="100000" sheet="1" objects="1" scenarios="1"/>
  <protectedRanges>
    <protectedRange sqref="B4" name="Range1"/>
  </protectedRanges>
  <mergeCells count="37">
    <mergeCell ref="F42:H42"/>
    <mergeCell ref="F43:H43"/>
    <mergeCell ref="F44:H44"/>
    <mergeCell ref="F34:H34"/>
    <mergeCell ref="F35:H35"/>
    <mergeCell ref="F38:H38"/>
    <mergeCell ref="F40:H40"/>
    <mergeCell ref="F41:H41"/>
    <mergeCell ref="F26:H26"/>
    <mergeCell ref="F29:H29"/>
    <mergeCell ref="F31:H31"/>
    <mergeCell ref="F32:H32"/>
    <mergeCell ref="F33:H33"/>
    <mergeCell ref="F20:H20"/>
    <mergeCell ref="F22:H22"/>
    <mergeCell ref="F23:H23"/>
    <mergeCell ref="F24:H24"/>
    <mergeCell ref="F25:H25"/>
    <mergeCell ref="F17:H17"/>
    <mergeCell ref="A1:C2"/>
    <mergeCell ref="F11:H11"/>
    <mergeCell ref="F13:H13"/>
    <mergeCell ref="F14:H14"/>
    <mergeCell ref="F15:H15"/>
    <mergeCell ref="F16:H16"/>
    <mergeCell ref="F47:H47"/>
    <mergeCell ref="F49:H49"/>
    <mergeCell ref="F50:H50"/>
    <mergeCell ref="F51:H51"/>
    <mergeCell ref="F52:H52"/>
    <mergeCell ref="F61:H61"/>
    <mergeCell ref="F62:H62"/>
    <mergeCell ref="F53:H53"/>
    <mergeCell ref="F56:H56"/>
    <mergeCell ref="F58:H58"/>
    <mergeCell ref="F59:H59"/>
    <mergeCell ref="F60:H60"/>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2022-11-24T11:52:25Z</cp:lastPrinted>
  <dcterms:created xsi:type="dcterms:W3CDTF">2022-08-17T09:40:46Z</dcterms:created>
  <dcterms:modified xsi:type="dcterms:W3CDTF">2022-11-24T12:48:43Z</dcterms:modified>
</cp:coreProperties>
</file>