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6" documentId="8_{3477F7D2-0CFC-432A-8A62-BCD8AB27F093}" xr6:coauthVersionLast="47" xr6:coauthVersionMax="47" xr10:uidLastSave="{F0E8B745-1652-46FC-A3B0-73700D5A94BE}"/>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<sst xmlns="http://schemas.openxmlformats.org/spreadsheetml/2006/main" count="12312" uniqueCount="1423">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</sst>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Chichester</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8.16</c:v>
                </c:pt>
                <c:pt idx="1">
                  <c:v>7.63</c:v>
                </c:pt>
                <c:pt idx="2">
                  <c:v>7.75</c:v>
                </c:pt>
                <c:pt idx="3">
                  <c:v>7.94</c:v>
                </c:pt>
                <c:pt idx="4">
                  <c:v>7.55</c:v>
                </c:pt>
                <c:pt idx="5">
                  <c:v>8.17</c:v>
                </c:pt>
                <c:pt idx="6">
                  <c:v>8.0500000000000007</c:v>
                </c:pt>
                <c:pt idx="7">
                  <c:v>8.1</c:v>
                </c:pt>
                <c:pt idx="8">
                  <c:v>7.49</c:v>
                </c:pt>
                <c:pt idx="9">
                  <c:v>6.61</c:v>
                </c:pt>
                <c:pt idx="10">
                  <c:v>7.4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Chichester</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8.19</c:v>
                </c:pt>
                <c:pt idx="1">
                  <c:v>8.01</c:v>
                </c:pt>
                <c:pt idx="2">
                  <c:v>8.09</c:v>
                </c:pt>
                <c:pt idx="3">
                  <c:v>8.02</c:v>
                </c:pt>
                <c:pt idx="4">
                  <c:v>7.82</c:v>
                </c:pt>
                <c:pt idx="5">
                  <c:v>8.2100000000000009</c:v>
                </c:pt>
                <c:pt idx="6">
                  <c:v>8.2899999999999991</c:v>
                </c:pt>
                <c:pt idx="7">
                  <c:v>8.25</c:v>
                </c:pt>
                <c:pt idx="8">
                  <c:v>7.47</c:v>
                </c:pt>
                <c:pt idx="9">
                  <c:v>6.81</c:v>
                </c:pt>
                <c:pt idx="10">
                  <c:v>7.85</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Chichester</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8.07</c:v>
                </c:pt>
                <c:pt idx="1">
                  <c:v>7.48</c:v>
                </c:pt>
                <c:pt idx="2">
                  <c:v>7.67</c:v>
                </c:pt>
                <c:pt idx="3">
                  <c:v>7.94</c:v>
                </c:pt>
                <c:pt idx="4">
                  <c:v>7.71</c:v>
                </c:pt>
                <c:pt idx="5">
                  <c:v>7.94</c:v>
                </c:pt>
                <c:pt idx="6">
                  <c:v>7.74</c:v>
                </c:pt>
                <c:pt idx="7">
                  <c:v>8.2899999999999991</c:v>
                </c:pt>
                <c:pt idx="8">
                  <c:v>7.48</c:v>
                </c:pt>
                <c:pt idx="9">
                  <c:v>6.94</c:v>
                </c:pt>
                <c:pt idx="10">
                  <c:v>7.26</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Chichester</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2.48</c:v>
                </c:pt>
                <c:pt idx="1">
                  <c:v>3.39</c:v>
                </c:pt>
                <c:pt idx="2">
                  <c:v>2.89</c:v>
                </c:pt>
                <c:pt idx="3">
                  <c:v>2.81</c:v>
                </c:pt>
                <c:pt idx="4">
                  <c:v>2.88</c:v>
                </c:pt>
                <c:pt idx="5">
                  <c:v>2.84</c:v>
                </c:pt>
                <c:pt idx="6">
                  <c:v>3</c:v>
                </c:pt>
                <c:pt idx="7">
                  <c:v>2.48</c:v>
                </c:pt>
                <c:pt idx="8">
                  <c:v>3.2</c:v>
                </c:pt>
                <c:pt idx="9">
                  <c:v>3.4</c:v>
                </c:pt>
                <c:pt idx="10">
                  <c:v>3.45</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Chichester in the period April 2011 to March 2022 had scores for 'life satisfaction' that were generally above the rural and England situations but that dropped below rural and England towards the end of the period.</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Chichester in the period April 2011 to March 2022 were generally above the rural and England situations but again did drop below rural and England levels towards the end of the period.</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Chichester in the period April 2011 to March 2022 were generally above the rural and England situations but once again dropped below these levels towards the end of the period under consideration.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Chichester in the period April 2011 to March 2022 fluctuated around the rural and England situations but rose beyond these levels towards the end of the period.</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3" t="s">
        <v>1336</v>
      </c>
      <c r="B1" s="34"/>
      <c r="C1" s="34"/>
    </row>
    <row r="2" spans="1:20" ht="21" customHeight="1" x14ac:dyDescent="0.3">
      <c r="A2" s="34"/>
      <c r="B2" s="34"/>
      <c r="C2" s="34"/>
    </row>
    <row r="3" spans="1:20" ht="15" thickBot="1" x14ac:dyDescent="0.35"/>
    <row r="4" spans="1:20" ht="16.2" thickBot="1" x14ac:dyDescent="0.35">
      <c r="A4" s="2" t="s">
        <v>0</v>
      </c>
      <c r="B4" s="3" t="s">
        <v>67</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35" t="s">
        <v>1416</v>
      </c>
      <c r="G11" s="35"/>
      <c r="H11" s="36"/>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Chichester</v>
      </c>
      <c r="G12" s="10"/>
      <c r="H12" s="11"/>
      <c r="I12" s="46">
        <f>IF(VLOOKUP($F12,'life satisfaction'!$B$10:$L$468,'life satisfaction'!E$1,FALSE)=0,"",VLOOKUP($F12,'life satisfaction'!$B$10:$L$468,'life satisfaction'!E$1,FALSE))</f>
        <v>8.16</v>
      </c>
      <c r="J12" s="47">
        <f>IF(VLOOKUP($F12,'life satisfaction'!$B$10:$L$468,'life satisfaction'!F$1,FALSE)=0,"",VLOOKUP($F12,'life satisfaction'!$B$10:$L$468,'life satisfaction'!F$1,FALSE))</f>
        <v>7.63</v>
      </c>
      <c r="K12" s="47">
        <f>IF(VLOOKUP($F12,'life satisfaction'!$B$10:$L$468,'life satisfaction'!G$1,FALSE)=0,"",VLOOKUP($F12,'life satisfaction'!$B$10:$L$468,'life satisfaction'!G$1,FALSE))</f>
        <v>7.75</v>
      </c>
      <c r="L12" s="47">
        <f>IF(VLOOKUP($F12,'life satisfaction'!$B$10:$L$468,'life satisfaction'!H$1,FALSE)=0,"",VLOOKUP($F12,'life satisfaction'!$B$10:$L$468,'life satisfaction'!H$1,FALSE))</f>
        <v>7.94</v>
      </c>
      <c r="M12" s="47">
        <f>IF(VLOOKUP($F12,'life satisfaction'!$B$10:$L$468,'life satisfaction'!I$1,FALSE)=0,"",VLOOKUP($F12,'life satisfaction'!$B$10:$L$468,'life satisfaction'!I$1,FALSE))</f>
        <v>7.55</v>
      </c>
      <c r="N12" s="47">
        <f>IF(VLOOKUP($F12,'life satisfaction'!$B$10:$L$468,'life satisfaction'!J$1,FALSE)=0,"",VLOOKUP($F12,'life satisfaction'!$B$10:$L$468,'life satisfaction'!J$1,FALSE))</f>
        <v>8.17</v>
      </c>
      <c r="O12" s="47">
        <f>IF(VLOOKUP($F12,'life satisfaction'!$B$10:$L$468,'life satisfaction'!K$1,FALSE)=0,"",VLOOKUP($F12,'life satisfaction'!$B$10:$L$468,'life satisfaction'!K$1,FALSE))</f>
        <v>8.0500000000000007</v>
      </c>
      <c r="P12" s="47">
        <f>IF(VLOOKUP($F12,'life satisfaction'!$B$10:$L$468,'life satisfaction'!L$1,FALSE)=0,"",VLOOKUP($F12,'life satisfaction'!$B$10:$L$468,'life satisfaction'!L$1,FALSE))</f>
        <v>8.1</v>
      </c>
      <c r="Q12" s="47">
        <f>IF(VLOOKUP($F12,'life satisfaction'!$B$10:$O$468,'life satisfaction'!M$1,FALSE)=0,"",VLOOKUP($F12,'life satisfaction'!$B$10:$O$468,'life satisfaction'!M$1,FALSE))</f>
        <v>7.49</v>
      </c>
      <c r="R12" s="47">
        <f>IF(VLOOKUP($F12,'life satisfaction'!$B$10:$O$468,'life satisfaction'!N$1,FALSE)=0,"",VLOOKUP($F12,'life satisfaction'!$B$10:$O$468,'life satisfaction'!N$1,FALSE))</f>
        <v>6.61</v>
      </c>
      <c r="S12" s="47">
        <f>IF(VLOOKUP($F12,'life satisfaction'!$B$10:$O$468,'life satisfaction'!O$1,FALSE)=0,"",VLOOKUP($F12,'life satisfaction'!$B$10:$O$468,'life satisfaction'!O$1,FALSE))</f>
        <v>7.4</v>
      </c>
      <c r="T12" s="23"/>
    </row>
    <row r="13" spans="1:20" ht="51" customHeight="1" x14ac:dyDescent="0.3">
      <c r="B13" s="12"/>
      <c r="C13" s="12"/>
      <c r="D13" s="12"/>
      <c r="F13" s="37" t="s">
        <v>2</v>
      </c>
      <c r="G13" s="38"/>
      <c r="H13" s="39"/>
      <c r="I13" s="48">
        <f>'life satisfaction'!E475</f>
        <v>7.5837349397590366</v>
      </c>
      <c r="J13" s="49">
        <f>'life satisfaction'!F475</f>
        <v>7.5862650602409589</v>
      </c>
      <c r="K13" s="49">
        <f>'life satisfaction'!G475</f>
        <v>7.677228915662651</v>
      </c>
      <c r="L13" s="49">
        <f>'life satisfaction'!H475</f>
        <v>7.7965060240963853</v>
      </c>
      <c r="M13" s="49">
        <f>'life satisfaction'!I475</f>
        <v>7.8134939759036133</v>
      </c>
      <c r="N13" s="49">
        <f>'life satisfaction'!J475</f>
        <v>7.8446987951807214</v>
      </c>
      <c r="O13" s="49">
        <f>'life satisfaction'!K475</f>
        <v>7.7101204819277118</v>
      </c>
      <c r="P13" s="49">
        <f>'life satisfaction'!L475</f>
        <v>7.851807228915666</v>
      </c>
      <c r="Q13" s="49">
        <f>'life satisfaction'!M475</f>
        <v>7.8055421686747044</v>
      </c>
      <c r="R13" s="49">
        <f>'life satisfaction'!N475</f>
        <v>7.5460240963855414</v>
      </c>
      <c r="S13" s="49">
        <f>'life satisfaction'!O475</f>
        <v>7.6768674698795163</v>
      </c>
      <c r="T13" s="23"/>
    </row>
    <row r="14" spans="1:20" ht="51" customHeight="1" thickBot="1" x14ac:dyDescent="0.35">
      <c r="B14" s="12"/>
      <c r="C14" s="12"/>
      <c r="D14" s="12"/>
      <c r="F14" s="40" t="s">
        <v>3</v>
      </c>
      <c r="G14" s="41"/>
      <c r="H14" s="42"/>
      <c r="I14" s="50">
        <f>'life satisfaction'!E6</f>
        <v>7.41</v>
      </c>
      <c r="J14" s="51">
        <f>'life satisfaction'!F6</f>
        <v>7.44</v>
      </c>
      <c r="K14" s="51">
        <f>'life satisfaction'!G6</f>
        <v>7.5</v>
      </c>
      <c r="L14" s="51">
        <f>'life satisfaction'!H6</f>
        <v>7.6</v>
      </c>
      <c r="M14" s="51">
        <f>'life satisfaction'!I6</f>
        <v>7.64</v>
      </c>
      <c r="N14" s="51">
        <f>'life satisfaction'!J6</f>
        <v>7.67</v>
      </c>
      <c r="O14" s="51">
        <f>'life satisfaction'!K6</f>
        <v>7.68</v>
      </c>
      <c r="P14" s="51">
        <f>'life satisfaction'!L6</f>
        <v>7.71</v>
      </c>
      <c r="Q14" s="51">
        <f>'life satisfaction'!M6</f>
        <v>7.65</v>
      </c>
      <c r="R14" s="51">
        <f>'life satisfaction'!N6</f>
        <v>7.38</v>
      </c>
      <c r="S14" s="51">
        <f>'life satisfaction'!O6</f>
        <v>7.55</v>
      </c>
      <c r="T14" s="23"/>
    </row>
    <row r="15" spans="1:20" ht="51" customHeight="1" thickTop="1" x14ac:dyDescent="0.3">
      <c r="B15" s="12"/>
      <c r="C15" s="12"/>
      <c r="D15" s="12"/>
      <c r="F15" s="43" t="str">
        <f>"% Gap - "&amp;F12&amp;" to Rural as a Region"</f>
        <v>% Gap - Chichester to Rural as a Region</v>
      </c>
      <c r="G15" s="44"/>
      <c r="H15" s="45"/>
      <c r="I15" s="13">
        <f>100*((I12-I13))/I13</f>
        <v>7.5986972753991537</v>
      </c>
      <c r="J15" s="13">
        <f>100*((J12-J13))/J13</f>
        <v>0.57650160404033968</v>
      </c>
      <c r="K15" s="13">
        <f t="shared" ref="K15:P15" si="0">100*((K12-K13))/K13</f>
        <v>0.94788217385162954</v>
      </c>
      <c r="L15" s="13">
        <f t="shared" si="0"/>
        <v>1.840490797546021</v>
      </c>
      <c r="M15" s="13">
        <f t="shared" si="0"/>
        <v>-3.3722938382779128</v>
      </c>
      <c r="N15" s="13">
        <f t="shared" si="0"/>
        <v>4.1467647555712741</v>
      </c>
      <c r="O15" s="13">
        <f t="shared" si="0"/>
        <v>4.4082257711660429</v>
      </c>
      <c r="P15" s="13">
        <f t="shared" si="0"/>
        <v>3.1609636335736822</v>
      </c>
      <c r="Q15" s="13">
        <f t="shared" ref="Q15:S15" si="1">100*((Q12-Q13))/Q13</f>
        <v>-4.0425400549502095</v>
      </c>
      <c r="R15" s="13">
        <f t="shared" ref="R15" si="2">100*((R12-R13))/R13</f>
        <v>-12.404202324690241</v>
      </c>
      <c r="S15" s="13">
        <f t="shared" si="1"/>
        <v>-3.6065162120593599</v>
      </c>
      <c r="T15" s="24"/>
    </row>
    <row r="16" spans="1:20" ht="51" customHeight="1" x14ac:dyDescent="0.3">
      <c r="B16" s="12"/>
      <c r="C16" s="12"/>
      <c r="D16" s="12"/>
      <c r="F16" s="30" t="str">
        <f>"% Gap - "&amp;F12&amp;" to England"</f>
        <v>% Gap - Chichester to England</v>
      </c>
      <c r="G16" s="31"/>
      <c r="H16" s="32"/>
      <c r="I16" s="13">
        <f>100*(I12-I14)/I14</f>
        <v>10.121457489878543</v>
      </c>
      <c r="J16" s="13">
        <f>100*(J12-J14)/J14</f>
        <v>2.5537634408602083</v>
      </c>
      <c r="K16" s="13">
        <f t="shared" ref="K16:P16" si="3">100*(K12-K14)/K14</f>
        <v>3.3333333333333335</v>
      </c>
      <c r="L16" s="13">
        <f t="shared" si="3"/>
        <v>4.4736842105263257</v>
      </c>
      <c r="M16" s="13">
        <f t="shared" si="3"/>
        <v>-1.1780104712041866</v>
      </c>
      <c r="N16" s="13">
        <f t="shared" si="3"/>
        <v>6.5189048239895699</v>
      </c>
      <c r="O16" s="13">
        <f t="shared" si="3"/>
        <v>4.8177083333333464</v>
      </c>
      <c r="P16" s="13">
        <f t="shared" si="3"/>
        <v>5.0583657587548601</v>
      </c>
      <c r="Q16" s="13">
        <f t="shared" ref="Q16:S16" si="4">100*(Q12-Q14)/Q14</f>
        <v>-2.0915032679738581</v>
      </c>
      <c r="R16" s="13">
        <f t="shared" ref="R16" si="5">100*(R12-R14)/R14</f>
        <v>-10.433604336043356</v>
      </c>
      <c r="S16" s="13">
        <f t="shared" si="4"/>
        <v>-1.9867549668874103</v>
      </c>
      <c r="T16" s="24"/>
    </row>
    <row r="17" spans="1:20" ht="51" customHeight="1" x14ac:dyDescent="0.3">
      <c r="B17" s="12"/>
      <c r="C17" s="12"/>
      <c r="D17" s="12"/>
      <c r="F17" s="30" t="s">
        <v>4</v>
      </c>
      <c r="G17" s="31"/>
      <c r="H17" s="32"/>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35" t="s">
        <v>1415</v>
      </c>
      <c r="G20" s="35"/>
      <c r="H20" s="36"/>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Chichester</v>
      </c>
      <c r="G21" s="10"/>
      <c r="H21" s="11"/>
      <c r="I21" s="46">
        <f>IF(VLOOKUP($F21,worthwhile!$B$10:$L$468,worthwhile!E$1,FALSE)=0,"",VLOOKUP($F21,worthwhile!$B$10:$L$468,worthwhile!E$1,FALSE))</f>
        <v>8.19</v>
      </c>
      <c r="J21" s="47">
        <f>IF(VLOOKUP($F21,worthwhile!$B$10:$L$468,worthwhile!F$1,FALSE)=0,"",VLOOKUP($F21,worthwhile!$B$10:$L$468,worthwhile!F$1,FALSE))</f>
        <v>8.01</v>
      </c>
      <c r="K21" s="47">
        <f>IF(VLOOKUP($F21,worthwhile!$B$10:$L$468,worthwhile!G$1,FALSE)=0,"",VLOOKUP($F21,worthwhile!$B$10:$L$468,worthwhile!G$1,FALSE))</f>
        <v>8.09</v>
      </c>
      <c r="L21" s="47">
        <f>IF(VLOOKUP($F21,worthwhile!$B$10:$L$468,worthwhile!H$1,FALSE)=0,"",VLOOKUP($F21,worthwhile!$B$10:$L$468,worthwhile!H$1,FALSE))</f>
        <v>8.02</v>
      </c>
      <c r="M21" s="47">
        <f>IF(VLOOKUP($F21,worthwhile!$B$10:$L$468,worthwhile!I$1,FALSE)=0,"",VLOOKUP($F21,worthwhile!$B$10:$L$468,worthwhile!I$1,FALSE))</f>
        <v>7.82</v>
      </c>
      <c r="N21" s="47">
        <f>IF(VLOOKUP($F21,worthwhile!$B$10:$L$468,worthwhile!J$1,FALSE)=0,"",VLOOKUP($F21,worthwhile!$B$10:$L$468,worthwhile!J$1,FALSE))</f>
        <v>8.2100000000000009</v>
      </c>
      <c r="O21" s="47">
        <f>IF(VLOOKUP($F21,worthwhile!$B$10:$L$468,worthwhile!K$1,FALSE)=0,"",VLOOKUP($F21,worthwhile!$B$10:$L$468,worthwhile!K$1,FALSE))</f>
        <v>8.2899999999999991</v>
      </c>
      <c r="P21" s="47">
        <f>IF(VLOOKUP($F21,worthwhile!$B$10:$L$468,worthwhile!L$1,FALSE)=0,"",VLOOKUP($F21,worthwhile!$B$10:$L$468,worthwhile!L$1,FALSE))</f>
        <v>8.25</v>
      </c>
      <c r="Q21" s="47">
        <f>IF(VLOOKUP($F21,worthwhile!$B$10:$O$468,worthwhile!M$1,FALSE)=0,"",VLOOKUP($F21,worthwhile!$B$10:$O$468,worthwhile!M$1,FALSE))</f>
        <v>7.47</v>
      </c>
      <c r="R21" s="47">
        <f>IF(VLOOKUP($F21,worthwhile!$B$10:$O$468,worthwhile!N$1,FALSE)=0,"",VLOOKUP($F21,worthwhile!$B$10:$O$468,worthwhile!N$1,FALSE))</f>
        <v>6.81</v>
      </c>
      <c r="S21" s="47">
        <f>IF(VLOOKUP($F21,worthwhile!$B$10:$O$468,worthwhile!O$1,FALSE)=0,"",VLOOKUP($F21,worthwhile!$B$10:$O$468,worthwhile!O$1,FALSE))</f>
        <v>7.85</v>
      </c>
      <c r="T21" s="23"/>
    </row>
    <row r="22" spans="1:20" ht="51" customHeight="1" x14ac:dyDescent="0.3">
      <c r="B22" s="12"/>
      <c r="C22" s="12"/>
      <c r="D22" s="12"/>
      <c r="F22" s="37" t="s">
        <v>2</v>
      </c>
      <c r="G22" s="38"/>
      <c r="H22" s="39"/>
      <c r="I22" s="48">
        <f>worthwhile!E475</f>
        <v>7.8133734939759059</v>
      </c>
      <c r="J22" s="49">
        <f>worthwhile!F475</f>
        <v>7.8112048192771075</v>
      </c>
      <c r="K22" s="49">
        <f>worthwhile!G475</f>
        <v>7.8707228915662677</v>
      </c>
      <c r="L22" s="49">
        <f>worthwhile!H475</f>
        <v>7.9671084337349392</v>
      </c>
      <c r="M22" s="49">
        <f>worthwhile!I475</f>
        <v>7.9753012048192833</v>
      </c>
      <c r="N22" s="49">
        <f>worthwhile!J475</f>
        <v>8.0022891566265031</v>
      </c>
      <c r="O22" s="49">
        <f>worthwhile!K475</f>
        <v>7.9002409638554223</v>
      </c>
      <c r="P22" s="49">
        <f>worthwhile!L475</f>
        <v>7.9962650602409635</v>
      </c>
      <c r="Q22" s="49">
        <f>worthwhile!M475</f>
        <v>7.9878313253012081</v>
      </c>
      <c r="R22" s="49">
        <f>worthwhile!N475</f>
        <v>7.8314457831325246</v>
      </c>
      <c r="S22" s="49">
        <f>worthwhile!O475</f>
        <v>7.8767469879518099</v>
      </c>
      <c r="T22" s="23"/>
    </row>
    <row r="23" spans="1:20" ht="51" customHeight="1" thickBot="1" x14ac:dyDescent="0.35">
      <c r="B23" s="12"/>
      <c r="C23" s="12"/>
      <c r="D23" s="12"/>
      <c r="F23" s="40" t="s">
        <v>3</v>
      </c>
      <c r="G23" s="41"/>
      <c r="H23" s="42"/>
      <c r="I23" s="50">
        <f>worthwhile!E6</f>
        <v>7.66</v>
      </c>
      <c r="J23" s="51">
        <f>worthwhile!F6</f>
        <v>7.69</v>
      </c>
      <c r="K23" s="51">
        <f>worthwhile!G6</f>
        <v>7.74</v>
      </c>
      <c r="L23" s="51">
        <f>worthwhile!H6</f>
        <v>7.82</v>
      </c>
      <c r="M23" s="51">
        <f>worthwhile!I6</f>
        <v>7.83</v>
      </c>
      <c r="N23" s="51">
        <f>worthwhile!J6</f>
        <v>7.86</v>
      </c>
      <c r="O23" s="51">
        <f>worthwhile!K6</f>
        <v>7.88</v>
      </c>
      <c r="P23" s="51">
        <f>worthwhile!L6</f>
        <v>7.88</v>
      </c>
      <c r="Q23" s="51">
        <f>worthwhile!M6</f>
        <v>7.86</v>
      </c>
      <c r="R23" s="51">
        <f>worthwhile!N6</f>
        <v>7.71</v>
      </c>
      <c r="S23" s="51">
        <f>worthwhile!O6</f>
        <v>7.78</v>
      </c>
      <c r="T23" s="23"/>
    </row>
    <row r="24" spans="1:20" ht="51" customHeight="1" thickTop="1" x14ac:dyDescent="0.3">
      <c r="B24" s="12"/>
      <c r="C24" s="12"/>
      <c r="D24" s="12"/>
      <c r="F24" s="43" t="str">
        <f>"% Gap - "&amp;F21&amp;" to Rural as a Region"</f>
        <v>% Gap - Chichester to Rural as a Region</v>
      </c>
      <c r="G24" s="44"/>
      <c r="H24" s="45"/>
      <c r="I24" s="13">
        <f>100*((I21-I22))/I22</f>
        <v>4.8202803349215531</v>
      </c>
      <c r="J24" s="13">
        <f>100*((J21-J22))/J22</f>
        <v>2.5450002313636664</v>
      </c>
      <c r="K24" s="13">
        <f t="shared" ref="K24:P24" si="8">100*((K21-K22))/K22</f>
        <v>2.7859843556262747</v>
      </c>
      <c r="L24" s="13">
        <f t="shared" si="8"/>
        <v>0.66387406051991094</v>
      </c>
      <c r="M24" s="13">
        <f t="shared" si="8"/>
        <v>-1.9472769846665881</v>
      </c>
      <c r="N24" s="13">
        <f t="shared" si="8"/>
        <v>2.5956428130505307</v>
      </c>
      <c r="O24" s="13">
        <f t="shared" si="8"/>
        <v>4.9335082047215089</v>
      </c>
      <c r="P24" s="13">
        <f t="shared" si="8"/>
        <v>3.1731681959951228</v>
      </c>
      <c r="Q24" s="13">
        <f t="shared" ref="Q24:S24" si="9">100*((Q21-Q22))/Q22</f>
        <v>-6.4827523793722799</v>
      </c>
      <c r="R24" s="13">
        <f t="shared" ref="R24" si="10">100*((R21-R22))/R22</f>
        <v>-13.042876263442045</v>
      </c>
      <c r="S24" s="13">
        <f t="shared" si="9"/>
        <v>-0.33956896156144423</v>
      </c>
      <c r="T24" s="24"/>
    </row>
    <row r="25" spans="1:20" ht="51" customHeight="1" x14ac:dyDescent="0.3">
      <c r="B25" s="12"/>
      <c r="C25" s="12"/>
      <c r="D25" s="12"/>
      <c r="F25" s="30" t="str">
        <f>"% Gap - "&amp;F21&amp;" to England"</f>
        <v>% Gap - Chichester to England</v>
      </c>
      <c r="G25" s="31"/>
      <c r="H25" s="32"/>
      <c r="I25" s="13">
        <f>100*(I21-I23)/I23</f>
        <v>6.9190600522193124</v>
      </c>
      <c r="J25" s="13">
        <f>100*(J21-J23)/J23</f>
        <v>4.1612483745123461</v>
      </c>
      <c r="K25" s="13">
        <f t="shared" ref="K25:P25" si="11">100*(K21-K23)/K23</f>
        <v>4.5219638242894007</v>
      </c>
      <c r="L25" s="13">
        <f t="shared" si="11"/>
        <v>2.5575447570332388</v>
      </c>
      <c r="M25" s="13">
        <f t="shared" si="11"/>
        <v>-0.12771392081736638</v>
      </c>
      <c r="N25" s="13">
        <f t="shared" si="11"/>
        <v>4.452926208651407</v>
      </c>
      <c r="O25" s="13">
        <f t="shared" si="11"/>
        <v>5.2030456852791787</v>
      </c>
      <c r="P25" s="13">
        <f t="shared" si="11"/>
        <v>4.6954314720812205</v>
      </c>
      <c r="Q25" s="13">
        <f t="shared" ref="Q25:S25" si="12">100*(Q21-Q23)/Q23</f>
        <v>-4.9618320610687094</v>
      </c>
      <c r="R25" s="13">
        <f t="shared" ref="R25" si="13">100*(R21-R23)/R23</f>
        <v>-11.673151750972766</v>
      </c>
      <c r="S25" s="13">
        <f t="shared" si="12"/>
        <v>0.89974293059125188</v>
      </c>
      <c r="T25" s="24"/>
    </row>
    <row r="26" spans="1:20" ht="51" customHeight="1" x14ac:dyDescent="0.3">
      <c r="B26" s="12"/>
      <c r="C26" s="12"/>
      <c r="D26" s="12"/>
      <c r="F26" s="30" t="s">
        <v>4</v>
      </c>
      <c r="G26" s="31"/>
      <c r="H26" s="32"/>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35" t="s">
        <v>1421</v>
      </c>
      <c r="G29" s="35"/>
      <c r="H29" s="36"/>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Chichester</v>
      </c>
      <c r="G30" s="10"/>
      <c r="H30" s="11"/>
      <c r="I30" s="46">
        <f>IF(VLOOKUP($F30,happy!$B$10:$L$468,happy!E$1,FALSE)=0,"",VLOOKUP($F30,happy!$B$10:$L$468,happy!E$1,FALSE))</f>
        <v>8.07</v>
      </c>
      <c r="J30" s="47">
        <f>IF(VLOOKUP($F30,happy!$B$10:$L$468,happy!F$1,FALSE)=0,"",VLOOKUP($F30,happy!$B$10:$L$468,happy!F$1,FALSE))</f>
        <v>7.48</v>
      </c>
      <c r="K30" s="47">
        <f>IF(VLOOKUP($F30,happy!$B$10:$L$468,happy!G$1,FALSE)=0,"",VLOOKUP($F30,happy!$B$10:$L$468,happy!G$1,FALSE))</f>
        <v>7.67</v>
      </c>
      <c r="L30" s="47">
        <f>IF(VLOOKUP($F30,happy!$B$10:$L$468,happy!H$1,FALSE)=0,"",VLOOKUP($F30,happy!$B$10:$L$468,happy!H$1,FALSE))</f>
        <v>7.94</v>
      </c>
      <c r="M30" s="47">
        <f>IF(VLOOKUP($F30,happy!$B$10:$L$468,happy!I$1,FALSE)=0,"",VLOOKUP($F30,happy!$B$10:$L$468,happy!I$1,FALSE))</f>
        <v>7.71</v>
      </c>
      <c r="N30" s="47">
        <f>IF(VLOOKUP($F30,happy!$B$10:$L$468,happy!J$1,FALSE)=0,"",VLOOKUP($F30,happy!$B$10:$L$468,happy!J$1,FALSE))</f>
        <v>7.94</v>
      </c>
      <c r="O30" s="47">
        <f>IF(VLOOKUP($F30,happy!$B$10:$L$468,happy!K$1,FALSE)=0,"",VLOOKUP($F30,happy!$B$10:$L$468,happy!K$1,FALSE))</f>
        <v>7.74</v>
      </c>
      <c r="P30" s="47">
        <f>IF(VLOOKUP($F30,happy!$B$10:$L$468,happy!L$1,FALSE)=0,"",VLOOKUP($F30,happy!$B$10:$L$468,happy!L$1,FALSE))</f>
        <v>8.2899999999999991</v>
      </c>
      <c r="Q30" s="47">
        <f>IF(VLOOKUP($F30,happy!$B$10:$O$468,happy!M$1,FALSE)=0,"",VLOOKUP($F30,happy!$B$10:$O$468,happy!M$1,FALSE))</f>
        <v>7.48</v>
      </c>
      <c r="R30" s="47">
        <f>IF(VLOOKUP($F30,happy!$B$10:$O$468,happy!N$1,FALSE)=0,"",VLOOKUP($F30,happy!$B$10:$O$468,happy!N$1,FALSE))</f>
        <v>6.94</v>
      </c>
      <c r="S30" s="47">
        <f>IF(VLOOKUP($F30,happy!$B$10:$O$468,happy!O$1,FALSE)=0,"",VLOOKUP($F30,happy!$B$10:$O$468,happy!O$1,FALSE))</f>
        <v>7.26</v>
      </c>
      <c r="T30" s="23"/>
    </row>
    <row r="31" spans="1:20" ht="51" customHeight="1" x14ac:dyDescent="0.3">
      <c r="B31" s="12"/>
      <c r="C31" s="12"/>
      <c r="D31" s="12"/>
      <c r="F31" s="37" t="s">
        <v>2</v>
      </c>
      <c r="G31" s="38"/>
      <c r="H31" s="39"/>
      <c r="I31" s="48">
        <f>happy!E475</f>
        <v>7.4542168674698814</v>
      </c>
      <c r="J31" s="49">
        <f>happy!F475</f>
        <v>7.4055421686746969</v>
      </c>
      <c r="K31" s="49">
        <f>happy!G475</f>
        <v>7.5385542168674666</v>
      </c>
      <c r="L31" s="49">
        <f>happy!H475</f>
        <v>7.6296385542168634</v>
      </c>
      <c r="M31" s="49">
        <f>happy!I475</f>
        <v>7.6245783132530134</v>
      </c>
      <c r="N31" s="49">
        <f>happy!J475</f>
        <v>7.6608433734939787</v>
      </c>
      <c r="O31" s="49">
        <f>happy!K475</f>
        <v>7.5127710843373512</v>
      </c>
      <c r="P31" s="49">
        <f>happy!L475</f>
        <v>7.6836144578313244</v>
      </c>
      <c r="Q31" s="49">
        <f>happy!M475</f>
        <v>7.5824096385542159</v>
      </c>
      <c r="R31" s="49">
        <f>happy!N475</f>
        <v>7.4739759036144537</v>
      </c>
      <c r="S31" s="49">
        <f>happy!O475</f>
        <v>7.5774698795180706</v>
      </c>
      <c r="T31" s="23"/>
    </row>
    <row r="32" spans="1:20" ht="51" customHeight="1" thickBot="1" x14ac:dyDescent="0.35">
      <c r="B32" s="12"/>
      <c r="C32" s="12"/>
      <c r="D32" s="12"/>
      <c r="F32" s="40" t="s">
        <v>3</v>
      </c>
      <c r="G32" s="41"/>
      <c r="H32" s="42"/>
      <c r="I32" s="50">
        <f>happy!E6</f>
        <v>7.29</v>
      </c>
      <c r="J32" s="51">
        <f>happy!F6</f>
        <v>7.29</v>
      </c>
      <c r="K32" s="51">
        <f>happy!G6</f>
        <v>7.38</v>
      </c>
      <c r="L32" s="51">
        <f>happy!H6</f>
        <v>7.46</v>
      </c>
      <c r="M32" s="51">
        <f>happy!I6</f>
        <v>7.47</v>
      </c>
      <c r="N32" s="51">
        <f>happy!J6</f>
        <v>7.51</v>
      </c>
      <c r="O32" s="51">
        <f>happy!K6</f>
        <v>7.52</v>
      </c>
      <c r="P32" s="51">
        <f>happy!L6</f>
        <v>7.56</v>
      </c>
      <c r="Q32" s="51">
        <f>happy!M6</f>
        <v>7.47</v>
      </c>
      <c r="R32" s="51">
        <f>happy!N6</f>
        <v>7.31</v>
      </c>
      <c r="S32" s="51">
        <f>happy!O6</f>
        <v>7.45</v>
      </c>
      <c r="T32" s="23"/>
    </row>
    <row r="33" spans="1:20" ht="51" customHeight="1" thickTop="1" x14ac:dyDescent="0.3">
      <c r="B33" s="12"/>
      <c r="C33" s="12"/>
      <c r="D33" s="12"/>
      <c r="F33" s="43" t="str">
        <f>"% Gap - "&amp;F30&amp;" to Rural as a Region"</f>
        <v>% Gap - Chichester to Rural as a Region</v>
      </c>
      <c r="G33" s="44"/>
      <c r="H33" s="45"/>
      <c r="I33" s="13">
        <f>100*((I30-I31))/I31</f>
        <v>8.2608695652173676</v>
      </c>
      <c r="J33" s="13">
        <f>100*((J30-J31))/J31</f>
        <v>1.0054338984154152</v>
      </c>
      <c r="K33" s="13">
        <f t="shared" ref="K33:S33" si="16">100*((K30-K31))/K31</f>
        <v>1.7436471152309843</v>
      </c>
      <c r="L33" s="13">
        <f t="shared" si="16"/>
        <v>4.067839434039791</v>
      </c>
      <c r="M33" s="13">
        <f t="shared" si="16"/>
        <v>1.1203463750710898</v>
      </c>
      <c r="N33" s="13">
        <f t="shared" si="16"/>
        <v>3.6439411810961375</v>
      </c>
      <c r="O33" s="13">
        <f t="shared" si="16"/>
        <v>3.0245686060683599</v>
      </c>
      <c r="P33" s="13">
        <f t="shared" si="16"/>
        <v>7.8919308809232618</v>
      </c>
      <c r="Q33" s="13">
        <f t="shared" si="16"/>
        <v>-1.3506212857914459</v>
      </c>
      <c r="R33" s="13">
        <f t="shared" ref="R33" si="17">100*((R30-R31))/R31</f>
        <v>-7.1444691620723564</v>
      </c>
      <c r="S33" s="13">
        <f t="shared" si="16"/>
        <v>-4.1896554465520621</v>
      </c>
      <c r="T33" s="24"/>
    </row>
    <row r="34" spans="1:20" ht="51" customHeight="1" x14ac:dyDescent="0.3">
      <c r="B34" s="12"/>
      <c r="C34" s="12"/>
      <c r="D34" s="12"/>
      <c r="F34" s="30" t="str">
        <f>"% Gap - "&amp;F30&amp;" to England"</f>
        <v>% Gap - Chichester to England</v>
      </c>
      <c r="G34" s="31"/>
      <c r="H34" s="32"/>
      <c r="I34" s="13">
        <f>100*(I30-I32)/I32</f>
        <v>10.699588477366259</v>
      </c>
      <c r="J34" s="13">
        <f>100*(J30-J32)/J32</f>
        <v>2.6063100137174264</v>
      </c>
      <c r="K34" s="13">
        <f t="shared" ref="K34:S34" si="18">100*(K30-K32)/K32</f>
        <v>3.9295392953929547</v>
      </c>
      <c r="L34" s="13">
        <f t="shared" si="18"/>
        <v>6.4343163538874055</v>
      </c>
      <c r="M34" s="13">
        <f t="shared" si="18"/>
        <v>3.2128514056224931</v>
      </c>
      <c r="N34" s="13">
        <f t="shared" si="18"/>
        <v>5.7256990679094617</v>
      </c>
      <c r="O34" s="13">
        <f t="shared" si="18"/>
        <v>2.9255319148936256</v>
      </c>
      <c r="P34" s="13">
        <f t="shared" si="18"/>
        <v>9.6560846560846514</v>
      </c>
      <c r="Q34" s="13">
        <f t="shared" si="18"/>
        <v>0.1338688085676128</v>
      </c>
      <c r="R34" s="13">
        <f t="shared" ref="R34" si="19">100*(R30-R32)/R32</f>
        <v>-5.0615595075239295</v>
      </c>
      <c r="S34" s="13">
        <f t="shared" si="18"/>
        <v>-2.5503355704698039</v>
      </c>
      <c r="T34" s="24"/>
    </row>
    <row r="35" spans="1:20" ht="51" customHeight="1" x14ac:dyDescent="0.3">
      <c r="B35" s="12"/>
      <c r="C35" s="12"/>
      <c r="D35" s="12"/>
      <c r="F35" s="30" t="s">
        <v>4</v>
      </c>
      <c r="G35" s="31"/>
      <c r="H35" s="32"/>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35" t="s">
        <v>1413</v>
      </c>
      <c r="G38" s="35"/>
      <c r="H38" s="36"/>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Chichester</v>
      </c>
      <c r="G39" s="10"/>
      <c r="H39" s="11"/>
      <c r="I39" s="46">
        <f>IF(VLOOKUP($F39,anxiety!$B$10:$L$468,anxiety!E$1,FALSE)=0,"",VLOOKUP($F39,anxiety!$B$10:$L$468,anxiety!E$1,FALSE))</f>
        <v>2.48</v>
      </c>
      <c r="J39" s="47">
        <f>IF(VLOOKUP($F39,anxiety!$B$10:$L$468,anxiety!F$1,FALSE)=0,"",VLOOKUP($F39,anxiety!$B$10:$L$468,anxiety!F$1,FALSE))</f>
        <v>3.39</v>
      </c>
      <c r="K39" s="47">
        <f>IF(VLOOKUP($F39,anxiety!$B$10:$L$468,anxiety!G$1,FALSE)=0,"",VLOOKUP($F39,anxiety!$B$10:$L$468,anxiety!G$1,FALSE))</f>
        <v>2.89</v>
      </c>
      <c r="L39" s="47">
        <f>IF(VLOOKUP($F39,anxiety!$B$10:$L$468,anxiety!H$1,FALSE)=0,"",VLOOKUP($F39,anxiety!$B$10:$L$468,anxiety!H$1,FALSE))</f>
        <v>2.81</v>
      </c>
      <c r="M39" s="47">
        <f>IF(VLOOKUP($F39,anxiety!$B$10:$L$468,anxiety!I$1,FALSE)=0,"",VLOOKUP($F39,anxiety!$B$10:$L$468,anxiety!I$1,FALSE))</f>
        <v>2.88</v>
      </c>
      <c r="N39" s="47">
        <f>IF(VLOOKUP($F39,anxiety!$B$10:$L$468,anxiety!J$1,FALSE)=0,"",VLOOKUP($F39,anxiety!$B$10:$L$468,anxiety!J$1,FALSE))</f>
        <v>2.84</v>
      </c>
      <c r="O39" s="47">
        <f>IF(VLOOKUP($F39,anxiety!$B$10:$L$468,anxiety!K$1,FALSE)=0,"",VLOOKUP($F39,anxiety!$B$10:$L$468,anxiety!K$1,FALSE))</f>
        <v>3</v>
      </c>
      <c r="P39" s="47">
        <f>IF(VLOOKUP($F39,anxiety!$B$10:$L$468,anxiety!L$1,FALSE)=0,"",VLOOKUP($F39,anxiety!$B$10:$L$468,anxiety!L$1,FALSE))</f>
        <v>2.48</v>
      </c>
      <c r="Q39" s="47">
        <f>IF(VLOOKUP($F39,anxiety!$B$10:$O$468,anxiety!M$1,FALSE)=0,"",VLOOKUP($F39,anxiety!$B$10:$O$468,anxiety!M$1,FALSE))</f>
        <v>3.2</v>
      </c>
      <c r="R39" s="47">
        <f>IF(VLOOKUP($F39,anxiety!$B$10:$O$468,anxiety!N$1,FALSE)=0,"",VLOOKUP($F39,anxiety!$B$10:$O$468,anxiety!N$1,FALSE))</f>
        <v>3.4</v>
      </c>
      <c r="S39" s="47">
        <f>IF(VLOOKUP($F39,anxiety!$B$10:$O$468,anxiety!O$1,FALSE)=0,"",VLOOKUP($F39,anxiety!$B$10:$O$468,anxiety!O$1,FALSE))</f>
        <v>3.45</v>
      </c>
      <c r="T39" s="23"/>
    </row>
    <row r="40" spans="1:20" ht="51" customHeight="1" x14ac:dyDescent="0.3">
      <c r="B40" s="12"/>
      <c r="C40" s="12"/>
      <c r="D40" s="12"/>
      <c r="F40" s="37" t="s">
        <v>2</v>
      </c>
      <c r="G40" s="38"/>
      <c r="H40" s="39"/>
      <c r="I40" s="48">
        <f>anxiety!E475</f>
        <v>2.9669879518072286</v>
      </c>
      <c r="J40" s="49">
        <f>anxiety!F475</f>
        <v>2.9040963855421675</v>
      </c>
      <c r="K40" s="49">
        <f>anxiety!G475</f>
        <v>2.7344578313253018</v>
      </c>
      <c r="L40" s="49">
        <f>anxiety!H475</f>
        <v>2.6910843373493973</v>
      </c>
      <c r="M40" s="49">
        <f>anxiety!I475</f>
        <v>2.7106024096385553</v>
      </c>
      <c r="N40" s="49">
        <f>anxiety!J475</f>
        <v>2.7285542168674697</v>
      </c>
      <c r="O40" s="49">
        <f>anxiety!K475</f>
        <v>2.7357831325301198</v>
      </c>
      <c r="P40" s="49">
        <f>anxiety!L475</f>
        <v>2.7804819277108437</v>
      </c>
      <c r="Q40" s="49">
        <f>anxiety!M475</f>
        <v>2.9078313253012036</v>
      </c>
      <c r="R40" s="49">
        <f>anxiety!N475</f>
        <v>3.0360240963855416</v>
      </c>
      <c r="S40" s="49">
        <f>anxiety!O475</f>
        <v>2.9563855421686731</v>
      </c>
      <c r="T40" s="23"/>
    </row>
    <row r="41" spans="1:20" ht="51" customHeight="1" thickBot="1" x14ac:dyDescent="0.35">
      <c r="B41" s="12"/>
      <c r="C41" s="12"/>
      <c r="D41" s="12"/>
      <c r="F41" s="40" t="s">
        <v>3</v>
      </c>
      <c r="G41" s="41"/>
      <c r="H41" s="42"/>
      <c r="I41" s="50">
        <f>anxiety!E6</f>
        <v>3.14</v>
      </c>
      <c r="J41" s="51">
        <f>anxiety!F6</f>
        <v>3.04</v>
      </c>
      <c r="K41" s="51">
        <f>anxiety!G6</f>
        <v>2.93</v>
      </c>
      <c r="L41" s="51">
        <f>anxiety!H6</f>
        <v>2.86</v>
      </c>
      <c r="M41" s="51">
        <f>anxiety!I6</f>
        <v>2.87</v>
      </c>
      <c r="N41" s="51">
        <f>anxiety!J6</f>
        <v>2.91</v>
      </c>
      <c r="O41" s="51">
        <f>anxiety!K6</f>
        <v>2.9</v>
      </c>
      <c r="P41" s="51">
        <f>anxiety!L6</f>
        <v>2.87</v>
      </c>
      <c r="Q41" s="51">
        <f>anxiety!M6</f>
        <v>3.04</v>
      </c>
      <c r="R41" s="51">
        <f>anxiety!N6</f>
        <v>3.31</v>
      </c>
      <c r="S41" s="51">
        <f>anxiety!O6</f>
        <v>3.13</v>
      </c>
      <c r="T41" s="23"/>
    </row>
    <row r="42" spans="1:20" ht="51" customHeight="1" thickTop="1" x14ac:dyDescent="0.3">
      <c r="B42" s="12"/>
      <c r="C42" s="12"/>
      <c r="D42" s="12"/>
      <c r="F42" s="43" t="str">
        <f>"% Gap - "&amp;F39&amp;" to Rural as a Region"</f>
        <v>% Gap - Chichester to Rural as a Region</v>
      </c>
      <c r="G42" s="44"/>
      <c r="H42" s="45"/>
      <c r="I42" s="13">
        <f>100*((I39-I40))/I40</f>
        <v>-16.413546658003728</v>
      </c>
      <c r="J42" s="13">
        <f>100*((J39-J40))/J40</f>
        <v>16.731662794556971</v>
      </c>
      <c r="K42" s="13">
        <f t="shared" ref="K42:S42" si="21">100*((K39-K40))/K40</f>
        <v>5.6882270003524651</v>
      </c>
      <c r="L42" s="13">
        <f t="shared" si="21"/>
        <v>4.4188753581662006</v>
      </c>
      <c r="M42" s="13">
        <f t="shared" si="21"/>
        <v>6.2494443950572949</v>
      </c>
      <c r="N42" s="13">
        <f t="shared" si="21"/>
        <v>4.0844261933147905</v>
      </c>
      <c r="O42" s="13">
        <f t="shared" si="21"/>
        <v>9.6578147707755573</v>
      </c>
      <c r="P42" s="13">
        <f t="shared" si="21"/>
        <v>-10.806829014645993</v>
      </c>
      <c r="Q42" s="13">
        <f t="shared" si="21"/>
        <v>10.047648643049566</v>
      </c>
      <c r="R42" s="13">
        <f t="shared" ref="R42" si="22">100*((R39-R40))/R40</f>
        <v>11.988570975038709</v>
      </c>
      <c r="S42" s="13">
        <f t="shared" si="21"/>
        <v>16.696552286249968</v>
      </c>
      <c r="T42" s="24"/>
    </row>
    <row r="43" spans="1:20" ht="51" customHeight="1" x14ac:dyDescent="0.3">
      <c r="B43" s="12"/>
      <c r="C43" s="12"/>
      <c r="D43" s="12"/>
      <c r="F43" s="30" t="str">
        <f>"% Gap - "&amp;F39&amp;" to England"</f>
        <v>% Gap - Chichester to England</v>
      </c>
      <c r="G43" s="31"/>
      <c r="H43" s="32"/>
      <c r="I43" s="13">
        <f>100*(I39-I41)/I41</f>
        <v>-21.01910828025478</v>
      </c>
      <c r="J43" s="13">
        <f>100*(J39-J41)/J41</f>
        <v>11.513157894736844</v>
      </c>
      <c r="K43" s="13">
        <f t="shared" ref="K43:S43" si="23">100*(K39-K41)/K41</f>
        <v>-1.3651877133105814</v>
      </c>
      <c r="L43" s="13">
        <f t="shared" si="23"/>
        <v>-1.7482517482517421</v>
      </c>
      <c r="M43" s="13">
        <f t="shared" si="23"/>
        <v>0.34843205574912151</v>
      </c>
      <c r="N43" s="13">
        <f t="shared" si="23"/>
        <v>-2.4054982817869512</v>
      </c>
      <c r="O43" s="13">
        <f t="shared" si="23"/>
        <v>3.4482758620689689</v>
      </c>
      <c r="P43" s="13">
        <f t="shared" si="23"/>
        <v>-13.588850174216033</v>
      </c>
      <c r="Q43" s="13">
        <f t="shared" si="23"/>
        <v>5.2631578947368469</v>
      </c>
      <c r="R43" s="13">
        <f t="shared" ref="R43" si="24">100*(R39-R41)/R41</f>
        <v>2.7190332326283944</v>
      </c>
      <c r="S43" s="13">
        <f t="shared" si="23"/>
        <v>10.223642172523972</v>
      </c>
      <c r="T43" s="24"/>
    </row>
    <row r="44" spans="1:20" ht="51" customHeight="1" x14ac:dyDescent="0.3">
      <c r="B44" s="12"/>
      <c r="C44" s="12"/>
      <c r="D44" s="12"/>
      <c r="F44" s="30" t="s">
        <v>4</v>
      </c>
      <c r="G44" s="31"/>
      <c r="H44" s="32"/>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5BL4Eh6vqWMNQyZ1Uy9L4d7uIw8WAzfheLHPUnYRSSgol/HTM/iMaSh2dCt5qUz1qfPDOY4hqYL2clCgIFWSig==" saltValue="KrluvjcyD6VWwJkyUBqRhQ=="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2022-11-28T16:35:54Z</dcterms:modified>
</cp:coreProperties>
</file>