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B0EFA699-F9FC-4EE1-824A-B7352488ED6F}" xr6:coauthVersionLast="47" xr6:coauthVersionMax="47" xr10:uidLastSave="{10EA8114-3B64-4CC8-AE43-A2558A95A7C3}"/>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<sst xmlns="http://schemas.openxmlformats.org/spreadsheetml/2006/main" count="12312" uniqueCount="1423">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</sst>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Cornwall</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7.73</c:v>
                </c:pt>
                <c:pt idx="1">
                  <c:v>7.65</c:v>
                </c:pt>
                <c:pt idx="2">
                  <c:v>7.73</c:v>
                </c:pt>
                <c:pt idx="3">
                  <c:v>7.7</c:v>
                </c:pt>
                <c:pt idx="4">
                  <c:v>7.78</c:v>
                </c:pt>
                <c:pt idx="5">
                  <c:v>7.82</c:v>
                </c:pt>
                <c:pt idx="6">
                  <c:v>7.91</c:v>
                </c:pt>
                <c:pt idx="7">
                  <c:v>7.74</c:v>
                </c:pt>
                <c:pt idx="8">
                  <c:v>7.7</c:v>
                </c:pt>
                <c:pt idx="9">
                  <c:v>7.57</c:v>
                </c:pt>
                <c:pt idx="10">
                  <c:v>7.58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Cornwall</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7.93</c:v>
                </c:pt>
                <c:pt idx="1">
                  <c:v>7.88</c:v>
                </c:pt>
                <c:pt idx="2">
                  <c:v>7.97</c:v>
                </c:pt>
                <c:pt idx="3">
                  <c:v>7.92</c:v>
                </c:pt>
                <c:pt idx="4">
                  <c:v>7.96</c:v>
                </c:pt>
                <c:pt idx="5">
                  <c:v>7.88</c:v>
                </c:pt>
                <c:pt idx="6">
                  <c:v>8.01</c:v>
                </c:pt>
                <c:pt idx="7">
                  <c:v>7.95</c:v>
                </c:pt>
                <c:pt idx="8">
                  <c:v>7.95</c:v>
                </c:pt>
                <c:pt idx="9">
                  <c:v>7.78</c:v>
                </c:pt>
                <c:pt idx="10">
                  <c:v>7.77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Cornwall</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7.6</c:v>
                </c:pt>
                <c:pt idx="1">
                  <c:v>7.46</c:v>
                </c:pt>
                <c:pt idx="2">
                  <c:v>7.49</c:v>
                </c:pt>
                <c:pt idx="3">
                  <c:v>7.47</c:v>
                </c:pt>
                <c:pt idx="4">
                  <c:v>7.61</c:v>
                </c:pt>
                <c:pt idx="5">
                  <c:v>7.59</c:v>
                </c:pt>
                <c:pt idx="6">
                  <c:v>7.71</c:v>
                </c:pt>
                <c:pt idx="7">
                  <c:v>7.61</c:v>
                </c:pt>
                <c:pt idx="8">
                  <c:v>7.5</c:v>
                </c:pt>
                <c:pt idx="9">
                  <c:v>7.52</c:v>
                </c:pt>
                <c:pt idx="10">
                  <c:v>7.47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Cornwall</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2.96</c:v>
                </c:pt>
                <c:pt idx="1">
                  <c:v>2.94</c:v>
                </c:pt>
                <c:pt idx="2">
                  <c:v>2.89</c:v>
                </c:pt>
                <c:pt idx="3">
                  <c:v>2.9</c:v>
                </c:pt>
                <c:pt idx="4">
                  <c:v>2.81</c:v>
                </c:pt>
                <c:pt idx="5">
                  <c:v>2.63</c:v>
                </c:pt>
                <c:pt idx="6">
                  <c:v>2.6</c:v>
                </c:pt>
                <c:pt idx="7">
                  <c:v>2.82</c:v>
                </c:pt>
                <c:pt idx="8">
                  <c:v>2.9</c:v>
                </c:pt>
                <c:pt idx="9">
                  <c:v>3.13</c:v>
                </c:pt>
                <c:pt idx="10">
                  <c:v>3.14</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Cornwall in the period April 2011 to March 2022 had scores for 'life satisfaction' that were generally in line with or above the rural situation to March 2018, but subsequently dropped to the levels of score seen for England overall.</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Cornwall in the period April 2011 to March 2022 moved from being generally above or in line with the rural situation at the start of the period to being below the rural position by the end of the period under consideration.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Cornwall in the period April 2011 to March 2022 fluctuated around the rural situation, but did not drop below the England level.</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Cornwall in the period April 2011 to March 2022 fluctuated around the rural situation but were generally always below that of England.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72</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Cornwall</v>
      </c>
      <c r="G12" s="10"/>
      <c r="H12" s="11"/>
      <c r="I12" s="30">
        <f>IF(VLOOKUP($F12,'life satisfaction'!$B$10:$L$468,'life satisfaction'!E$1,FALSE)=0,"",VLOOKUP($F12,'life satisfaction'!$B$10:$L$468,'life satisfaction'!E$1,FALSE))</f>
        <v>7.73</v>
      </c>
      <c r="J12" s="31">
        <f>IF(VLOOKUP($F12,'life satisfaction'!$B$10:$L$468,'life satisfaction'!F$1,FALSE)=0,"",VLOOKUP($F12,'life satisfaction'!$B$10:$L$468,'life satisfaction'!F$1,FALSE))</f>
        <v>7.65</v>
      </c>
      <c r="K12" s="31">
        <f>IF(VLOOKUP($F12,'life satisfaction'!$B$10:$L$468,'life satisfaction'!G$1,FALSE)=0,"",VLOOKUP($F12,'life satisfaction'!$B$10:$L$468,'life satisfaction'!G$1,FALSE))</f>
        <v>7.73</v>
      </c>
      <c r="L12" s="31">
        <f>IF(VLOOKUP($F12,'life satisfaction'!$B$10:$L$468,'life satisfaction'!H$1,FALSE)=0,"",VLOOKUP($F12,'life satisfaction'!$B$10:$L$468,'life satisfaction'!H$1,FALSE))</f>
        <v>7.7</v>
      </c>
      <c r="M12" s="31">
        <f>IF(VLOOKUP($F12,'life satisfaction'!$B$10:$L$468,'life satisfaction'!I$1,FALSE)=0,"",VLOOKUP($F12,'life satisfaction'!$B$10:$L$468,'life satisfaction'!I$1,FALSE))</f>
        <v>7.78</v>
      </c>
      <c r="N12" s="31">
        <f>IF(VLOOKUP($F12,'life satisfaction'!$B$10:$L$468,'life satisfaction'!J$1,FALSE)=0,"",VLOOKUP($F12,'life satisfaction'!$B$10:$L$468,'life satisfaction'!J$1,FALSE))</f>
        <v>7.82</v>
      </c>
      <c r="O12" s="31">
        <f>IF(VLOOKUP($F12,'life satisfaction'!$B$10:$L$468,'life satisfaction'!K$1,FALSE)=0,"",VLOOKUP($F12,'life satisfaction'!$B$10:$L$468,'life satisfaction'!K$1,FALSE))</f>
        <v>7.91</v>
      </c>
      <c r="P12" s="31">
        <f>IF(VLOOKUP($F12,'life satisfaction'!$B$10:$L$468,'life satisfaction'!L$1,FALSE)=0,"",VLOOKUP($F12,'life satisfaction'!$B$10:$L$468,'life satisfaction'!L$1,FALSE))</f>
        <v>7.74</v>
      </c>
      <c r="Q12" s="31">
        <f>IF(VLOOKUP($F12,'life satisfaction'!$B$10:$O$468,'life satisfaction'!M$1,FALSE)=0,"",VLOOKUP($F12,'life satisfaction'!$B$10:$O$468,'life satisfaction'!M$1,FALSE))</f>
        <v>7.7</v>
      </c>
      <c r="R12" s="31">
        <f>IF(VLOOKUP($F12,'life satisfaction'!$B$10:$O$468,'life satisfaction'!N$1,FALSE)=0,"",VLOOKUP($F12,'life satisfaction'!$B$10:$O$468,'life satisfaction'!N$1,FALSE))</f>
        <v>7.57</v>
      </c>
      <c r="S12" s="31">
        <f>IF(VLOOKUP($F12,'life satisfaction'!$B$10:$O$468,'life satisfaction'!O$1,FALSE)=0,"",VLOOKUP($F12,'life satisfaction'!$B$10:$O$468,'life satisfaction'!O$1,FALSE))</f>
        <v>7.58</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Cornwall to Rural as a Region</v>
      </c>
      <c r="G15" s="37"/>
      <c r="H15" s="38"/>
      <c r="I15" s="13">
        <f>100*((I12-I13))/I13</f>
        <v>1.9286678846612122</v>
      </c>
      <c r="J15" s="13">
        <f>100*((J12-J13))/J13</f>
        <v>0.84013594638383293</v>
      </c>
      <c r="K15" s="13">
        <f t="shared" ref="K15:P15" si="0">100*((K12-K13))/K13</f>
        <v>0.68737151017717923</v>
      </c>
      <c r="L15" s="13">
        <f t="shared" si="0"/>
        <v>-1.2378111912966825</v>
      </c>
      <c r="M15" s="13">
        <f t="shared" si="0"/>
        <v>-0.42866835255657215</v>
      </c>
      <c r="N15" s="13">
        <f t="shared" si="0"/>
        <v>-0.3148469536637214</v>
      </c>
      <c r="O15" s="13">
        <f t="shared" si="0"/>
        <v>2.5924305403631478</v>
      </c>
      <c r="P15" s="13">
        <f t="shared" si="0"/>
        <v>-1.42396808347403</v>
      </c>
      <c r="Q15" s="13">
        <f t="shared" ref="Q15:S15" si="1">100*((Q12-Q13))/Q13</f>
        <v>-1.3521439817245153</v>
      </c>
      <c r="R15" s="13">
        <f t="shared" ref="R15" si="2">100*((R12-R13))/R13</f>
        <v>0.3177289564440044</v>
      </c>
      <c r="S15" s="13">
        <f t="shared" si="1"/>
        <v>-1.2618098496499965</v>
      </c>
      <c r="T15" s="24"/>
    </row>
    <row r="16" spans="1:20" ht="51" customHeight="1" x14ac:dyDescent="0.3">
      <c r="B16" s="12"/>
      <c r="C16" s="12"/>
      <c r="D16" s="12"/>
      <c r="F16" s="39" t="str">
        <f>"% Gap - "&amp;F12&amp;" to England"</f>
        <v>% Gap - Cornwall to England</v>
      </c>
      <c r="G16" s="40"/>
      <c r="H16" s="41"/>
      <c r="I16" s="13">
        <f>100*(I12-I14)/I14</f>
        <v>4.3184885290148483</v>
      </c>
      <c r="J16" s="13">
        <f>100*(J12-J14)/J14</f>
        <v>2.8225806451612896</v>
      </c>
      <c r="K16" s="13">
        <f t="shared" ref="K16:P16" si="3">100*(K12-K14)/K14</f>
        <v>3.0666666666666722</v>
      </c>
      <c r="L16" s="13">
        <f t="shared" si="3"/>
        <v>1.3157894736842175</v>
      </c>
      <c r="M16" s="13">
        <f t="shared" si="3"/>
        <v>1.8324607329843008</v>
      </c>
      <c r="N16" s="13">
        <f t="shared" si="3"/>
        <v>1.9556714471968755</v>
      </c>
      <c r="O16" s="13">
        <f t="shared" si="3"/>
        <v>2.9947916666666723</v>
      </c>
      <c r="P16" s="13">
        <f t="shared" si="3"/>
        <v>0.38910505836576198</v>
      </c>
      <c r="Q16" s="13">
        <f t="shared" ref="Q16:S16" si="4">100*(Q12-Q14)/Q14</f>
        <v>0.65359477124182774</v>
      </c>
      <c r="R16" s="13">
        <f t="shared" ref="R16" si="5">100*(R12-R14)/R14</f>
        <v>2.5745257452574579</v>
      </c>
      <c r="S16" s="13">
        <f t="shared" si="4"/>
        <v>0.39735099337748675</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Cornwall</v>
      </c>
      <c r="G21" s="10"/>
      <c r="H21" s="11"/>
      <c r="I21" s="30">
        <f>IF(VLOOKUP($F21,worthwhile!$B$10:$L$468,worthwhile!E$1,FALSE)=0,"",VLOOKUP($F21,worthwhile!$B$10:$L$468,worthwhile!E$1,FALSE))</f>
        <v>7.93</v>
      </c>
      <c r="J21" s="31">
        <f>IF(VLOOKUP($F21,worthwhile!$B$10:$L$468,worthwhile!F$1,FALSE)=0,"",VLOOKUP($F21,worthwhile!$B$10:$L$468,worthwhile!F$1,FALSE))</f>
        <v>7.88</v>
      </c>
      <c r="K21" s="31">
        <f>IF(VLOOKUP($F21,worthwhile!$B$10:$L$468,worthwhile!G$1,FALSE)=0,"",VLOOKUP($F21,worthwhile!$B$10:$L$468,worthwhile!G$1,FALSE))</f>
        <v>7.97</v>
      </c>
      <c r="L21" s="31">
        <f>IF(VLOOKUP($F21,worthwhile!$B$10:$L$468,worthwhile!H$1,FALSE)=0,"",VLOOKUP($F21,worthwhile!$B$10:$L$468,worthwhile!H$1,FALSE))</f>
        <v>7.92</v>
      </c>
      <c r="M21" s="31">
        <f>IF(VLOOKUP($F21,worthwhile!$B$10:$L$468,worthwhile!I$1,FALSE)=0,"",VLOOKUP($F21,worthwhile!$B$10:$L$468,worthwhile!I$1,FALSE))</f>
        <v>7.96</v>
      </c>
      <c r="N21" s="31">
        <f>IF(VLOOKUP($F21,worthwhile!$B$10:$L$468,worthwhile!J$1,FALSE)=0,"",VLOOKUP($F21,worthwhile!$B$10:$L$468,worthwhile!J$1,FALSE))</f>
        <v>7.88</v>
      </c>
      <c r="O21" s="31">
        <f>IF(VLOOKUP($F21,worthwhile!$B$10:$L$468,worthwhile!K$1,FALSE)=0,"",VLOOKUP($F21,worthwhile!$B$10:$L$468,worthwhile!K$1,FALSE))</f>
        <v>8.01</v>
      </c>
      <c r="P21" s="31">
        <f>IF(VLOOKUP($F21,worthwhile!$B$10:$L$468,worthwhile!L$1,FALSE)=0,"",VLOOKUP($F21,worthwhile!$B$10:$L$468,worthwhile!L$1,FALSE))</f>
        <v>7.95</v>
      </c>
      <c r="Q21" s="31">
        <f>IF(VLOOKUP($F21,worthwhile!$B$10:$O$468,worthwhile!M$1,FALSE)=0,"",VLOOKUP($F21,worthwhile!$B$10:$O$468,worthwhile!M$1,FALSE))</f>
        <v>7.95</v>
      </c>
      <c r="R21" s="31">
        <f>IF(VLOOKUP($F21,worthwhile!$B$10:$O$468,worthwhile!N$1,FALSE)=0,"",VLOOKUP($F21,worthwhile!$B$10:$O$468,worthwhile!N$1,FALSE))</f>
        <v>7.78</v>
      </c>
      <c r="S21" s="31">
        <f>IF(VLOOKUP($F21,worthwhile!$B$10:$O$468,worthwhile!O$1,FALSE)=0,"",VLOOKUP($F21,worthwhile!$B$10:$O$468,worthwhile!O$1,FALSE))</f>
        <v>7.77</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Cornwall to Rural as a Region</v>
      </c>
      <c r="G24" s="37"/>
      <c r="H24" s="38"/>
      <c r="I24" s="13">
        <f>100*((I21-I22))/I22</f>
        <v>1.4926523877811888</v>
      </c>
      <c r="J24" s="13">
        <f>100*((J21-J22))/J22</f>
        <v>0.88072432249010024</v>
      </c>
      <c r="K24" s="13">
        <f t="shared" ref="K24:P24" si="8">100*((K21-K22))/K22</f>
        <v>1.2613467632066002</v>
      </c>
      <c r="L24" s="13">
        <f t="shared" si="8"/>
        <v>-0.59128646392547013</v>
      </c>
      <c r="M24" s="13">
        <f t="shared" si="8"/>
        <v>-0.19185739104169719</v>
      </c>
      <c r="N24" s="13">
        <f t="shared" si="8"/>
        <v>-1.5281771782170417</v>
      </c>
      <c r="O24" s="13">
        <f t="shared" si="8"/>
        <v>1.3893125114377984</v>
      </c>
      <c r="P24" s="13">
        <f t="shared" si="8"/>
        <v>-0.5785833747683341</v>
      </c>
      <c r="Q24" s="13">
        <f t="shared" ref="Q24:S24" si="9">100*((Q21-Q22))/Q22</f>
        <v>-0.47361197001466931</v>
      </c>
      <c r="R24" s="13">
        <f t="shared" ref="R24" si="10">100*((R21-R22))/R22</f>
        <v>-0.65691297056961029</v>
      </c>
      <c r="S24" s="13">
        <f t="shared" si="9"/>
        <v>-1.3552166664117744</v>
      </c>
      <c r="T24" s="24"/>
    </row>
    <row r="25" spans="1:20" ht="51" customHeight="1" x14ac:dyDescent="0.3">
      <c r="B25" s="12"/>
      <c r="C25" s="12"/>
      <c r="D25" s="12"/>
      <c r="F25" s="39" t="str">
        <f>"% Gap - "&amp;F21&amp;" to England"</f>
        <v>% Gap - Cornwall to England</v>
      </c>
      <c r="G25" s="40"/>
      <c r="H25" s="41"/>
      <c r="I25" s="13">
        <f>100*(I21-I23)/I23</f>
        <v>3.5248041775456862</v>
      </c>
      <c r="J25" s="13">
        <f>100*(J21-J23)/J23</f>
        <v>2.4707412223667036</v>
      </c>
      <c r="K25" s="13">
        <f t="shared" ref="K25:P25" si="11">100*(K21-K23)/K23</f>
        <v>2.9715762273901749</v>
      </c>
      <c r="L25" s="13">
        <f t="shared" si="11"/>
        <v>1.2787723785166194</v>
      </c>
      <c r="M25" s="13">
        <f t="shared" si="11"/>
        <v>1.6602809706257968</v>
      </c>
      <c r="N25" s="13">
        <f t="shared" si="11"/>
        <v>0.25445292620864596</v>
      </c>
      <c r="O25" s="13">
        <f t="shared" si="11"/>
        <v>1.6497461928933996</v>
      </c>
      <c r="P25" s="13">
        <f t="shared" si="11"/>
        <v>0.88832487309645036</v>
      </c>
      <c r="Q25" s="13">
        <f t="shared" ref="Q25:S25" si="12">100*(Q21-Q23)/Q23</f>
        <v>1.1450381679389294</v>
      </c>
      <c r="R25" s="13">
        <f t="shared" ref="R25" si="13">100*(R21-R23)/R23</f>
        <v>0.90791180285344075</v>
      </c>
      <c r="S25" s="13">
        <f t="shared" si="12"/>
        <v>-0.12853470437018863</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Cornwall</v>
      </c>
      <c r="G30" s="10"/>
      <c r="H30" s="11"/>
      <c r="I30" s="30">
        <f>IF(VLOOKUP($F30,happy!$B$10:$L$468,happy!E$1,FALSE)=0,"",VLOOKUP($F30,happy!$B$10:$L$468,happy!E$1,FALSE))</f>
        <v>7.6</v>
      </c>
      <c r="J30" s="31">
        <f>IF(VLOOKUP($F30,happy!$B$10:$L$468,happy!F$1,FALSE)=0,"",VLOOKUP($F30,happy!$B$10:$L$468,happy!F$1,FALSE))</f>
        <v>7.46</v>
      </c>
      <c r="K30" s="31">
        <f>IF(VLOOKUP($F30,happy!$B$10:$L$468,happy!G$1,FALSE)=0,"",VLOOKUP($F30,happy!$B$10:$L$468,happy!G$1,FALSE))</f>
        <v>7.49</v>
      </c>
      <c r="L30" s="31">
        <f>IF(VLOOKUP($F30,happy!$B$10:$L$468,happy!H$1,FALSE)=0,"",VLOOKUP($F30,happy!$B$10:$L$468,happy!H$1,FALSE))</f>
        <v>7.47</v>
      </c>
      <c r="M30" s="31">
        <f>IF(VLOOKUP($F30,happy!$B$10:$L$468,happy!I$1,FALSE)=0,"",VLOOKUP($F30,happy!$B$10:$L$468,happy!I$1,FALSE))</f>
        <v>7.61</v>
      </c>
      <c r="N30" s="31">
        <f>IF(VLOOKUP($F30,happy!$B$10:$L$468,happy!J$1,FALSE)=0,"",VLOOKUP($F30,happy!$B$10:$L$468,happy!J$1,FALSE))</f>
        <v>7.59</v>
      </c>
      <c r="O30" s="31">
        <f>IF(VLOOKUP($F30,happy!$B$10:$L$468,happy!K$1,FALSE)=0,"",VLOOKUP($F30,happy!$B$10:$L$468,happy!K$1,FALSE))</f>
        <v>7.71</v>
      </c>
      <c r="P30" s="31">
        <f>IF(VLOOKUP($F30,happy!$B$10:$L$468,happy!L$1,FALSE)=0,"",VLOOKUP($F30,happy!$B$10:$L$468,happy!L$1,FALSE))</f>
        <v>7.61</v>
      </c>
      <c r="Q30" s="31">
        <f>IF(VLOOKUP($F30,happy!$B$10:$O$468,happy!M$1,FALSE)=0,"",VLOOKUP($F30,happy!$B$10:$O$468,happy!M$1,FALSE))</f>
        <v>7.5</v>
      </c>
      <c r="R30" s="31">
        <f>IF(VLOOKUP($F30,happy!$B$10:$O$468,happy!N$1,FALSE)=0,"",VLOOKUP($F30,happy!$B$10:$O$468,happy!N$1,FALSE))</f>
        <v>7.52</v>
      </c>
      <c r="S30" s="31">
        <f>IF(VLOOKUP($F30,happy!$B$10:$O$468,happy!O$1,FALSE)=0,"",VLOOKUP($F30,happy!$B$10:$O$468,happy!O$1,FALSE))</f>
        <v>7.47</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Cornwall to Rural as a Region</v>
      </c>
      <c r="G33" s="37"/>
      <c r="H33" s="38"/>
      <c r="I33" s="13">
        <f>100*((I30-I31))/I31</f>
        <v>1.9557135930175866</v>
      </c>
      <c r="J33" s="13">
        <f>100*((J30-J31))/J31</f>
        <v>0.73536589333943181</v>
      </c>
      <c r="K33" s="13">
        <f t="shared" ref="K33:S33" si="16">100*((K30-K31))/K31</f>
        <v>-0.64407863193219017</v>
      </c>
      <c r="L33" s="13">
        <f t="shared" si="16"/>
        <v>-2.0923475349776859</v>
      </c>
      <c r="M33" s="13">
        <f t="shared" si="16"/>
        <v>-0.19120156753683146</v>
      </c>
      <c r="N33" s="13">
        <f t="shared" si="16"/>
        <v>-0.92474640245344686</v>
      </c>
      <c r="O33" s="13">
        <f t="shared" si="16"/>
        <v>2.6252485727115022</v>
      </c>
      <c r="P33" s="13">
        <f t="shared" si="16"/>
        <v>-0.95807068711385446</v>
      </c>
      <c r="Q33" s="13">
        <f t="shared" si="16"/>
        <v>-1.0868528935074715</v>
      </c>
      <c r="R33" s="13">
        <f t="shared" ref="R33" si="17">100*((R30-R31))/R31</f>
        <v>0.61579134023282489</v>
      </c>
      <c r="S33" s="13">
        <f t="shared" si="16"/>
        <v>-1.4182818437663782</v>
      </c>
      <c r="T33" s="24"/>
    </row>
    <row r="34" spans="1:20" ht="51" customHeight="1" x14ac:dyDescent="0.3">
      <c r="B34" s="12"/>
      <c r="C34" s="12"/>
      <c r="D34" s="12"/>
      <c r="F34" s="39" t="str">
        <f>"% Gap - "&amp;F30&amp;" to England"</f>
        <v>% Gap - Cornwall to England</v>
      </c>
      <c r="G34" s="40"/>
      <c r="H34" s="41"/>
      <c r="I34" s="13">
        <f>100*(I30-I32)/I32</f>
        <v>4.2524005486968397</v>
      </c>
      <c r="J34" s="13">
        <f>100*(J30-J32)/J32</f>
        <v>2.3319615912208493</v>
      </c>
      <c r="K34" s="13">
        <f t="shared" ref="K34:S34" si="18">100*(K30-K32)/K32</f>
        <v>1.4905149051490558</v>
      </c>
      <c r="L34" s="13">
        <f t="shared" si="18"/>
        <v>0.1340482573726513</v>
      </c>
      <c r="M34" s="13">
        <f t="shared" si="18"/>
        <v>1.8741633199464602</v>
      </c>
      <c r="N34" s="13">
        <f t="shared" si="18"/>
        <v>1.0652463382157134</v>
      </c>
      <c r="O34" s="13">
        <f t="shared" si="18"/>
        <v>2.5265957446808565</v>
      </c>
      <c r="P34" s="13">
        <f t="shared" si="18"/>
        <v>0.66137566137567083</v>
      </c>
      <c r="Q34" s="13">
        <f t="shared" si="18"/>
        <v>0.40160642570281457</v>
      </c>
      <c r="R34" s="13">
        <f t="shared" ref="R34" si="19">100*(R30-R32)/R32</f>
        <v>2.8727770177838572</v>
      </c>
      <c r="S34" s="13">
        <f t="shared" si="18"/>
        <v>0.26845637583892046</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Cornwall</v>
      </c>
      <c r="G39" s="10"/>
      <c r="H39" s="11"/>
      <c r="I39" s="30">
        <f>IF(VLOOKUP($F39,anxiety!$B$10:$L$468,anxiety!E$1,FALSE)=0,"",VLOOKUP($F39,anxiety!$B$10:$L$468,anxiety!E$1,FALSE))</f>
        <v>2.96</v>
      </c>
      <c r="J39" s="31">
        <f>IF(VLOOKUP($F39,anxiety!$B$10:$L$468,anxiety!F$1,FALSE)=0,"",VLOOKUP($F39,anxiety!$B$10:$L$468,anxiety!F$1,FALSE))</f>
        <v>2.94</v>
      </c>
      <c r="K39" s="31">
        <f>IF(VLOOKUP($F39,anxiety!$B$10:$L$468,anxiety!G$1,FALSE)=0,"",VLOOKUP($F39,anxiety!$B$10:$L$468,anxiety!G$1,FALSE))</f>
        <v>2.89</v>
      </c>
      <c r="L39" s="31">
        <f>IF(VLOOKUP($F39,anxiety!$B$10:$L$468,anxiety!H$1,FALSE)=0,"",VLOOKUP($F39,anxiety!$B$10:$L$468,anxiety!H$1,FALSE))</f>
        <v>2.9</v>
      </c>
      <c r="M39" s="31">
        <f>IF(VLOOKUP($F39,anxiety!$B$10:$L$468,anxiety!I$1,FALSE)=0,"",VLOOKUP($F39,anxiety!$B$10:$L$468,anxiety!I$1,FALSE))</f>
        <v>2.81</v>
      </c>
      <c r="N39" s="31">
        <f>IF(VLOOKUP($F39,anxiety!$B$10:$L$468,anxiety!J$1,FALSE)=0,"",VLOOKUP($F39,anxiety!$B$10:$L$468,anxiety!J$1,FALSE))</f>
        <v>2.63</v>
      </c>
      <c r="O39" s="31">
        <f>IF(VLOOKUP($F39,anxiety!$B$10:$L$468,anxiety!K$1,FALSE)=0,"",VLOOKUP($F39,anxiety!$B$10:$L$468,anxiety!K$1,FALSE))</f>
        <v>2.6</v>
      </c>
      <c r="P39" s="31">
        <f>IF(VLOOKUP($F39,anxiety!$B$10:$L$468,anxiety!L$1,FALSE)=0,"",VLOOKUP($F39,anxiety!$B$10:$L$468,anxiety!L$1,FALSE))</f>
        <v>2.82</v>
      </c>
      <c r="Q39" s="31">
        <f>IF(VLOOKUP($F39,anxiety!$B$10:$O$468,anxiety!M$1,FALSE)=0,"",VLOOKUP($F39,anxiety!$B$10:$O$468,anxiety!M$1,FALSE))</f>
        <v>2.9</v>
      </c>
      <c r="R39" s="31">
        <f>IF(VLOOKUP($F39,anxiety!$B$10:$O$468,anxiety!N$1,FALSE)=0,"",VLOOKUP($F39,anxiety!$B$10:$O$468,anxiety!N$1,FALSE))</f>
        <v>3.13</v>
      </c>
      <c r="S39" s="31">
        <f>IF(VLOOKUP($F39,anxiety!$B$10:$O$468,anxiety!O$1,FALSE)=0,"",VLOOKUP($F39,anxiety!$B$10:$O$468,anxiety!O$1,FALSE))</f>
        <v>3.14</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Cornwall to Rural as a Region</v>
      </c>
      <c r="G42" s="37"/>
      <c r="H42" s="38"/>
      <c r="I42" s="13">
        <f>100*((I39-I40))/I40</f>
        <v>-0.23552343052057959</v>
      </c>
      <c r="J42" s="13">
        <f>100*((J39-J40))/J40</f>
        <v>1.2363093262529419</v>
      </c>
      <c r="K42" s="13">
        <f t="shared" ref="K42:S42" si="21">100*((K39-K40))/K40</f>
        <v>5.6882270003524651</v>
      </c>
      <c r="L42" s="13">
        <f t="shared" si="21"/>
        <v>7.7632521489971404</v>
      </c>
      <c r="M42" s="13">
        <f t="shared" si="21"/>
        <v>3.6669926215663238</v>
      </c>
      <c r="N42" s="13">
        <f t="shared" si="21"/>
        <v>-3.611957433655669</v>
      </c>
      <c r="O42" s="13">
        <f t="shared" si="21"/>
        <v>-4.9632271986611807</v>
      </c>
      <c r="P42" s="13">
        <f t="shared" si="21"/>
        <v>1.4212670075396312</v>
      </c>
      <c r="Q42" s="13">
        <f t="shared" si="21"/>
        <v>-0.26931841723633942</v>
      </c>
      <c r="R42" s="13">
        <f t="shared" ref="R42" si="22">100*((R39-R40))/R40</f>
        <v>3.0953609270209292</v>
      </c>
      <c r="S42" s="13">
        <f t="shared" si="21"/>
        <v>6.2107751242970703</v>
      </c>
      <c r="T42" s="24"/>
    </row>
    <row r="43" spans="1:20" ht="51" customHeight="1" x14ac:dyDescent="0.3">
      <c r="B43" s="12"/>
      <c r="C43" s="12"/>
      <c r="D43" s="12"/>
      <c r="F43" s="39" t="str">
        <f>"% Gap - "&amp;F39&amp;" to England"</f>
        <v>% Gap - Cornwall to England</v>
      </c>
      <c r="G43" s="40"/>
      <c r="H43" s="41"/>
      <c r="I43" s="13">
        <f>100*(I39-I41)/I41</f>
        <v>-5.7324840764331251</v>
      </c>
      <c r="J43" s="13">
        <f>100*(J39-J41)/J41</f>
        <v>-3.2894736842105292</v>
      </c>
      <c r="K43" s="13">
        <f t="shared" ref="K43:S43" si="23">100*(K39-K41)/K41</f>
        <v>-1.3651877133105814</v>
      </c>
      <c r="L43" s="13">
        <f t="shared" si="23"/>
        <v>1.3986013986013999</v>
      </c>
      <c r="M43" s="13">
        <f t="shared" si="23"/>
        <v>-2.0905923344947754</v>
      </c>
      <c r="N43" s="13">
        <f t="shared" si="23"/>
        <v>-9.6219931271477748</v>
      </c>
      <c r="O43" s="13">
        <f t="shared" si="23"/>
        <v>-10.344827586206891</v>
      </c>
      <c r="P43" s="13">
        <f t="shared" si="23"/>
        <v>-1.7421602787456538</v>
      </c>
      <c r="Q43" s="13">
        <f t="shared" si="23"/>
        <v>-4.6052631578947407</v>
      </c>
      <c r="R43" s="13">
        <f t="shared" ref="R43" si="24">100*(R39-R41)/R41</f>
        <v>-5.438066465256802</v>
      </c>
      <c r="S43" s="13">
        <f t="shared" si="23"/>
        <v>0.31948881789138117</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orc9pg2Puha9ZNMV0mMolKmqh1XbpCzmw6P+XzlsC2UHXCEAEKPFRkusCKZrg1HuGBUJ5I4uXS8CNtfbJQLTGQ==" saltValue="dcgrxKWjJ6okes0BYS7ic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2022-11-29T11:20:38Z</dcterms:modified>
</cp:coreProperties>
</file>