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32D4BBC8-F5E0-4A2F-BCBC-1231CB5E2081}" xr6:coauthVersionLast="47" xr6:coauthVersionMax="47" xr10:uidLastSave="{BABB28EA-EB71-43C7-89D7-2279CDB2BE1B}"/>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<sst xmlns="http://schemas.openxmlformats.org/spreadsheetml/2006/main" count="12312" uniqueCount="1423">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</sst>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Cotswold</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7.49</c:v>
                </c:pt>
                <c:pt idx="1">
                  <c:v>7.77</c:v>
                </c:pt>
                <c:pt idx="2">
                  <c:v>7.94</c:v>
                </c:pt>
                <c:pt idx="3">
                  <c:v>7.93</c:v>
                </c:pt>
                <c:pt idx="4">
                  <c:v>7.69</c:v>
                </c:pt>
                <c:pt idx="5">
                  <c:v>7.89</c:v>
                </c:pt>
                <c:pt idx="6">
                  <c:v>7.92</c:v>
                </c:pt>
                <c:pt idx="7">
                  <c:v>8.1199999999999992</c:v>
                </c:pt>
                <c:pt idx="8">
                  <c:v>7.81</c:v>
                </c:pt>
                <c:pt idx="9">
                  <c:v>7.71</c:v>
                </c:pt>
                <c:pt idx="10">
                  <c:v>7.82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Cotswold</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7.73</c:v>
                </c:pt>
                <c:pt idx="1">
                  <c:v>8.06</c:v>
                </c:pt>
                <c:pt idx="2">
                  <c:v>7.87</c:v>
                </c:pt>
                <c:pt idx="3">
                  <c:v>8.15</c:v>
                </c:pt>
                <c:pt idx="4">
                  <c:v>7.9</c:v>
                </c:pt>
                <c:pt idx="5">
                  <c:v>7.79</c:v>
                </c:pt>
                <c:pt idx="6">
                  <c:v>7.89</c:v>
                </c:pt>
                <c:pt idx="7">
                  <c:v>8.07</c:v>
                </c:pt>
                <c:pt idx="8">
                  <c:v>8.0299999999999994</c:v>
                </c:pt>
                <c:pt idx="9">
                  <c:v>7.94</c:v>
                </c:pt>
                <c:pt idx="10">
                  <c:v>7.98</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Cotswold</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7.24</c:v>
                </c:pt>
                <c:pt idx="1">
                  <c:v>7.54</c:v>
                </c:pt>
                <c:pt idx="2">
                  <c:v>8.02</c:v>
                </c:pt>
                <c:pt idx="3">
                  <c:v>7.76</c:v>
                </c:pt>
                <c:pt idx="4">
                  <c:v>7.31</c:v>
                </c:pt>
                <c:pt idx="5">
                  <c:v>7.78</c:v>
                </c:pt>
                <c:pt idx="6">
                  <c:v>7.81</c:v>
                </c:pt>
                <c:pt idx="7">
                  <c:v>7.63</c:v>
                </c:pt>
                <c:pt idx="8">
                  <c:v>7.49</c:v>
                </c:pt>
                <c:pt idx="9">
                  <c:v>7.72</c:v>
                </c:pt>
                <c:pt idx="10">
                  <c:v>7.77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Cotswold</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2.99</c:v>
                </c:pt>
                <c:pt idx="1">
                  <c:v>2.59</c:v>
                </c:pt>
                <c:pt idx="2">
                  <c:v>2.7</c:v>
                </c:pt>
                <c:pt idx="3">
                  <c:v>2.73</c:v>
                </c:pt>
                <c:pt idx="4">
                  <c:v>2.5299999999999998</c:v>
                </c:pt>
                <c:pt idx="5">
                  <c:v>2.23</c:v>
                </c:pt>
                <c:pt idx="6">
                  <c:v>2.2400000000000002</c:v>
                </c:pt>
                <c:pt idx="7">
                  <c:v>3.16</c:v>
                </c:pt>
                <c:pt idx="8">
                  <c:v>2.76</c:v>
                </c:pt>
                <c:pt idx="9">
                  <c:v>2.96</c:v>
                </c:pt>
                <c:pt idx="10">
                  <c:v>2.64</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Cotswold District authority area in the period April 2011 to March 2022 had scores for 'life satisfaction' that were generally greater than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the Cotswold District authority area in the period April 2011 to March 2022 moved above and below the rural situation but were generally greater than the England position.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the Cotswold District authority area in the period April 2011 to March 2022 moved above and below the rural situation but were generally greater than the England position.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the Cotswold District authority area in the period April 2011 to March 2022 were generally below the rural and England situations.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73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Cotswold</v>
      </c>
      <c r="G12" s="10"/>
      <c r="H12" s="11"/>
      <c r="I12" s="30">
        <f>IF(VLOOKUP($F12,'life satisfaction'!$B$10:$L$468,'life satisfaction'!E$1,FALSE)=0,"",VLOOKUP($F12,'life satisfaction'!$B$10:$L$468,'life satisfaction'!E$1,FALSE))</f>
        <v>7.49</v>
      </c>
      <c r="J12" s="31">
        <f>IF(VLOOKUP($F12,'life satisfaction'!$B$10:$L$468,'life satisfaction'!F$1,FALSE)=0,"",VLOOKUP($F12,'life satisfaction'!$B$10:$L$468,'life satisfaction'!F$1,FALSE))</f>
        <v>7.77</v>
      </c>
      <c r="K12" s="31">
        <f>IF(VLOOKUP($F12,'life satisfaction'!$B$10:$L$468,'life satisfaction'!G$1,FALSE)=0,"",VLOOKUP($F12,'life satisfaction'!$B$10:$L$468,'life satisfaction'!G$1,FALSE))</f>
        <v>7.94</v>
      </c>
      <c r="L12" s="31">
        <f>IF(VLOOKUP($F12,'life satisfaction'!$B$10:$L$468,'life satisfaction'!H$1,FALSE)=0,"",VLOOKUP($F12,'life satisfaction'!$B$10:$L$468,'life satisfaction'!H$1,FALSE))</f>
        <v>7.93</v>
      </c>
      <c r="M12" s="31">
        <f>IF(VLOOKUP($F12,'life satisfaction'!$B$10:$L$468,'life satisfaction'!I$1,FALSE)=0,"",VLOOKUP($F12,'life satisfaction'!$B$10:$L$468,'life satisfaction'!I$1,FALSE))</f>
        <v>7.69</v>
      </c>
      <c r="N12" s="31">
        <f>IF(VLOOKUP($F12,'life satisfaction'!$B$10:$L$468,'life satisfaction'!J$1,FALSE)=0,"",VLOOKUP($F12,'life satisfaction'!$B$10:$L$468,'life satisfaction'!J$1,FALSE))</f>
        <v>7.89</v>
      </c>
      <c r="O12" s="31">
        <f>IF(VLOOKUP($F12,'life satisfaction'!$B$10:$L$468,'life satisfaction'!K$1,FALSE)=0,"",VLOOKUP($F12,'life satisfaction'!$B$10:$L$468,'life satisfaction'!K$1,FALSE))</f>
        <v>7.92</v>
      </c>
      <c r="P12" s="31">
        <f>IF(VLOOKUP($F12,'life satisfaction'!$B$10:$L$468,'life satisfaction'!L$1,FALSE)=0,"",VLOOKUP($F12,'life satisfaction'!$B$10:$L$468,'life satisfaction'!L$1,FALSE))</f>
        <v>8.1199999999999992</v>
      </c>
      <c r="Q12" s="31">
        <f>IF(VLOOKUP($F12,'life satisfaction'!$B$10:$O$468,'life satisfaction'!M$1,FALSE)=0,"",VLOOKUP($F12,'life satisfaction'!$B$10:$O$468,'life satisfaction'!M$1,FALSE))</f>
        <v>7.81</v>
      </c>
      <c r="R12" s="31">
        <f>IF(VLOOKUP($F12,'life satisfaction'!$B$10:$O$468,'life satisfaction'!N$1,FALSE)=0,"",VLOOKUP($F12,'life satisfaction'!$B$10:$O$468,'life satisfaction'!N$1,FALSE))</f>
        <v>7.71</v>
      </c>
      <c r="S12" s="31">
        <f>IF(VLOOKUP($F12,'life satisfaction'!$B$10:$O$468,'life satisfaction'!O$1,FALSE)=0,"",VLOOKUP($F12,'life satisfaction'!$B$10:$O$468,'life satisfaction'!O$1,FALSE))</f>
        <v>7.82</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Cotswold to Rural as a Region</v>
      </c>
      <c r="G15" s="37"/>
      <c r="H15" s="38"/>
      <c r="I15" s="13">
        <f>100*((I12-I13))/I13</f>
        <v>-1.2359996822622952</v>
      </c>
      <c r="J15" s="13">
        <f>100*((J12-J13))/J13</f>
        <v>2.4219420004447456</v>
      </c>
      <c r="K15" s="13">
        <f t="shared" ref="K15:P15" si="0">100*((K12-K13))/K13</f>
        <v>3.4227334787589649</v>
      </c>
      <c r="L15" s="13">
        <f t="shared" si="0"/>
        <v>1.7122282146775663</v>
      </c>
      <c r="M15" s="13">
        <f t="shared" si="0"/>
        <v>-1.5805218034910058</v>
      </c>
      <c r="N15" s="13">
        <f t="shared" si="0"/>
        <v>0.57747538818327082</v>
      </c>
      <c r="O15" s="13">
        <f t="shared" si="0"/>
        <v>2.7221301997062084</v>
      </c>
      <c r="P15" s="13">
        <f t="shared" si="0"/>
        <v>3.4156820622985502</v>
      </c>
      <c r="Q15" s="13">
        <f t="shared" ref="Q15:S15" si="1">100*((Q12-Q13))/Q13</f>
        <v>5.7111104250841475E-2</v>
      </c>
      <c r="R15" s="13">
        <f t="shared" ref="R15" si="2">100*((R12-R13))/R13</f>
        <v>2.1730106016094108</v>
      </c>
      <c r="S15" s="13">
        <f t="shared" si="1"/>
        <v>1.864465300229162</v>
      </c>
      <c r="T15" s="24"/>
    </row>
    <row r="16" spans="1:20" ht="51" customHeight="1" x14ac:dyDescent="0.3">
      <c r="B16" s="12"/>
      <c r="C16" s="12"/>
      <c r="D16" s="12"/>
      <c r="F16" s="39" t="str">
        <f>"% Gap - "&amp;F12&amp;" to England"</f>
        <v>% Gap - Cotswold to England</v>
      </c>
      <c r="G16" s="40"/>
      <c r="H16" s="41"/>
      <c r="I16" s="13">
        <f>100*(I12-I14)/I14</f>
        <v>1.0796221322537121</v>
      </c>
      <c r="J16" s="13">
        <f>100*(J12-J14)/J14</f>
        <v>4.4354838709677304</v>
      </c>
      <c r="K16" s="13">
        <f t="shared" ref="K16:P16" si="3">100*(K12-K14)/K14</f>
        <v>5.8666666666666725</v>
      </c>
      <c r="L16" s="13">
        <f t="shared" si="3"/>
        <v>4.3421052631578956</v>
      </c>
      <c r="M16" s="13">
        <f t="shared" si="3"/>
        <v>0.65445026178011401</v>
      </c>
      <c r="N16" s="13">
        <f t="shared" si="3"/>
        <v>2.8683181225554075</v>
      </c>
      <c r="O16" s="13">
        <f t="shared" si="3"/>
        <v>3.1250000000000031</v>
      </c>
      <c r="P16" s="13">
        <f t="shared" si="3"/>
        <v>5.3177691309986939</v>
      </c>
      <c r="Q16" s="13">
        <f t="shared" ref="Q16:S16" si="4">100*(Q12-Q14)/Q14</f>
        <v>2.0915032679738466</v>
      </c>
      <c r="R16" s="13">
        <f t="shared" ref="R16" si="5">100*(R12-R14)/R14</f>
        <v>4.4715447154471555</v>
      </c>
      <c r="S16" s="13">
        <f t="shared" si="4"/>
        <v>3.5761589403973573</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Cotswold</v>
      </c>
      <c r="G21" s="10"/>
      <c r="H21" s="11"/>
      <c r="I21" s="30">
        <f>IF(VLOOKUP($F21,worthwhile!$B$10:$L$468,worthwhile!E$1,FALSE)=0,"",VLOOKUP($F21,worthwhile!$B$10:$L$468,worthwhile!E$1,FALSE))</f>
        <v>7.73</v>
      </c>
      <c r="J21" s="31">
        <f>IF(VLOOKUP($F21,worthwhile!$B$10:$L$468,worthwhile!F$1,FALSE)=0,"",VLOOKUP($F21,worthwhile!$B$10:$L$468,worthwhile!F$1,FALSE))</f>
        <v>8.06</v>
      </c>
      <c r="K21" s="31">
        <f>IF(VLOOKUP($F21,worthwhile!$B$10:$L$468,worthwhile!G$1,FALSE)=0,"",VLOOKUP($F21,worthwhile!$B$10:$L$468,worthwhile!G$1,FALSE))</f>
        <v>7.87</v>
      </c>
      <c r="L21" s="31">
        <f>IF(VLOOKUP($F21,worthwhile!$B$10:$L$468,worthwhile!H$1,FALSE)=0,"",VLOOKUP($F21,worthwhile!$B$10:$L$468,worthwhile!H$1,FALSE))</f>
        <v>8.15</v>
      </c>
      <c r="M21" s="31">
        <f>IF(VLOOKUP($F21,worthwhile!$B$10:$L$468,worthwhile!I$1,FALSE)=0,"",VLOOKUP($F21,worthwhile!$B$10:$L$468,worthwhile!I$1,FALSE))</f>
        <v>7.9</v>
      </c>
      <c r="N21" s="31">
        <f>IF(VLOOKUP($F21,worthwhile!$B$10:$L$468,worthwhile!J$1,FALSE)=0,"",VLOOKUP($F21,worthwhile!$B$10:$L$468,worthwhile!J$1,FALSE))</f>
        <v>7.79</v>
      </c>
      <c r="O21" s="31">
        <f>IF(VLOOKUP($F21,worthwhile!$B$10:$L$468,worthwhile!K$1,FALSE)=0,"",VLOOKUP($F21,worthwhile!$B$10:$L$468,worthwhile!K$1,FALSE))</f>
        <v>7.89</v>
      </c>
      <c r="P21" s="31">
        <f>IF(VLOOKUP($F21,worthwhile!$B$10:$L$468,worthwhile!L$1,FALSE)=0,"",VLOOKUP($F21,worthwhile!$B$10:$L$468,worthwhile!L$1,FALSE))</f>
        <v>8.07</v>
      </c>
      <c r="Q21" s="31">
        <f>IF(VLOOKUP($F21,worthwhile!$B$10:$O$468,worthwhile!M$1,FALSE)=0,"",VLOOKUP($F21,worthwhile!$B$10:$O$468,worthwhile!M$1,FALSE))</f>
        <v>8.0299999999999994</v>
      </c>
      <c r="R21" s="31">
        <f>IF(VLOOKUP($F21,worthwhile!$B$10:$O$468,worthwhile!N$1,FALSE)=0,"",VLOOKUP($F21,worthwhile!$B$10:$O$468,worthwhile!N$1,FALSE))</f>
        <v>7.94</v>
      </c>
      <c r="S21" s="31">
        <f>IF(VLOOKUP($F21,worthwhile!$B$10:$O$468,worthwhile!O$1,FALSE)=0,"",VLOOKUP($F21,worthwhile!$B$10:$O$468,worthwhile!O$1,FALSE))</f>
        <v>7.98</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Cotswold to Rural as a Region</v>
      </c>
      <c r="G24" s="37"/>
      <c r="H24" s="38"/>
      <c r="I24" s="13">
        <f>100*((I21-I22))/I22</f>
        <v>-1.0670614177113922</v>
      </c>
      <c r="J24" s="13">
        <f>100*((J21-J22))/J22</f>
        <v>3.1851063501612016</v>
      </c>
      <c r="K24" s="13">
        <f t="shared" ref="K24:P24" si="8">100*((K21-K22))/K22</f>
        <v>-9.1845638097892285E-3</v>
      </c>
      <c r="L24" s="13">
        <f t="shared" si="8"/>
        <v>2.2955827422989219</v>
      </c>
      <c r="M24" s="13">
        <f t="shared" si="8"/>
        <v>-0.94418007402379012</v>
      </c>
      <c r="N24" s="13">
        <f t="shared" si="8"/>
        <v>-2.6528553576536473</v>
      </c>
      <c r="O24" s="13">
        <f t="shared" si="8"/>
        <v>-0.1296284999695109</v>
      </c>
      <c r="P24" s="13">
        <f t="shared" si="8"/>
        <v>0.92211725353705087</v>
      </c>
      <c r="Q24" s="13">
        <f t="shared" ref="Q24:S24" si="9">100*((Q21-Q22))/Q22</f>
        <v>0.52791143154492126</v>
      </c>
      <c r="R24" s="13">
        <f t="shared" ref="R24" si="10">100*((R21-R22))/R22</f>
        <v>1.3861325210382143</v>
      </c>
      <c r="S24" s="13">
        <f t="shared" si="9"/>
        <v>1.3108585588203507</v>
      </c>
      <c r="T24" s="24"/>
    </row>
    <row r="25" spans="1:20" ht="51" customHeight="1" x14ac:dyDescent="0.3">
      <c r="B25" s="12"/>
      <c r="C25" s="12"/>
      <c r="D25" s="12"/>
      <c r="F25" s="39" t="str">
        <f>"% Gap - "&amp;F21&amp;" to England"</f>
        <v>% Gap - Cotswold to England</v>
      </c>
      <c r="G25" s="40"/>
      <c r="H25" s="41"/>
      <c r="I25" s="13">
        <f>100*(I21-I23)/I23</f>
        <v>0.91383812010444232</v>
      </c>
      <c r="J25" s="13">
        <f>100*(J21-J23)/J23</f>
        <v>4.8114434330299103</v>
      </c>
      <c r="K25" s="13">
        <f t="shared" ref="K25:P25" si="11">100*(K21-K23)/K23</f>
        <v>1.679586563307492</v>
      </c>
      <c r="L25" s="13">
        <f t="shared" si="11"/>
        <v>4.2199488491048598</v>
      </c>
      <c r="M25" s="13">
        <f t="shared" si="11"/>
        <v>0.89399744572158724</v>
      </c>
      <c r="N25" s="13">
        <f t="shared" si="11"/>
        <v>-0.89058524173028353</v>
      </c>
      <c r="O25" s="13">
        <f t="shared" si="11"/>
        <v>0.12690355329948969</v>
      </c>
      <c r="P25" s="13">
        <f t="shared" si="11"/>
        <v>2.4111675126903602</v>
      </c>
      <c r="Q25" s="13">
        <f t="shared" ref="Q25:S25" si="12">100*(Q21-Q23)/Q23</f>
        <v>2.1628498727735246</v>
      </c>
      <c r="R25" s="13">
        <f t="shared" ref="R25" si="13">100*(R21-R23)/R23</f>
        <v>2.9831387808041558</v>
      </c>
      <c r="S25" s="13">
        <f t="shared" si="12"/>
        <v>2.5706940874036013</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Cotswold</v>
      </c>
      <c r="G30" s="10"/>
      <c r="H30" s="11"/>
      <c r="I30" s="30">
        <f>IF(VLOOKUP($F30,happy!$B$10:$L$468,happy!E$1,FALSE)=0,"",VLOOKUP($F30,happy!$B$10:$L$468,happy!E$1,FALSE))</f>
        <v>7.24</v>
      </c>
      <c r="J30" s="31">
        <f>IF(VLOOKUP($F30,happy!$B$10:$L$468,happy!F$1,FALSE)=0,"",VLOOKUP($F30,happy!$B$10:$L$468,happy!F$1,FALSE))</f>
        <v>7.54</v>
      </c>
      <c r="K30" s="31">
        <f>IF(VLOOKUP($F30,happy!$B$10:$L$468,happy!G$1,FALSE)=0,"",VLOOKUP($F30,happy!$B$10:$L$468,happy!G$1,FALSE))</f>
        <v>8.02</v>
      </c>
      <c r="L30" s="31">
        <f>IF(VLOOKUP($F30,happy!$B$10:$L$468,happy!H$1,FALSE)=0,"",VLOOKUP($F30,happy!$B$10:$L$468,happy!H$1,FALSE))</f>
        <v>7.76</v>
      </c>
      <c r="M30" s="31">
        <f>IF(VLOOKUP($F30,happy!$B$10:$L$468,happy!I$1,FALSE)=0,"",VLOOKUP($F30,happy!$B$10:$L$468,happy!I$1,FALSE))</f>
        <v>7.31</v>
      </c>
      <c r="N30" s="31">
        <f>IF(VLOOKUP($F30,happy!$B$10:$L$468,happy!J$1,FALSE)=0,"",VLOOKUP($F30,happy!$B$10:$L$468,happy!J$1,FALSE))</f>
        <v>7.78</v>
      </c>
      <c r="O30" s="31">
        <f>IF(VLOOKUP($F30,happy!$B$10:$L$468,happy!K$1,FALSE)=0,"",VLOOKUP($F30,happy!$B$10:$L$468,happy!K$1,FALSE))</f>
        <v>7.81</v>
      </c>
      <c r="P30" s="31">
        <f>IF(VLOOKUP($F30,happy!$B$10:$L$468,happy!L$1,FALSE)=0,"",VLOOKUP($F30,happy!$B$10:$L$468,happy!L$1,FALSE))</f>
        <v>7.63</v>
      </c>
      <c r="Q30" s="31">
        <f>IF(VLOOKUP($F30,happy!$B$10:$O$468,happy!M$1,FALSE)=0,"",VLOOKUP($F30,happy!$B$10:$O$468,happy!M$1,FALSE))</f>
        <v>7.49</v>
      </c>
      <c r="R30" s="31">
        <f>IF(VLOOKUP($F30,happy!$B$10:$O$468,happy!N$1,FALSE)=0,"",VLOOKUP($F30,happy!$B$10:$O$468,happy!N$1,FALSE))</f>
        <v>7.72</v>
      </c>
      <c r="S30" s="31">
        <f>IF(VLOOKUP($F30,happy!$B$10:$O$468,happy!O$1,FALSE)=0,"",VLOOKUP($F30,happy!$B$10:$O$468,happy!O$1,FALSE))</f>
        <v>7.77</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Cotswold to Rural as a Region</v>
      </c>
      <c r="G33" s="37"/>
      <c r="H33" s="38"/>
      <c r="I33" s="13">
        <f>100*((I30-I31))/I31</f>
        <v>-2.873767577177976</v>
      </c>
      <c r="J33" s="13">
        <f>100*((J30-J31))/J31</f>
        <v>1.8156379136433409</v>
      </c>
      <c r="K33" s="13">
        <f t="shared" ref="K33:S33" si="16">100*((K30-K31))/K31</f>
        <v>6.3864471791593811</v>
      </c>
      <c r="L33" s="13">
        <f t="shared" si="16"/>
        <v>1.7086188927139443</v>
      </c>
      <c r="M33" s="13">
        <f t="shared" si="16"/>
        <v>-4.1258453953606189</v>
      </c>
      <c r="N33" s="13">
        <f t="shared" si="16"/>
        <v>1.5553982857591861</v>
      </c>
      <c r="O33" s="13">
        <f t="shared" si="16"/>
        <v>3.956315350567678</v>
      </c>
      <c r="P33" s="13">
        <f t="shared" si="16"/>
        <v>-0.69777652334806195</v>
      </c>
      <c r="Q33" s="13">
        <f t="shared" si="16"/>
        <v>-1.2187370896494587</v>
      </c>
      <c r="R33" s="13">
        <f t="shared" ref="R33" si="17">100*((R30-R31))/R31</f>
        <v>3.2917432375794453</v>
      </c>
      <c r="S33" s="13">
        <f t="shared" si="16"/>
        <v>2.5408233030703111</v>
      </c>
      <c r="T33" s="24"/>
    </row>
    <row r="34" spans="1:20" ht="51" customHeight="1" x14ac:dyDescent="0.3">
      <c r="B34" s="12"/>
      <c r="C34" s="12"/>
      <c r="D34" s="12"/>
      <c r="F34" s="39" t="str">
        <f>"% Gap - "&amp;F30&amp;" to England"</f>
        <v>% Gap - Cotswold to England</v>
      </c>
      <c r="G34" s="40"/>
      <c r="H34" s="41"/>
      <c r="I34" s="13">
        <f>100*(I30-I32)/I32</f>
        <v>-0.68587105624142419</v>
      </c>
      <c r="J34" s="13">
        <f>100*(J30-J32)/J32</f>
        <v>3.4293552812071328</v>
      </c>
      <c r="K34" s="13">
        <f t="shared" ref="K34:S34" si="18">100*(K30-K32)/K32</f>
        <v>8.6720867208672043</v>
      </c>
      <c r="L34" s="13">
        <f t="shared" si="18"/>
        <v>4.021447721179622</v>
      </c>
      <c r="M34" s="13">
        <f t="shared" si="18"/>
        <v>-2.1419009370816617</v>
      </c>
      <c r="N34" s="13">
        <f t="shared" si="18"/>
        <v>3.5952063914780354</v>
      </c>
      <c r="O34" s="13">
        <f t="shared" si="18"/>
        <v>3.856382978723405</v>
      </c>
      <c r="P34" s="13">
        <f t="shared" si="18"/>
        <v>0.9259259259259297</v>
      </c>
      <c r="Q34" s="13">
        <f t="shared" si="18"/>
        <v>0.26773761713521371</v>
      </c>
      <c r="R34" s="13">
        <f t="shared" ref="R34" si="19">100*(R30-R32)/R32</f>
        <v>5.6087551299589622</v>
      </c>
      <c r="S34" s="13">
        <f t="shared" si="18"/>
        <v>4.2953020134228108</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Cotswold</v>
      </c>
      <c r="G39" s="10"/>
      <c r="H39" s="11"/>
      <c r="I39" s="30">
        <f>IF(VLOOKUP($F39,anxiety!$B$10:$L$468,anxiety!E$1,FALSE)=0,"",VLOOKUP($F39,anxiety!$B$10:$L$468,anxiety!E$1,FALSE))</f>
        <v>2.99</v>
      </c>
      <c r="J39" s="31">
        <f>IF(VLOOKUP($F39,anxiety!$B$10:$L$468,anxiety!F$1,FALSE)=0,"",VLOOKUP($F39,anxiety!$B$10:$L$468,anxiety!F$1,FALSE))</f>
        <v>2.59</v>
      </c>
      <c r="K39" s="31">
        <f>IF(VLOOKUP($F39,anxiety!$B$10:$L$468,anxiety!G$1,FALSE)=0,"",VLOOKUP($F39,anxiety!$B$10:$L$468,anxiety!G$1,FALSE))</f>
        <v>2.7</v>
      </c>
      <c r="L39" s="31">
        <f>IF(VLOOKUP($F39,anxiety!$B$10:$L$468,anxiety!H$1,FALSE)=0,"",VLOOKUP($F39,anxiety!$B$10:$L$468,anxiety!H$1,FALSE))</f>
        <v>2.73</v>
      </c>
      <c r="M39" s="31">
        <f>IF(VLOOKUP($F39,anxiety!$B$10:$L$468,anxiety!I$1,FALSE)=0,"",VLOOKUP($F39,anxiety!$B$10:$L$468,anxiety!I$1,FALSE))</f>
        <v>2.5299999999999998</v>
      </c>
      <c r="N39" s="31">
        <f>IF(VLOOKUP($F39,anxiety!$B$10:$L$468,anxiety!J$1,FALSE)=0,"",VLOOKUP($F39,anxiety!$B$10:$L$468,anxiety!J$1,FALSE))</f>
        <v>2.23</v>
      </c>
      <c r="O39" s="31">
        <f>IF(VLOOKUP($F39,anxiety!$B$10:$L$468,anxiety!K$1,FALSE)=0,"",VLOOKUP($F39,anxiety!$B$10:$L$468,anxiety!K$1,FALSE))</f>
        <v>2.2400000000000002</v>
      </c>
      <c r="P39" s="31">
        <f>IF(VLOOKUP($F39,anxiety!$B$10:$L$468,anxiety!L$1,FALSE)=0,"",VLOOKUP($F39,anxiety!$B$10:$L$468,anxiety!L$1,FALSE))</f>
        <v>3.16</v>
      </c>
      <c r="Q39" s="31">
        <f>IF(VLOOKUP($F39,anxiety!$B$10:$O$468,anxiety!M$1,FALSE)=0,"",VLOOKUP($F39,anxiety!$B$10:$O$468,anxiety!M$1,FALSE))</f>
        <v>2.76</v>
      </c>
      <c r="R39" s="31">
        <f>IF(VLOOKUP($F39,anxiety!$B$10:$O$468,anxiety!N$1,FALSE)=0,"",VLOOKUP($F39,anxiety!$B$10:$O$468,anxiety!N$1,FALSE))</f>
        <v>2.96</v>
      </c>
      <c r="S39" s="31">
        <f>IF(VLOOKUP($F39,anxiety!$B$10:$O$468,anxiety!O$1,FALSE)=0,"",VLOOKUP($F39,anxiety!$B$10:$O$468,anxiety!O$1,FALSE))</f>
        <v>2.64</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Cotswold to Rural as a Region</v>
      </c>
      <c r="G42" s="37"/>
      <c r="H42" s="38"/>
      <c r="I42" s="13">
        <f>100*((I39-I40))/I40</f>
        <v>0.77560302119712565</v>
      </c>
      <c r="J42" s="13">
        <f>100*((J39-J40))/J40</f>
        <v>-10.815632260205746</v>
      </c>
      <c r="K42" s="13">
        <f t="shared" ref="K42:S42" si="21">100*((K39-K40))/K40</f>
        <v>-1.2601339443073836</v>
      </c>
      <c r="L42" s="13">
        <f t="shared" si="21"/>
        <v>1.4460959885386908</v>
      </c>
      <c r="M42" s="13">
        <f t="shared" si="21"/>
        <v>-6.6628144723975895</v>
      </c>
      <c r="N42" s="13">
        <f t="shared" si="21"/>
        <v>-18.271735770742257</v>
      </c>
      <c r="O42" s="13">
        <f t="shared" si="21"/>
        <v>-18.122164971154241</v>
      </c>
      <c r="P42" s="13">
        <f t="shared" si="21"/>
        <v>13.649363029725272</v>
      </c>
      <c r="Q42" s="13">
        <f t="shared" si="21"/>
        <v>-5.0839030453697616</v>
      </c>
      <c r="R42" s="13">
        <f t="shared" ref="R42" si="22">100*((R39-R40))/R40</f>
        <v>-2.5040676217310041</v>
      </c>
      <c r="S42" s="13">
        <f t="shared" si="21"/>
        <v>-10.701768685304373</v>
      </c>
      <c r="T42" s="24"/>
    </row>
    <row r="43" spans="1:20" ht="51" customHeight="1" x14ac:dyDescent="0.3">
      <c r="B43" s="12"/>
      <c r="C43" s="12"/>
      <c r="D43" s="12"/>
      <c r="F43" s="39" t="str">
        <f>"% Gap - "&amp;F39&amp;" to England"</f>
        <v>% Gap - Cotswold to England</v>
      </c>
      <c r="G43" s="40"/>
      <c r="H43" s="41"/>
      <c r="I43" s="13">
        <f>100*(I39-I41)/I41</f>
        <v>-4.7770700636942642</v>
      </c>
      <c r="J43" s="13">
        <f>100*(J39-J41)/J41</f>
        <v>-14.802631578947373</v>
      </c>
      <c r="K43" s="13">
        <f t="shared" ref="K43:S43" si="23">100*(K39-K41)/K41</f>
        <v>-7.8498293515358357</v>
      </c>
      <c r="L43" s="13">
        <f t="shared" si="23"/>
        <v>-4.5454545454545423</v>
      </c>
      <c r="M43" s="13">
        <f t="shared" si="23"/>
        <v>-11.846689895470393</v>
      </c>
      <c r="N43" s="13">
        <f t="shared" si="23"/>
        <v>-23.36769759450172</v>
      </c>
      <c r="O43" s="13">
        <f t="shared" si="23"/>
        <v>-22.758620689655164</v>
      </c>
      <c r="P43" s="13">
        <f t="shared" si="23"/>
        <v>10.10452961672474</v>
      </c>
      <c r="Q43" s="13">
        <f t="shared" si="23"/>
        <v>-9.2105263157894814</v>
      </c>
      <c r="R43" s="13">
        <f t="shared" ref="R43" si="24">100*(R39-R41)/R41</f>
        <v>-10.57401812688822</v>
      </c>
      <c r="S43" s="13">
        <f t="shared" si="23"/>
        <v>-15.65495207667731</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HTqdgRjph2IF+NjUqVrfL89LxGtiLSZBjDr+etAOwGrj38zoFzHt7EgR/tOGB7HtrT14fJKv38y6gn8ZQI3Gxg==" saltValue="d2rPs2gn0TZuvqUymK+n4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2022-11-29T11:32:19Z</dcterms:modified>
</cp:coreProperties>
</file>