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6" documentId="8_{9C14AB6C-7D3C-4CB9-B757-BF08225D2F8B}" xr6:coauthVersionLast="47" xr6:coauthVersionMax="47" xr10:uidLastSave="{075D3154-7E01-4D49-A9F5-A4C731545FF2}"/>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<sst xmlns="http://schemas.openxmlformats.org/spreadsheetml/2006/main" count="12312" uniqueCount="1423">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</sst>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Devon</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7.55</c:v>
                </c:pt>
                <c:pt idx="1">
                  <c:v>7.59</c:v>
                </c:pt>
                <c:pt idx="2">
                  <c:v>7.63</c:v>
                </c:pt>
                <c:pt idx="3">
                  <c:v>7.88</c:v>
                </c:pt>
                <c:pt idx="4">
                  <c:v>7.92</c:v>
                </c:pt>
                <c:pt idx="5">
                  <c:v>7.85</c:v>
                </c:pt>
                <c:pt idx="6">
                  <c:v>7.84</c:v>
                </c:pt>
                <c:pt idx="7">
                  <c:v>7.82</c:v>
                </c:pt>
                <c:pt idx="8">
                  <c:v>7.95</c:v>
                </c:pt>
                <c:pt idx="9">
                  <c:v>7.63</c:v>
                </c:pt>
                <c:pt idx="10">
                  <c:v>7.71</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Devon</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7.87</c:v>
                </c:pt>
                <c:pt idx="1">
                  <c:v>7.83</c:v>
                </c:pt>
                <c:pt idx="2">
                  <c:v>7.8</c:v>
                </c:pt>
                <c:pt idx="3">
                  <c:v>8.11</c:v>
                </c:pt>
                <c:pt idx="4">
                  <c:v>8.0500000000000007</c:v>
                </c:pt>
                <c:pt idx="5">
                  <c:v>7.99</c:v>
                </c:pt>
                <c:pt idx="6">
                  <c:v>8.0299999999999994</c:v>
                </c:pt>
                <c:pt idx="7">
                  <c:v>7.99</c:v>
                </c:pt>
                <c:pt idx="8">
                  <c:v>8.08</c:v>
                </c:pt>
                <c:pt idx="9">
                  <c:v>7.88</c:v>
                </c:pt>
                <c:pt idx="10">
                  <c:v>7.87</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Devon</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7.48</c:v>
                </c:pt>
                <c:pt idx="1">
                  <c:v>7.39</c:v>
                </c:pt>
                <c:pt idx="2">
                  <c:v>7.47</c:v>
                </c:pt>
                <c:pt idx="3">
                  <c:v>7.71</c:v>
                </c:pt>
                <c:pt idx="4">
                  <c:v>7.72</c:v>
                </c:pt>
                <c:pt idx="5">
                  <c:v>7.62</c:v>
                </c:pt>
                <c:pt idx="6">
                  <c:v>7.63</c:v>
                </c:pt>
                <c:pt idx="7">
                  <c:v>7.82</c:v>
                </c:pt>
                <c:pt idx="8">
                  <c:v>7.72</c:v>
                </c:pt>
                <c:pt idx="9">
                  <c:v>7.64</c:v>
                </c:pt>
                <c:pt idx="10">
                  <c:v>7.53</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Devon</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3.01</c:v>
                </c:pt>
                <c:pt idx="1">
                  <c:v>2.9</c:v>
                </c:pt>
                <c:pt idx="2">
                  <c:v>2.78</c:v>
                </c:pt>
                <c:pt idx="3">
                  <c:v>2.77</c:v>
                </c:pt>
                <c:pt idx="4">
                  <c:v>2.65</c:v>
                </c:pt>
                <c:pt idx="5">
                  <c:v>2.69</c:v>
                </c:pt>
                <c:pt idx="6">
                  <c:v>2.75</c:v>
                </c:pt>
                <c:pt idx="7">
                  <c:v>2.74</c:v>
                </c:pt>
                <c:pt idx="8">
                  <c:v>3.03</c:v>
                </c:pt>
                <c:pt idx="9">
                  <c:v>3.1</c:v>
                </c:pt>
                <c:pt idx="10">
                  <c:v>2.89</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Devon in the period April 2011 to March 2022 had scores for 'life satisfaction' that were generally in line with or above the rural situation.</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Devon in the period April 2011 to March 2022 were generally in line with or above the rural situation.</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Devon in the period April 2011 to March 2022 were generally in line with or above the rural situation.</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Devon in the period April 2011 to March 2022 were consistently lower than the England situation and were generally in line with the rural position.</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50" t="s">
        <v>1336</v>
      </c>
      <c r="B1" s="51"/>
      <c r="C1" s="51"/>
    </row>
    <row r="2" spans="1:20" ht="21" customHeight="1" x14ac:dyDescent="0.3">
      <c r="A2" s="51"/>
      <c r="B2" s="51"/>
      <c r="C2" s="51"/>
    </row>
    <row r="3" spans="1:20" ht="15" thickBot="1" x14ac:dyDescent="0.35"/>
    <row r="4" spans="1:20" ht="16.2" thickBot="1" x14ac:dyDescent="0.35">
      <c r="A4" s="2" t="s">
        <v>0</v>
      </c>
      <c r="B4" s="3" t="s">
        <v>324</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2" t="s">
        <v>1416</v>
      </c>
      <c r="G11" s="42"/>
      <c r="H11" s="43"/>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Devon</v>
      </c>
      <c r="G12" s="10"/>
      <c r="H12" s="11"/>
      <c r="I12" s="30">
        <f>IF(VLOOKUP($F12,'life satisfaction'!$B$10:$L$468,'life satisfaction'!E$1,FALSE)=0,"",VLOOKUP($F12,'life satisfaction'!$B$10:$L$468,'life satisfaction'!E$1,FALSE))</f>
        <v>7.55</v>
      </c>
      <c r="J12" s="31">
        <f>IF(VLOOKUP($F12,'life satisfaction'!$B$10:$L$468,'life satisfaction'!F$1,FALSE)=0,"",VLOOKUP($F12,'life satisfaction'!$B$10:$L$468,'life satisfaction'!F$1,FALSE))</f>
        <v>7.59</v>
      </c>
      <c r="K12" s="31">
        <f>IF(VLOOKUP($F12,'life satisfaction'!$B$10:$L$468,'life satisfaction'!G$1,FALSE)=0,"",VLOOKUP($F12,'life satisfaction'!$B$10:$L$468,'life satisfaction'!G$1,FALSE))</f>
        <v>7.63</v>
      </c>
      <c r="L12" s="31">
        <f>IF(VLOOKUP($F12,'life satisfaction'!$B$10:$L$468,'life satisfaction'!H$1,FALSE)=0,"",VLOOKUP($F12,'life satisfaction'!$B$10:$L$468,'life satisfaction'!H$1,FALSE))</f>
        <v>7.88</v>
      </c>
      <c r="M12" s="31">
        <f>IF(VLOOKUP($F12,'life satisfaction'!$B$10:$L$468,'life satisfaction'!I$1,FALSE)=0,"",VLOOKUP($F12,'life satisfaction'!$B$10:$L$468,'life satisfaction'!I$1,FALSE))</f>
        <v>7.92</v>
      </c>
      <c r="N12" s="31">
        <f>IF(VLOOKUP($F12,'life satisfaction'!$B$10:$L$468,'life satisfaction'!J$1,FALSE)=0,"",VLOOKUP($F12,'life satisfaction'!$B$10:$L$468,'life satisfaction'!J$1,FALSE))</f>
        <v>7.85</v>
      </c>
      <c r="O12" s="31">
        <f>IF(VLOOKUP($F12,'life satisfaction'!$B$10:$L$468,'life satisfaction'!K$1,FALSE)=0,"",VLOOKUP($F12,'life satisfaction'!$B$10:$L$468,'life satisfaction'!K$1,FALSE))</f>
        <v>7.84</v>
      </c>
      <c r="P12" s="31">
        <f>IF(VLOOKUP($F12,'life satisfaction'!$B$10:$L$468,'life satisfaction'!L$1,FALSE)=0,"",VLOOKUP($F12,'life satisfaction'!$B$10:$L$468,'life satisfaction'!L$1,FALSE))</f>
        <v>7.82</v>
      </c>
      <c r="Q12" s="31">
        <f>IF(VLOOKUP($F12,'life satisfaction'!$B$10:$O$468,'life satisfaction'!M$1,FALSE)=0,"",VLOOKUP($F12,'life satisfaction'!$B$10:$O$468,'life satisfaction'!M$1,FALSE))</f>
        <v>7.95</v>
      </c>
      <c r="R12" s="31">
        <f>IF(VLOOKUP($F12,'life satisfaction'!$B$10:$O$468,'life satisfaction'!N$1,FALSE)=0,"",VLOOKUP($F12,'life satisfaction'!$B$10:$O$468,'life satisfaction'!N$1,FALSE))</f>
        <v>7.63</v>
      </c>
      <c r="S12" s="31">
        <f>IF(VLOOKUP($F12,'life satisfaction'!$B$10:$O$468,'life satisfaction'!O$1,FALSE)=0,"",VLOOKUP($F12,'life satisfaction'!$B$10:$O$468,'life satisfaction'!O$1,FALSE))</f>
        <v>7.71</v>
      </c>
      <c r="T12" s="23"/>
    </row>
    <row r="13" spans="1:20" ht="51" customHeight="1" x14ac:dyDescent="0.3">
      <c r="B13" s="12"/>
      <c r="C13" s="12"/>
      <c r="D13" s="12"/>
      <c r="F13" s="44" t="s">
        <v>2</v>
      </c>
      <c r="G13" s="45"/>
      <c r="H13" s="46"/>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7" t="s">
        <v>3</v>
      </c>
      <c r="G14" s="48"/>
      <c r="H14" s="49"/>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36" t="str">
        <f>"% Gap - "&amp;F12&amp;" to Rural as a Region"</f>
        <v>% Gap - Devon to Rural as a Region</v>
      </c>
      <c r="G15" s="37"/>
      <c r="H15" s="38"/>
      <c r="I15" s="13">
        <f>100*((I12-I13))/I13</f>
        <v>-0.44483279053142416</v>
      </c>
      <c r="J15" s="13">
        <f>100*((J12-J13))/J13</f>
        <v>4.9232919353364948E-2</v>
      </c>
      <c r="K15" s="13">
        <f t="shared" ref="K15:P15" si="0">100*((K12-K13))/K13</f>
        <v>-0.61518180819510671</v>
      </c>
      <c r="L15" s="13">
        <f t="shared" si="0"/>
        <v>1.0709153003353393</v>
      </c>
      <c r="M15" s="13">
        <f t="shared" si="0"/>
        <v>1.3631036822303235</v>
      </c>
      <c r="N15" s="13">
        <f t="shared" si="0"/>
        <v>6.7576907127841854E-2</v>
      </c>
      <c r="O15" s="13">
        <f t="shared" si="0"/>
        <v>1.6845329249617005</v>
      </c>
      <c r="P15" s="13">
        <f t="shared" si="0"/>
        <v>-0.40509436857453579</v>
      </c>
      <c r="Q15" s="13">
        <f t="shared" ref="Q15:S15" si="1">100*((Q12-Q13))/Q13</f>
        <v>1.8507084864013121</v>
      </c>
      <c r="R15" s="13">
        <f t="shared" ref="R15" si="2">100*((R12-R13))/R13</f>
        <v>1.1128496615148895</v>
      </c>
      <c r="S15" s="13">
        <f t="shared" si="1"/>
        <v>0.43158918986787803</v>
      </c>
      <c r="T15" s="24"/>
    </row>
    <row r="16" spans="1:20" ht="51" customHeight="1" x14ac:dyDescent="0.3">
      <c r="B16" s="12"/>
      <c r="C16" s="12"/>
      <c r="D16" s="12"/>
      <c r="F16" s="39" t="str">
        <f>"% Gap - "&amp;F12&amp;" to England"</f>
        <v>% Gap - Devon to England</v>
      </c>
      <c r="G16" s="40"/>
      <c r="H16" s="41"/>
      <c r="I16" s="13">
        <f>100*(I12-I14)/I14</f>
        <v>1.8893387314439902</v>
      </c>
      <c r="J16" s="13">
        <f>100*(J12-J14)/J14</f>
        <v>2.0161290322580574</v>
      </c>
      <c r="K16" s="13">
        <f t="shared" ref="K16:P16" si="3">100*(K12-K14)/K14</f>
        <v>1.7333333333333318</v>
      </c>
      <c r="L16" s="13">
        <f t="shared" si="3"/>
        <v>3.6842105263157929</v>
      </c>
      <c r="M16" s="13">
        <f t="shared" si="3"/>
        <v>3.6649214659685896</v>
      </c>
      <c r="N16" s="13">
        <f t="shared" si="3"/>
        <v>2.3468057366362416</v>
      </c>
      <c r="O16" s="13">
        <f t="shared" si="3"/>
        <v>2.0833333333333353</v>
      </c>
      <c r="P16" s="13">
        <f t="shared" si="3"/>
        <v>1.4267185473411197</v>
      </c>
      <c r="Q16" s="13">
        <f t="shared" ref="Q16:S16" si="4">100*(Q12-Q14)/Q14</f>
        <v>3.921568627450978</v>
      </c>
      <c r="R16" s="13">
        <f t="shared" ref="R16" si="5">100*(R12-R14)/R14</f>
        <v>3.3875338753387534</v>
      </c>
      <c r="S16" s="13">
        <f t="shared" si="4"/>
        <v>2.119205298013247</v>
      </c>
      <c r="T16" s="24"/>
    </row>
    <row r="17" spans="1:20" ht="51" customHeight="1" x14ac:dyDescent="0.3">
      <c r="B17" s="12"/>
      <c r="C17" s="12"/>
      <c r="D17" s="12"/>
      <c r="F17" s="39" t="s">
        <v>4</v>
      </c>
      <c r="G17" s="40"/>
      <c r="H17" s="41"/>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2" t="s">
        <v>1415</v>
      </c>
      <c r="G20" s="42"/>
      <c r="H20" s="43"/>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Devon</v>
      </c>
      <c r="G21" s="10"/>
      <c r="H21" s="11"/>
      <c r="I21" s="30">
        <f>IF(VLOOKUP($F21,worthwhile!$B$10:$L$468,worthwhile!E$1,FALSE)=0,"",VLOOKUP($F21,worthwhile!$B$10:$L$468,worthwhile!E$1,FALSE))</f>
        <v>7.87</v>
      </c>
      <c r="J21" s="31">
        <f>IF(VLOOKUP($F21,worthwhile!$B$10:$L$468,worthwhile!F$1,FALSE)=0,"",VLOOKUP($F21,worthwhile!$B$10:$L$468,worthwhile!F$1,FALSE))</f>
        <v>7.83</v>
      </c>
      <c r="K21" s="31">
        <f>IF(VLOOKUP($F21,worthwhile!$B$10:$L$468,worthwhile!G$1,FALSE)=0,"",VLOOKUP($F21,worthwhile!$B$10:$L$468,worthwhile!G$1,FALSE))</f>
        <v>7.8</v>
      </c>
      <c r="L21" s="31">
        <f>IF(VLOOKUP($F21,worthwhile!$B$10:$L$468,worthwhile!H$1,FALSE)=0,"",VLOOKUP($F21,worthwhile!$B$10:$L$468,worthwhile!H$1,FALSE))</f>
        <v>8.11</v>
      </c>
      <c r="M21" s="31">
        <f>IF(VLOOKUP($F21,worthwhile!$B$10:$L$468,worthwhile!I$1,FALSE)=0,"",VLOOKUP($F21,worthwhile!$B$10:$L$468,worthwhile!I$1,FALSE))</f>
        <v>8.0500000000000007</v>
      </c>
      <c r="N21" s="31">
        <f>IF(VLOOKUP($F21,worthwhile!$B$10:$L$468,worthwhile!J$1,FALSE)=0,"",VLOOKUP($F21,worthwhile!$B$10:$L$468,worthwhile!J$1,FALSE))</f>
        <v>7.99</v>
      </c>
      <c r="O21" s="31">
        <f>IF(VLOOKUP($F21,worthwhile!$B$10:$L$468,worthwhile!K$1,FALSE)=0,"",VLOOKUP($F21,worthwhile!$B$10:$L$468,worthwhile!K$1,FALSE))</f>
        <v>8.0299999999999994</v>
      </c>
      <c r="P21" s="31">
        <f>IF(VLOOKUP($F21,worthwhile!$B$10:$L$468,worthwhile!L$1,FALSE)=0,"",VLOOKUP($F21,worthwhile!$B$10:$L$468,worthwhile!L$1,FALSE))</f>
        <v>7.99</v>
      </c>
      <c r="Q21" s="31">
        <f>IF(VLOOKUP($F21,worthwhile!$B$10:$O$468,worthwhile!M$1,FALSE)=0,"",VLOOKUP($F21,worthwhile!$B$10:$O$468,worthwhile!M$1,FALSE))</f>
        <v>8.08</v>
      </c>
      <c r="R21" s="31">
        <f>IF(VLOOKUP($F21,worthwhile!$B$10:$O$468,worthwhile!N$1,FALSE)=0,"",VLOOKUP($F21,worthwhile!$B$10:$O$468,worthwhile!N$1,FALSE))</f>
        <v>7.88</v>
      </c>
      <c r="S21" s="31">
        <f>IF(VLOOKUP($F21,worthwhile!$B$10:$O$468,worthwhile!O$1,FALSE)=0,"",VLOOKUP($F21,worthwhile!$B$10:$O$468,worthwhile!O$1,FALSE))</f>
        <v>7.87</v>
      </c>
      <c r="T21" s="23"/>
    </row>
    <row r="22" spans="1:20" ht="51" customHeight="1" x14ac:dyDescent="0.3">
      <c r="B22" s="12"/>
      <c r="C22" s="12"/>
      <c r="D22" s="12"/>
      <c r="F22" s="44" t="s">
        <v>2</v>
      </c>
      <c r="G22" s="45"/>
      <c r="H22" s="46"/>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7" t="s">
        <v>3</v>
      </c>
      <c r="G23" s="48"/>
      <c r="H23" s="49"/>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36" t="str">
        <f>"% Gap - "&amp;F21&amp;" to Rural as a Region"</f>
        <v>% Gap - Devon to Rural as a Region</v>
      </c>
      <c r="G24" s="37"/>
      <c r="H24" s="38"/>
      <c r="I24" s="13">
        <f>100*((I21-I22))/I22</f>
        <v>0.72473824613341675</v>
      </c>
      <c r="J24" s="13">
        <f>100*((J21-J22))/J22</f>
        <v>0.24061820369257655</v>
      </c>
      <c r="K24" s="13">
        <f t="shared" ref="K24:P24" si="8">100*((K21-K22))/K22</f>
        <v>-0.8985564927212687</v>
      </c>
      <c r="L24" s="13">
        <f t="shared" si="8"/>
        <v>1.7935185325207561</v>
      </c>
      <c r="M24" s="13">
        <f t="shared" si="8"/>
        <v>0.9366266334314588</v>
      </c>
      <c r="N24" s="13">
        <f t="shared" si="8"/>
        <v>-0.15357051446118411</v>
      </c>
      <c r="O24" s="13">
        <f t="shared" si="8"/>
        <v>1.6424693466723443</v>
      </c>
      <c r="P24" s="13">
        <f t="shared" si="8"/>
        <v>-7.8349831999872444E-2</v>
      </c>
      <c r="Q24" s="13">
        <f t="shared" ref="Q24:S24" si="9">100*((Q21-Q22))/Q22</f>
        <v>1.1538635575196807</v>
      </c>
      <c r="R24" s="13">
        <f t="shared" ref="R24" si="10">100*((R21-R22))/R22</f>
        <v>0.6199904616852745</v>
      </c>
      <c r="S24" s="13">
        <f t="shared" si="9"/>
        <v>-8.5657035348856034E-2</v>
      </c>
      <c r="T24" s="24"/>
    </row>
    <row r="25" spans="1:20" ht="51" customHeight="1" x14ac:dyDescent="0.3">
      <c r="B25" s="12"/>
      <c r="C25" s="12"/>
      <c r="D25" s="12"/>
      <c r="F25" s="39" t="str">
        <f>"% Gap - "&amp;F21&amp;" to England"</f>
        <v>% Gap - Devon to England</v>
      </c>
      <c r="G25" s="40"/>
      <c r="H25" s="41"/>
      <c r="I25" s="13">
        <f>100*(I21-I23)/I23</f>
        <v>2.7415143603133152</v>
      </c>
      <c r="J25" s="13">
        <f>100*(J21-J23)/J23</f>
        <v>1.8205461638491505</v>
      </c>
      <c r="K25" s="13">
        <f t="shared" ref="K25:P25" si="11">100*(K21-K23)/K23</f>
        <v>0.77519379844960734</v>
      </c>
      <c r="L25" s="13">
        <f t="shared" si="11"/>
        <v>3.7084398976981987</v>
      </c>
      <c r="M25" s="13">
        <f t="shared" si="11"/>
        <v>2.8097062579821284</v>
      </c>
      <c r="N25" s="13">
        <f t="shared" si="11"/>
        <v>1.6539440203562328</v>
      </c>
      <c r="O25" s="13">
        <f t="shared" si="11"/>
        <v>1.9035532994923789</v>
      </c>
      <c r="P25" s="13">
        <f t="shared" si="11"/>
        <v>1.3959390862944203</v>
      </c>
      <c r="Q25" s="13">
        <f t="shared" ref="Q25:S25" si="12">100*(Q21-Q23)/Q23</f>
        <v>2.7989821882951622</v>
      </c>
      <c r="R25" s="13">
        <f t="shared" ref="R25" si="13">100*(R21-R23)/R23</f>
        <v>2.2049286640726322</v>
      </c>
      <c r="S25" s="13">
        <f t="shared" si="12"/>
        <v>1.1568123393316176</v>
      </c>
      <c r="T25" s="24"/>
    </row>
    <row r="26" spans="1:20" ht="51" customHeight="1" x14ac:dyDescent="0.3">
      <c r="B26" s="12"/>
      <c r="C26" s="12"/>
      <c r="D26" s="12"/>
      <c r="F26" s="39" t="s">
        <v>4</v>
      </c>
      <c r="G26" s="40"/>
      <c r="H26" s="41"/>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2" t="s">
        <v>1421</v>
      </c>
      <c r="G29" s="42"/>
      <c r="H29" s="43"/>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Devon</v>
      </c>
      <c r="G30" s="10"/>
      <c r="H30" s="11"/>
      <c r="I30" s="30">
        <f>IF(VLOOKUP($F30,happy!$B$10:$L$468,happy!E$1,FALSE)=0,"",VLOOKUP($F30,happy!$B$10:$L$468,happy!E$1,FALSE))</f>
        <v>7.48</v>
      </c>
      <c r="J30" s="31">
        <f>IF(VLOOKUP($F30,happy!$B$10:$L$468,happy!F$1,FALSE)=0,"",VLOOKUP($F30,happy!$B$10:$L$468,happy!F$1,FALSE))</f>
        <v>7.39</v>
      </c>
      <c r="K30" s="31">
        <f>IF(VLOOKUP($F30,happy!$B$10:$L$468,happy!G$1,FALSE)=0,"",VLOOKUP($F30,happy!$B$10:$L$468,happy!G$1,FALSE))</f>
        <v>7.47</v>
      </c>
      <c r="L30" s="31">
        <f>IF(VLOOKUP($F30,happy!$B$10:$L$468,happy!H$1,FALSE)=0,"",VLOOKUP($F30,happy!$B$10:$L$468,happy!H$1,FALSE))</f>
        <v>7.71</v>
      </c>
      <c r="M30" s="31">
        <f>IF(VLOOKUP($F30,happy!$B$10:$L$468,happy!I$1,FALSE)=0,"",VLOOKUP($F30,happy!$B$10:$L$468,happy!I$1,FALSE))</f>
        <v>7.72</v>
      </c>
      <c r="N30" s="31">
        <f>IF(VLOOKUP($F30,happy!$B$10:$L$468,happy!J$1,FALSE)=0,"",VLOOKUP($F30,happy!$B$10:$L$468,happy!J$1,FALSE))</f>
        <v>7.62</v>
      </c>
      <c r="O30" s="31">
        <f>IF(VLOOKUP($F30,happy!$B$10:$L$468,happy!K$1,FALSE)=0,"",VLOOKUP($F30,happy!$B$10:$L$468,happy!K$1,FALSE))</f>
        <v>7.63</v>
      </c>
      <c r="P30" s="31">
        <f>IF(VLOOKUP($F30,happy!$B$10:$L$468,happy!L$1,FALSE)=0,"",VLOOKUP($F30,happy!$B$10:$L$468,happy!L$1,FALSE))</f>
        <v>7.82</v>
      </c>
      <c r="Q30" s="31">
        <f>IF(VLOOKUP($F30,happy!$B$10:$O$468,happy!M$1,FALSE)=0,"",VLOOKUP($F30,happy!$B$10:$O$468,happy!M$1,FALSE))</f>
        <v>7.72</v>
      </c>
      <c r="R30" s="31">
        <f>IF(VLOOKUP($F30,happy!$B$10:$O$468,happy!N$1,FALSE)=0,"",VLOOKUP($F30,happy!$B$10:$O$468,happy!N$1,FALSE))</f>
        <v>7.64</v>
      </c>
      <c r="S30" s="31">
        <f>IF(VLOOKUP($F30,happy!$B$10:$O$468,happy!O$1,FALSE)=0,"",VLOOKUP($F30,happy!$B$10:$O$468,happy!O$1,FALSE))</f>
        <v>7.53</v>
      </c>
      <c r="T30" s="23"/>
    </row>
    <row r="31" spans="1:20" ht="51" customHeight="1" x14ac:dyDescent="0.3">
      <c r="B31" s="12"/>
      <c r="C31" s="12"/>
      <c r="D31" s="12"/>
      <c r="F31" s="44" t="s">
        <v>2</v>
      </c>
      <c r="G31" s="45"/>
      <c r="H31" s="46"/>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7" t="s">
        <v>3</v>
      </c>
      <c r="G32" s="48"/>
      <c r="H32" s="49"/>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36" t="str">
        <f>"% Gap - "&amp;F30&amp;" to Rural as a Region"</f>
        <v>% Gap - Devon to Rural as a Region</v>
      </c>
      <c r="G33" s="37"/>
      <c r="H33" s="38"/>
      <c r="I33" s="13">
        <f>100*((I30-I31))/I31</f>
        <v>0.3458865362857404</v>
      </c>
      <c r="J33" s="13">
        <f>100*((J30-J31))/J31</f>
        <v>-0.20987212442649161</v>
      </c>
      <c r="K33" s="13">
        <f t="shared" ref="K33:S33" si="16">100*((K30-K31))/K31</f>
        <v>-0.90938149272810509</v>
      </c>
      <c r="L33" s="13">
        <f t="shared" si="16"/>
        <v>1.0532798534567691</v>
      </c>
      <c r="M33" s="13">
        <f t="shared" si="16"/>
        <v>1.2515011693318796</v>
      </c>
      <c r="N33" s="13">
        <f t="shared" si="16"/>
        <v>-0.53314460957776555</v>
      </c>
      <c r="O33" s="13">
        <f t="shared" si="16"/>
        <v>1.5603951504265572</v>
      </c>
      <c r="P33" s="13">
        <f t="shared" si="16"/>
        <v>1.7750180324270242</v>
      </c>
      <c r="Q33" s="13">
        <f t="shared" si="16"/>
        <v>1.8145994216163062</v>
      </c>
      <c r="R33" s="13">
        <f t="shared" ref="R33" si="17">100*((R30-R31))/R31</f>
        <v>2.2213624786407968</v>
      </c>
      <c r="S33" s="13">
        <f t="shared" si="16"/>
        <v>-0.62646081439903334</v>
      </c>
      <c r="T33" s="24"/>
    </row>
    <row r="34" spans="1:20" ht="51" customHeight="1" x14ac:dyDescent="0.3">
      <c r="B34" s="12"/>
      <c r="C34" s="12"/>
      <c r="D34" s="12"/>
      <c r="F34" s="39" t="str">
        <f>"% Gap - "&amp;F30&amp;" to England"</f>
        <v>% Gap - Devon to England</v>
      </c>
      <c r="G34" s="40"/>
      <c r="H34" s="41"/>
      <c r="I34" s="13">
        <f>100*(I30-I32)/I32</f>
        <v>2.6063100137174264</v>
      </c>
      <c r="J34" s="13">
        <f>100*(J30-J32)/J32</f>
        <v>1.3717421124828484</v>
      </c>
      <c r="K34" s="13">
        <f t="shared" ref="K34:S34" si="18">100*(K30-K32)/K32</f>
        <v>1.2195121951219494</v>
      </c>
      <c r="L34" s="13">
        <f t="shared" si="18"/>
        <v>3.3512064343163539</v>
      </c>
      <c r="M34" s="13">
        <f t="shared" si="18"/>
        <v>3.346720214190094</v>
      </c>
      <c r="N34" s="13">
        <f t="shared" si="18"/>
        <v>1.4647137150466087</v>
      </c>
      <c r="O34" s="13">
        <f t="shared" si="18"/>
        <v>1.4627659574468128</v>
      </c>
      <c r="P34" s="13">
        <f t="shared" si="18"/>
        <v>3.4391534391534484</v>
      </c>
      <c r="Q34" s="13">
        <f t="shared" si="18"/>
        <v>3.346720214190094</v>
      </c>
      <c r="R34" s="13">
        <f t="shared" ref="R34" si="19">100*(R30-R32)/R32</f>
        <v>4.5143638850889207</v>
      </c>
      <c r="S34" s="13">
        <f t="shared" si="18"/>
        <v>1.0738255033557056</v>
      </c>
      <c r="T34" s="24"/>
    </row>
    <row r="35" spans="1:20" ht="51" customHeight="1" x14ac:dyDescent="0.3">
      <c r="B35" s="12"/>
      <c r="C35" s="12"/>
      <c r="D35" s="12"/>
      <c r="F35" s="39" t="s">
        <v>4</v>
      </c>
      <c r="G35" s="40"/>
      <c r="H35" s="41"/>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2" t="s">
        <v>1413</v>
      </c>
      <c r="G38" s="42"/>
      <c r="H38" s="43"/>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Devon</v>
      </c>
      <c r="G39" s="10"/>
      <c r="H39" s="11"/>
      <c r="I39" s="30">
        <f>IF(VLOOKUP($F39,anxiety!$B$10:$L$468,anxiety!E$1,FALSE)=0,"",VLOOKUP($F39,anxiety!$B$10:$L$468,anxiety!E$1,FALSE))</f>
        <v>3.01</v>
      </c>
      <c r="J39" s="31">
        <f>IF(VLOOKUP($F39,anxiety!$B$10:$L$468,anxiety!F$1,FALSE)=0,"",VLOOKUP($F39,anxiety!$B$10:$L$468,anxiety!F$1,FALSE))</f>
        <v>2.9</v>
      </c>
      <c r="K39" s="31">
        <f>IF(VLOOKUP($F39,anxiety!$B$10:$L$468,anxiety!G$1,FALSE)=0,"",VLOOKUP($F39,anxiety!$B$10:$L$468,anxiety!G$1,FALSE))</f>
        <v>2.78</v>
      </c>
      <c r="L39" s="31">
        <f>IF(VLOOKUP($F39,anxiety!$B$10:$L$468,anxiety!H$1,FALSE)=0,"",VLOOKUP($F39,anxiety!$B$10:$L$468,anxiety!H$1,FALSE))</f>
        <v>2.77</v>
      </c>
      <c r="M39" s="31">
        <f>IF(VLOOKUP($F39,anxiety!$B$10:$L$468,anxiety!I$1,FALSE)=0,"",VLOOKUP($F39,anxiety!$B$10:$L$468,anxiety!I$1,FALSE))</f>
        <v>2.65</v>
      </c>
      <c r="N39" s="31">
        <f>IF(VLOOKUP($F39,anxiety!$B$10:$L$468,anxiety!J$1,FALSE)=0,"",VLOOKUP($F39,anxiety!$B$10:$L$468,anxiety!J$1,FALSE))</f>
        <v>2.69</v>
      </c>
      <c r="O39" s="31">
        <f>IF(VLOOKUP($F39,anxiety!$B$10:$L$468,anxiety!K$1,FALSE)=0,"",VLOOKUP($F39,anxiety!$B$10:$L$468,anxiety!K$1,FALSE))</f>
        <v>2.75</v>
      </c>
      <c r="P39" s="31">
        <f>IF(VLOOKUP($F39,anxiety!$B$10:$L$468,anxiety!L$1,FALSE)=0,"",VLOOKUP($F39,anxiety!$B$10:$L$468,anxiety!L$1,FALSE))</f>
        <v>2.74</v>
      </c>
      <c r="Q39" s="31">
        <f>IF(VLOOKUP($F39,anxiety!$B$10:$O$468,anxiety!M$1,FALSE)=0,"",VLOOKUP($F39,anxiety!$B$10:$O$468,anxiety!M$1,FALSE))</f>
        <v>3.03</v>
      </c>
      <c r="R39" s="31">
        <f>IF(VLOOKUP($F39,anxiety!$B$10:$O$468,anxiety!N$1,FALSE)=0,"",VLOOKUP($F39,anxiety!$B$10:$O$468,anxiety!N$1,FALSE))</f>
        <v>3.1</v>
      </c>
      <c r="S39" s="31">
        <f>IF(VLOOKUP($F39,anxiety!$B$10:$O$468,anxiety!O$1,FALSE)=0,"",VLOOKUP($F39,anxiety!$B$10:$O$468,anxiety!O$1,FALSE))</f>
        <v>2.89</v>
      </c>
      <c r="T39" s="23"/>
    </row>
    <row r="40" spans="1:20" ht="51" customHeight="1" x14ac:dyDescent="0.3">
      <c r="B40" s="12"/>
      <c r="C40" s="12"/>
      <c r="D40" s="12"/>
      <c r="F40" s="44" t="s">
        <v>2</v>
      </c>
      <c r="G40" s="45"/>
      <c r="H40" s="46"/>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7" t="s">
        <v>3</v>
      </c>
      <c r="G41" s="48"/>
      <c r="H41" s="49"/>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36" t="str">
        <f>"% Gap - "&amp;F39&amp;" to Rural as a Region"</f>
        <v>% Gap - Devon to Rural as a Region</v>
      </c>
      <c r="G42" s="37"/>
      <c r="H42" s="38"/>
      <c r="I42" s="13">
        <f>100*((I39-I40))/I40</f>
        <v>1.4496873223422424</v>
      </c>
      <c r="J42" s="13">
        <f>100*((J39-J40))/J40</f>
        <v>-0.14105542648519456</v>
      </c>
      <c r="K42" s="13">
        <f t="shared" ref="K42:S42" si="21">100*((K39-K40))/K40</f>
        <v>1.6654917166020133</v>
      </c>
      <c r="L42" s="13">
        <f t="shared" si="21"/>
        <v>2.932485673352446</v>
      </c>
      <c r="M42" s="13">
        <f t="shared" si="21"/>
        <v>-2.235754289270198</v>
      </c>
      <c r="N42" s="13">
        <f t="shared" si="21"/>
        <v>-1.4129906830926782</v>
      </c>
      <c r="O42" s="13">
        <f t="shared" si="21"/>
        <v>0.51966353987759428</v>
      </c>
      <c r="P42" s="13">
        <f t="shared" si="21"/>
        <v>-1.455932056504033</v>
      </c>
      <c r="Q42" s="13">
        <f t="shared" si="21"/>
        <v>4.2013673088875452</v>
      </c>
      <c r="R42" s="13">
        <f t="shared" ref="R42" si="22">100*((R39-R40))/R40</f>
        <v>2.1072264772411824</v>
      </c>
      <c r="S42" s="13">
        <f t="shared" si="21"/>
        <v>-2.2454967805036516</v>
      </c>
      <c r="T42" s="24"/>
    </row>
    <row r="43" spans="1:20" ht="51" customHeight="1" x14ac:dyDescent="0.3">
      <c r="B43" s="12"/>
      <c r="C43" s="12"/>
      <c r="D43" s="12"/>
      <c r="F43" s="39" t="str">
        <f>"% Gap - "&amp;F39&amp;" to England"</f>
        <v>% Gap - Devon to England</v>
      </c>
      <c r="G43" s="40"/>
      <c r="H43" s="41"/>
      <c r="I43" s="13">
        <f>100*(I39-I41)/I41</f>
        <v>-4.140127388535042</v>
      </c>
      <c r="J43" s="13">
        <f>100*(J39-J41)/J41</f>
        <v>-4.6052631578947407</v>
      </c>
      <c r="K43" s="13">
        <f t="shared" ref="K43:S43" si="23">100*(K39-K41)/K41</f>
        <v>-5.119453924914688</v>
      </c>
      <c r="L43" s="13">
        <f t="shared" si="23"/>
        <v>-3.1468531468531422</v>
      </c>
      <c r="M43" s="13">
        <f t="shared" si="23"/>
        <v>-7.6655052264808434</v>
      </c>
      <c r="N43" s="13">
        <f t="shared" si="23"/>
        <v>-7.5601374570446804</v>
      </c>
      <c r="O43" s="13">
        <f t="shared" si="23"/>
        <v>-5.1724137931034457</v>
      </c>
      <c r="P43" s="13">
        <f t="shared" si="23"/>
        <v>-4.5296167247386725</v>
      </c>
      <c r="Q43" s="13">
        <f t="shared" si="23"/>
        <v>-0.3289473684210602</v>
      </c>
      <c r="R43" s="13">
        <f t="shared" ref="R43" si="24">100*(R39-R41)/R41</f>
        <v>-6.3444108761329296</v>
      </c>
      <c r="S43" s="13">
        <f t="shared" si="23"/>
        <v>-7.6677316293929643</v>
      </c>
      <c r="T43" s="24"/>
    </row>
    <row r="44" spans="1:20" ht="51" customHeight="1" x14ac:dyDescent="0.3">
      <c r="B44" s="12"/>
      <c r="C44" s="12"/>
      <c r="D44" s="12"/>
      <c r="F44" s="39" t="s">
        <v>4</v>
      </c>
      <c r="G44" s="40"/>
      <c r="H44" s="41"/>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1PGoIx5ebHJECVQlvorvzj5T1DjB9TERqRIjK9CDnOCUIKh7wDGupVGtxGooLEF9A+F577+lVpkHQs+iodzCDA==" saltValue="xPmtTaSLGMxVJyA8V499pw=="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5:H25"/>
    <mergeCell ref="F26:H26"/>
    <mergeCell ref="F29:H29"/>
    <mergeCell ref="F31:H31"/>
    <mergeCell ref="F32:H32"/>
    <mergeCell ref="F33:H33"/>
    <mergeCell ref="F42:H42"/>
    <mergeCell ref="F43:H43"/>
    <mergeCell ref="F44:H44"/>
    <mergeCell ref="F34:H34"/>
    <mergeCell ref="F35:H35"/>
    <mergeCell ref="F38:H38"/>
    <mergeCell ref="F40:H40"/>
    <mergeCell ref="F41:H41"/>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2022-11-29T14:47:51Z</dcterms:modified>
</cp:coreProperties>
</file>