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8" documentId="8_{6330A341-FD99-499F-97EE-B33A7CB03AAF}" xr6:coauthVersionLast="47" xr6:coauthVersionMax="47" xr10:uidLastSave="{AE2B7398-8CDD-4745-994F-5F9136CDFF92}"/>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<sst xmlns="http://schemas.openxmlformats.org/spreadsheetml/2006/main" count="12312" uniqueCount="1423">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</sst>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King's Lynn and West Norfolk</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7.46</c:v>
                </c:pt>
                <c:pt idx="1">
                  <c:v>7.7</c:v>
                </c:pt>
                <c:pt idx="2">
                  <c:v>7.62</c:v>
                </c:pt>
                <c:pt idx="3">
                  <c:v>7.66</c:v>
                </c:pt>
                <c:pt idx="4">
                  <c:v>7.89</c:v>
                </c:pt>
                <c:pt idx="5">
                  <c:v>7.56</c:v>
                </c:pt>
                <c:pt idx="6">
                  <c:v>8.1199999999999992</c:v>
                </c:pt>
                <c:pt idx="7">
                  <c:v>7.91</c:v>
                </c:pt>
                <c:pt idx="8">
                  <c:v>7.78</c:v>
                </c:pt>
                <c:pt idx="9">
                  <c:v>7.69</c:v>
                </c:pt>
                <c:pt idx="10">
                  <c:v>7.5</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King's Lynn and West Norfolk</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7.58</c:v>
                </c:pt>
                <c:pt idx="1">
                  <c:v>7.94</c:v>
                </c:pt>
                <c:pt idx="2">
                  <c:v>7.77</c:v>
                </c:pt>
                <c:pt idx="3">
                  <c:v>8.14</c:v>
                </c:pt>
                <c:pt idx="4">
                  <c:v>7.99</c:v>
                </c:pt>
                <c:pt idx="5">
                  <c:v>7.62</c:v>
                </c:pt>
                <c:pt idx="6">
                  <c:v>8.07</c:v>
                </c:pt>
                <c:pt idx="7">
                  <c:v>7.96</c:v>
                </c:pt>
                <c:pt idx="8">
                  <c:v>7.99</c:v>
                </c:pt>
                <c:pt idx="9">
                  <c:v>8.0500000000000007</c:v>
                </c:pt>
                <c:pt idx="10">
                  <c:v>8</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King's Lynn and West Norfolk</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7.28</c:v>
                </c:pt>
                <c:pt idx="1">
                  <c:v>7.54</c:v>
                </c:pt>
                <c:pt idx="2">
                  <c:v>7.36</c:v>
                </c:pt>
                <c:pt idx="3">
                  <c:v>7.57</c:v>
                </c:pt>
                <c:pt idx="4">
                  <c:v>7.73</c:v>
                </c:pt>
                <c:pt idx="5">
                  <c:v>7.53</c:v>
                </c:pt>
                <c:pt idx="6">
                  <c:v>7.79</c:v>
                </c:pt>
                <c:pt idx="7">
                  <c:v>7.68</c:v>
                </c:pt>
                <c:pt idx="8">
                  <c:v>7.61</c:v>
                </c:pt>
                <c:pt idx="9">
                  <c:v>7.63</c:v>
                </c:pt>
                <c:pt idx="10">
                  <c:v>7.57</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King's Lynn and West Norfolk</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3.22</c:v>
                </c:pt>
                <c:pt idx="1">
                  <c:v>3.06</c:v>
                </c:pt>
                <c:pt idx="2">
                  <c:v>3</c:v>
                </c:pt>
                <c:pt idx="3">
                  <c:v>2.2200000000000002</c:v>
                </c:pt>
                <c:pt idx="4">
                  <c:v>2.2400000000000002</c:v>
                </c:pt>
                <c:pt idx="5">
                  <c:v>2.74</c:v>
                </c:pt>
                <c:pt idx="6">
                  <c:v>2.2000000000000002</c:v>
                </c:pt>
                <c:pt idx="7">
                  <c:v>2.61</c:v>
                </c:pt>
                <c:pt idx="8">
                  <c:v>2.85</c:v>
                </c:pt>
                <c:pt idx="9">
                  <c:v>3.23</c:v>
                </c:pt>
                <c:pt idx="10">
                  <c:v>2.6</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King's Lynn and West Norfolk in the period April 2011 to March 2022 had scores for 'life satisfaction' that moved around the rural situation, surpassing the rural score in some years and dropping below it in other years, but generally being greater than the England position.</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King's Lynn and West Norfolk in the period April 2011 to March 2022 were generally in line with or above the rural situation.</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King's Lynn and West Norfolk in the period April 2011 to March 2022 moved around the rural situation, surpassing the rural score in some years and dropping below it in other years, but generally being greater than the England position.</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King's Lynn and West Norfolk in the period April 2011 to March 2022 fluctuated around the rural and England levels, dropping below both by significant margins in some years.</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9" t="s">
        <v>1336</v>
      </c>
      <c r="B1" s="40"/>
      <c r="C1" s="40"/>
    </row>
    <row r="2" spans="1:20" ht="21" customHeight="1" x14ac:dyDescent="0.3">
      <c r="A2" s="40"/>
      <c r="B2" s="40"/>
      <c r="C2" s="40"/>
    </row>
    <row r="3" spans="1:20" ht="15" thickBot="1" x14ac:dyDescent="0.35"/>
    <row r="4" spans="1:20" ht="16.2" thickBot="1" x14ac:dyDescent="0.35">
      <c r="A4" s="2" t="s">
        <v>0</v>
      </c>
      <c r="B4" s="3" t="s">
        <v>147</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1" t="s">
        <v>1416</v>
      </c>
      <c r="G11" s="41"/>
      <c r="H11" s="42"/>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King's Lynn and West Norfolk</v>
      </c>
      <c r="G12" s="10"/>
      <c r="H12" s="11"/>
      <c r="I12" s="30">
        <f>IF(VLOOKUP($F12,'life satisfaction'!$B$10:$L$468,'life satisfaction'!E$1,FALSE)=0,"",VLOOKUP($F12,'life satisfaction'!$B$10:$L$468,'life satisfaction'!E$1,FALSE))</f>
        <v>7.46</v>
      </c>
      <c r="J12" s="31">
        <f>IF(VLOOKUP($F12,'life satisfaction'!$B$10:$L$468,'life satisfaction'!F$1,FALSE)=0,"",VLOOKUP($F12,'life satisfaction'!$B$10:$L$468,'life satisfaction'!F$1,FALSE))</f>
        <v>7.7</v>
      </c>
      <c r="K12" s="31">
        <f>IF(VLOOKUP($F12,'life satisfaction'!$B$10:$L$468,'life satisfaction'!G$1,FALSE)=0,"",VLOOKUP($F12,'life satisfaction'!$B$10:$L$468,'life satisfaction'!G$1,FALSE))</f>
        <v>7.62</v>
      </c>
      <c r="L12" s="31">
        <f>IF(VLOOKUP($F12,'life satisfaction'!$B$10:$L$468,'life satisfaction'!H$1,FALSE)=0,"",VLOOKUP($F12,'life satisfaction'!$B$10:$L$468,'life satisfaction'!H$1,FALSE))</f>
        <v>7.66</v>
      </c>
      <c r="M12" s="31">
        <f>IF(VLOOKUP($F12,'life satisfaction'!$B$10:$L$468,'life satisfaction'!I$1,FALSE)=0,"",VLOOKUP($F12,'life satisfaction'!$B$10:$L$468,'life satisfaction'!I$1,FALSE))</f>
        <v>7.89</v>
      </c>
      <c r="N12" s="31">
        <f>IF(VLOOKUP($F12,'life satisfaction'!$B$10:$L$468,'life satisfaction'!J$1,FALSE)=0,"",VLOOKUP($F12,'life satisfaction'!$B$10:$L$468,'life satisfaction'!J$1,FALSE))</f>
        <v>7.56</v>
      </c>
      <c r="O12" s="31">
        <f>IF(VLOOKUP($F12,'life satisfaction'!$B$10:$L$468,'life satisfaction'!K$1,FALSE)=0,"",VLOOKUP($F12,'life satisfaction'!$B$10:$L$468,'life satisfaction'!K$1,FALSE))</f>
        <v>8.1199999999999992</v>
      </c>
      <c r="P12" s="31">
        <f>IF(VLOOKUP($F12,'life satisfaction'!$B$10:$L$468,'life satisfaction'!L$1,FALSE)=0,"",VLOOKUP($F12,'life satisfaction'!$B$10:$L$468,'life satisfaction'!L$1,FALSE))</f>
        <v>7.91</v>
      </c>
      <c r="Q12" s="31">
        <f>IF(VLOOKUP($F12,'life satisfaction'!$B$10:$O$468,'life satisfaction'!M$1,FALSE)=0,"",VLOOKUP($F12,'life satisfaction'!$B$10:$O$468,'life satisfaction'!M$1,FALSE))</f>
        <v>7.78</v>
      </c>
      <c r="R12" s="31">
        <f>IF(VLOOKUP($F12,'life satisfaction'!$B$10:$O$468,'life satisfaction'!N$1,FALSE)=0,"",VLOOKUP($F12,'life satisfaction'!$B$10:$O$468,'life satisfaction'!N$1,FALSE))</f>
        <v>7.69</v>
      </c>
      <c r="S12" s="31">
        <f>IF(VLOOKUP($F12,'life satisfaction'!$B$10:$O$468,'life satisfaction'!O$1,FALSE)=0,"",VLOOKUP($F12,'life satisfaction'!$B$10:$O$468,'life satisfaction'!O$1,FALSE))</f>
        <v>7.5</v>
      </c>
      <c r="T12" s="23"/>
    </row>
    <row r="13" spans="1:20" ht="51" customHeight="1" x14ac:dyDescent="0.3">
      <c r="B13" s="12"/>
      <c r="C13" s="12"/>
      <c r="D13" s="12"/>
      <c r="F13" s="43" t="s">
        <v>2</v>
      </c>
      <c r="G13" s="44"/>
      <c r="H13" s="45"/>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6" t="s">
        <v>3</v>
      </c>
      <c r="G14" s="47"/>
      <c r="H14" s="48"/>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49" t="str">
        <f>"% Gap - "&amp;F12&amp;" to Rural as a Region"</f>
        <v>% Gap - King's Lynn and West Norfolk to Rural as a Region</v>
      </c>
      <c r="G15" s="50"/>
      <c r="H15" s="51"/>
      <c r="I15" s="13">
        <f>100*((I12-I13))/I13</f>
        <v>-1.6315831281277364</v>
      </c>
      <c r="J15" s="13">
        <f>100*((J12-J13))/J13</f>
        <v>1.4992218022425483</v>
      </c>
      <c r="K15" s="13">
        <f t="shared" ref="K15:P15" si="0">100*((K12-K13))/K13</f>
        <v>-0.74543714003233186</v>
      </c>
      <c r="L15" s="13">
        <f t="shared" si="0"/>
        <v>-1.7508615227704665</v>
      </c>
      <c r="M15" s="13">
        <f t="shared" si="0"/>
        <v>0.97915253191884177</v>
      </c>
      <c r="N15" s="13">
        <f t="shared" si="0"/>
        <v>-3.6291870805240154</v>
      </c>
      <c r="O15" s="13">
        <f t="shared" si="0"/>
        <v>5.3161233865674671</v>
      </c>
      <c r="P15" s="13">
        <f t="shared" si="0"/>
        <v>0.74113856068739226</v>
      </c>
      <c r="Q15" s="13">
        <f t="shared" ref="Q15:S15" si="1">100*((Q12-Q13))/Q13</f>
        <v>-0.3272311919242496</v>
      </c>
      <c r="R15" s="13">
        <f t="shared" ref="R15" si="2">100*((R12-R13))/R13</f>
        <v>1.9079703665857866</v>
      </c>
      <c r="S15" s="13">
        <f t="shared" si="1"/>
        <v>-2.3039015662763829</v>
      </c>
      <c r="T15" s="24"/>
    </row>
    <row r="16" spans="1:20" ht="51" customHeight="1" x14ac:dyDescent="0.3">
      <c r="B16" s="12"/>
      <c r="C16" s="12"/>
      <c r="D16" s="12"/>
      <c r="F16" s="36" t="str">
        <f>"% Gap - "&amp;F12&amp;" to England"</f>
        <v>% Gap - King's Lynn and West Norfolk to England</v>
      </c>
      <c r="G16" s="37"/>
      <c r="H16" s="38"/>
      <c r="I16" s="13">
        <f>100*(I12-I14)/I14</f>
        <v>0.6747638326585671</v>
      </c>
      <c r="J16" s="13">
        <f>100*(J12-J14)/J14</f>
        <v>3.4946236559139754</v>
      </c>
      <c r="K16" s="13">
        <f t="shared" ref="K16:P16" si="3">100*(K12-K14)/K14</f>
        <v>1.6000000000000014</v>
      </c>
      <c r="L16" s="13">
        <f t="shared" si="3"/>
        <v>0.78947368421053288</v>
      </c>
      <c r="M16" s="13">
        <f t="shared" si="3"/>
        <v>3.2722513089005236</v>
      </c>
      <c r="N16" s="13">
        <f t="shared" si="3"/>
        <v>-1.4341590612777095</v>
      </c>
      <c r="O16" s="13">
        <f t="shared" si="3"/>
        <v>5.7291666666666607</v>
      </c>
      <c r="P16" s="13">
        <f t="shared" si="3"/>
        <v>2.594033722438394</v>
      </c>
      <c r="Q16" s="13">
        <f t="shared" ref="Q16:S16" si="4">100*(Q12-Q14)/Q14</f>
        <v>1.6993464052287568</v>
      </c>
      <c r="R16" s="13">
        <f t="shared" ref="R16" si="5">100*(R12-R14)/R14</f>
        <v>4.2005420054200613</v>
      </c>
      <c r="S16" s="13">
        <f t="shared" si="4"/>
        <v>-0.66225165562913668</v>
      </c>
      <c r="T16" s="24"/>
    </row>
    <row r="17" spans="1:20" ht="51" customHeight="1" x14ac:dyDescent="0.3">
      <c r="B17" s="12"/>
      <c r="C17" s="12"/>
      <c r="D17" s="12"/>
      <c r="F17" s="36" t="s">
        <v>4</v>
      </c>
      <c r="G17" s="37"/>
      <c r="H17" s="38"/>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1" t="s">
        <v>1415</v>
      </c>
      <c r="G20" s="41"/>
      <c r="H20" s="42"/>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King's Lynn and West Norfolk</v>
      </c>
      <c r="G21" s="10"/>
      <c r="H21" s="11"/>
      <c r="I21" s="30">
        <f>IF(VLOOKUP($F21,worthwhile!$B$10:$L$468,worthwhile!E$1,FALSE)=0,"",VLOOKUP($F21,worthwhile!$B$10:$L$468,worthwhile!E$1,FALSE))</f>
        <v>7.58</v>
      </c>
      <c r="J21" s="31">
        <f>IF(VLOOKUP($F21,worthwhile!$B$10:$L$468,worthwhile!F$1,FALSE)=0,"",VLOOKUP($F21,worthwhile!$B$10:$L$468,worthwhile!F$1,FALSE))</f>
        <v>7.94</v>
      </c>
      <c r="K21" s="31">
        <f>IF(VLOOKUP($F21,worthwhile!$B$10:$L$468,worthwhile!G$1,FALSE)=0,"",VLOOKUP($F21,worthwhile!$B$10:$L$468,worthwhile!G$1,FALSE))</f>
        <v>7.77</v>
      </c>
      <c r="L21" s="31">
        <f>IF(VLOOKUP($F21,worthwhile!$B$10:$L$468,worthwhile!H$1,FALSE)=0,"",VLOOKUP($F21,worthwhile!$B$10:$L$468,worthwhile!H$1,FALSE))</f>
        <v>8.14</v>
      </c>
      <c r="M21" s="31">
        <f>IF(VLOOKUP($F21,worthwhile!$B$10:$L$468,worthwhile!I$1,FALSE)=0,"",VLOOKUP($F21,worthwhile!$B$10:$L$468,worthwhile!I$1,FALSE))</f>
        <v>7.99</v>
      </c>
      <c r="N21" s="31">
        <f>IF(VLOOKUP($F21,worthwhile!$B$10:$L$468,worthwhile!J$1,FALSE)=0,"",VLOOKUP($F21,worthwhile!$B$10:$L$468,worthwhile!J$1,FALSE))</f>
        <v>7.62</v>
      </c>
      <c r="O21" s="31">
        <f>IF(VLOOKUP($F21,worthwhile!$B$10:$L$468,worthwhile!K$1,FALSE)=0,"",VLOOKUP($F21,worthwhile!$B$10:$L$468,worthwhile!K$1,FALSE))</f>
        <v>8.07</v>
      </c>
      <c r="P21" s="31">
        <f>IF(VLOOKUP($F21,worthwhile!$B$10:$L$468,worthwhile!L$1,FALSE)=0,"",VLOOKUP($F21,worthwhile!$B$10:$L$468,worthwhile!L$1,FALSE))</f>
        <v>7.96</v>
      </c>
      <c r="Q21" s="31">
        <f>IF(VLOOKUP($F21,worthwhile!$B$10:$O$468,worthwhile!M$1,FALSE)=0,"",VLOOKUP($F21,worthwhile!$B$10:$O$468,worthwhile!M$1,FALSE))</f>
        <v>7.99</v>
      </c>
      <c r="R21" s="31">
        <f>IF(VLOOKUP($F21,worthwhile!$B$10:$O$468,worthwhile!N$1,FALSE)=0,"",VLOOKUP($F21,worthwhile!$B$10:$O$468,worthwhile!N$1,FALSE))</f>
        <v>8.0500000000000007</v>
      </c>
      <c r="S21" s="31">
        <f>IF(VLOOKUP($F21,worthwhile!$B$10:$O$468,worthwhile!O$1,FALSE)=0,"",VLOOKUP($F21,worthwhile!$B$10:$O$468,worthwhile!O$1,FALSE))</f>
        <v>8</v>
      </c>
      <c r="T21" s="23"/>
    </row>
    <row r="22" spans="1:20" ht="51" customHeight="1" x14ac:dyDescent="0.3">
      <c r="B22" s="12"/>
      <c r="C22" s="12"/>
      <c r="D22" s="12"/>
      <c r="F22" s="43" t="s">
        <v>2</v>
      </c>
      <c r="G22" s="44"/>
      <c r="H22" s="45"/>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6" t="s">
        <v>3</v>
      </c>
      <c r="G23" s="47"/>
      <c r="H23" s="48"/>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49" t="str">
        <f>"% Gap - "&amp;F21&amp;" to Rural as a Region"</f>
        <v>% Gap - King's Lynn and West Norfolk to Rural as a Region</v>
      </c>
      <c r="G24" s="50"/>
      <c r="H24" s="51"/>
      <c r="I24" s="13">
        <f>100*((I21-I22))/I22</f>
        <v>-2.9868467718308391</v>
      </c>
      <c r="J24" s="13">
        <f>100*((J21-J22))/J22</f>
        <v>1.6488516650471379</v>
      </c>
      <c r="K24" s="13">
        <f t="shared" ref="K24:P24" si="8">100*((K21-K22))/K22</f>
        <v>-1.2797158908261901</v>
      </c>
      <c r="L24" s="13">
        <f t="shared" si="8"/>
        <v>2.1700666898543859</v>
      </c>
      <c r="M24" s="13">
        <f t="shared" si="8"/>
        <v>0.1843039504493548</v>
      </c>
      <c r="N24" s="13">
        <f t="shared" si="8"/>
        <v>-4.777247474367238</v>
      </c>
      <c r="O24" s="13">
        <f t="shared" si="8"/>
        <v>2.1487830171414584</v>
      </c>
      <c r="P24" s="13">
        <f t="shared" si="8"/>
        <v>-0.45352498907622146</v>
      </c>
      <c r="Q24" s="13">
        <f t="shared" ref="Q24:S24" si="9">100*((Q21-Q22))/Q22</f>
        <v>2.7149730765131545E-2</v>
      </c>
      <c r="R24" s="13">
        <f t="shared" ref="R24" si="10">100*((R21-R22))/R22</f>
        <v>2.7907262965185966</v>
      </c>
      <c r="S24" s="13">
        <f t="shared" si="9"/>
        <v>1.5647704850329276</v>
      </c>
      <c r="T24" s="24"/>
    </row>
    <row r="25" spans="1:20" ht="51" customHeight="1" x14ac:dyDescent="0.3">
      <c r="B25" s="12"/>
      <c r="C25" s="12"/>
      <c r="D25" s="12"/>
      <c r="F25" s="36" t="str">
        <f>"% Gap - "&amp;F21&amp;" to England"</f>
        <v>% Gap - King's Lynn and West Norfolk to England</v>
      </c>
      <c r="G25" s="37"/>
      <c r="H25" s="38"/>
      <c r="I25" s="13">
        <f>100*(I21-I23)/I23</f>
        <v>-1.0443864229765023</v>
      </c>
      <c r="J25" s="13">
        <f>100*(J21-J23)/J23</f>
        <v>3.2509752925877762</v>
      </c>
      <c r="K25" s="13">
        <f t="shared" ref="K25:P25" si="11">100*(K21-K23)/K23</f>
        <v>0.38759689922479795</v>
      </c>
      <c r="L25" s="13">
        <f t="shared" si="11"/>
        <v>4.0920716112532007</v>
      </c>
      <c r="M25" s="13">
        <f t="shared" si="11"/>
        <v>2.0434227330779073</v>
      </c>
      <c r="N25" s="13">
        <f t="shared" si="11"/>
        <v>-3.0534351145038192</v>
      </c>
      <c r="O25" s="13">
        <f t="shared" si="11"/>
        <v>2.4111675126903602</v>
      </c>
      <c r="P25" s="13">
        <f t="shared" si="11"/>
        <v>1.0152284263959399</v>
      </c>
      <c r="Q25" s="13">
        <f t="shared" ref="Q25:S25" si="12">100*(Q21-Q23)/Q23</f>
        <v>1.6539440203562328</v>
      </c>
      <c r="R25" s="13">
        <f t="shared" ref="R25" si="13">100*(R21-R23)/R23</f>
        <v>4.4098573281452751</v>
      </c>
      <c r="S25" s="13">
        <f t="shared" si="12"/>
        <v>2.8277634961439557</v>
      </c>
      <c r="T25" s="24"/>
    </row>
    <row r="26" spans="1:20" ht="51" customHeight="1" x14ac:dyDescent="0.3">
      <c r="B26" s="12"/>
      <c r="C26" s="12"/>
      <c r="D26" s="12"/>
      <c r="F26" s="36" t="s">
        <v>4</v>
      </c>
      <c r="G26" s="37"/>
      <c r="H26" s="38"/>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1" t="s">
        <v>1421</v>
      </c>
      <c r="G29" s="41"/>
      <c r="H29" s="42"/>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King's Lynn and West Norfolk</v>
      </c>
      <c r="G30" s="10"/>
      <c r="H30" s="11"/>
      <c r="I30" s="30">
        <f>IF(VLOOKUP($F30,happy!$B$10:$L$468,happy!E$1,FALSE)=0,"",VLOOKUP($F30,happy!$B$10:$L$468,happy!E$1,FALSE))</f>
        <v>7.28</v>
      </c>
      <c r="J30" s="31">
        <f>IF(VLOOKUP($F30,happy!$B$10:$L$468,happy!F$1,FALSE)=0,"",VLOOKUP($F30,happy!$B$10:$L$468,happy!F$1,FALSE))</f>
        <v>7.54</v>
      </c>
      <c r="K30" s="31">
        <f>IF(VLOOKUP($F30,happy!$B$10:$L$468,happy!G$1,FALSE)=0,"",VLOOKUP($F30,happy!$B$10:$L$468,happy!G$1,FALSE))</f>
        <v>7.36</v>
      </c>
      <c r="L30" s="31">
        <f>IF(VLOOKUP($F30,happy!$B$10:$L$468,happy!H$1,FALSE)=0,"",VLOOKUP($F30,happy!$B$10:$L$468,happy!H$1,FALSE))</f>
        <v>7.57</v>
      </c>
      <c r="M30" s="31">
        <f>IF(VLOOKUP($F30,happy!$B$10:$L$468,happy!I$1,FALSE)=0,"",VLOOKUP($F30,happy!$B$10:$L$468,happy!I$1,FALSE))</f>
        <v>7.73</v>
      </c>
      <c r="N30" s="31">
        <f>IF(VLOOKUP($F30,happy!$B$10:$L$468,happy!J$1,FALSE)=0,"",VLOOKUP($F30,happy!$B$10:$L$468,happy!J$1,FALSE))</f>
        <v>7.53</v>
      </c>
      <c r="O30" s="31">
        <f>IF(VLOOKUP($F30,happy!$B$10:$L$468,happy!K$1,FALSE)=0,"",VLOOKUP($F30,happy!$B$10:$L$468,happy!K$1,FALSE))</f>
        <v>7.79</v>
      </c>
      <c r="P30" s="31">
        <f>IF(VLOOKUP($F30,happy!$B$10:$L$468,happy!L$1,FALSE)=0,"",VLOOKUP($F30,happy!$B$10:$L$468,happy!L$1,FALSE))</f>
        <v>7.68</v>
      </c>
      <c r="Q30" s="31">
        <f>IF(VLOOKUP($F30,happy!$B$10:$O$468,happy!M$1,FALSE)=0,"",VLOOKUP($F30,happy!$B$10:$O$468,happy!M$1,FALSE))</f>
        <v>7.61</v>
      </c>
      <c r="R30" s="31">
        <f>IF(VLOOKUP($F30,happy!$B$10:$O$468,happy!N$1,FALSE)=0,"",VLOOKUP($F30,happy!$B$10:$O$468,happy!N$1,FALSE))</f>
        <v>7.63</v>
      </c>
      <c r="S30" s="31">
        <f>IF(VLOOKUP($F30,happy!$B$10:$O$468,happy!O$1,FALSE)=0,"",VLOOKUP($F30,happy!$B$10:$O$468,happy!O$1,FALSE))</f>
        <v>7.57</v>
      </c>
      <c r="T30" s="23"/>
    </row>
    <row r="31" spans="1:20" ht="51" customHeight="1" x14ac:dyDescent="0.3">
      <c r="B31" s="12"/>
      <c r="C31" s="12"/>
      <c r="D31" s="12"/>
      <c r="F31" s="43" t="s">
        <v>2</v>
      </c>
      <c r="G31" s="44"/>
      <c r="H31" s="45"/>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6" t="s">
        <v>3</v>
      </c>
      <c r="G32" s="47"/>
      <c r="H32" s="48"/>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49" t="str">
        <f>"% Gap - "&amp;F30&amp;" to Rural as a Region"</f>
        <v>% Gap - King's Lynn and West Norfolk to Rural as a Region</v>
      </c>
      <c r="G33" s="50"/>
      <c r="H33" s="51"/>
      <c r="I33" s="13">
        <f>100*((I30-I31))/I31</f>
        <v>-2.3371585582673564</v>
      </c>
      <c r="J33" s="13">
        <f>100*((J30-J31))/J31</f>
        <v>1.8156379136433409</v>
      </c>
      <c r="K33" s="13">
        <f t="shared" ref="K33:S33" si="16">100*((K30-K31))/K31</f>
        <v>-2.3685472271055952</v>
      </c>
      <c r="L33" s="13">
        <f t="shared" si="16"/>
        <v>-0.78166945646332375</v>
      </c>
      <c r="M33" s="13">
        <f t="shared" si="16"/>
        <v>1.3826559635926812</v>
      </c>
      <c r="N33" s="13">
        <f t="shared" si="16"/>
        <v>-1.7079499882047979</v>
      </c>
      <c r="O33" s="13">
        <f t="shared" si="16"/>
        <v>3.6901019949964478</v>
      </c>
      <c r="P33" s="13">
        <f t="shared" si="16"/>
        <v>-4.7041113933569294E-2</v>
      </c>
      <c r="Q33" s="13">
        <f t="shared" si="16"/>
        <v>0.36387326405442322</v>
      </c>
      <c r="R33" s="13">
        <f t="shared" ref="R33" si="17">100*((R30-R31))/R31</f>
        <v>2.087564883773469</v>
      </c>
      <c r="S33" s="13">
        <f t="shared" si="16"/>
        <v>-9.8580128154140662E-2</v>
      </c>
      <c r="T33" s="24"/>
    </row>
    <row r="34" spans="1:20" ht="51" customHeight="1" x14ac:dyDescent="0.3">
      <c r="B34" s="12"/>
      <c r="C34" s="12"/>
      <c r="D34" s="12"/>
      <c r="F34" s="36" t="str">
        <f>"% Gap - "&amp;F30&amp;" to England"</f>
        <v>% Gap - King's Lynn and West Norfolk to England</v>
      </c>
      <c r="G34" s="37"/>
      <c r="H34" s="38"/>
      <c r="I34" s="13">
        <f>100*(I30-I32)/I32</f>
        <v>-0.13717421124828238</v>
      </c>
      <c r="J34" s="13">
        <f>100*(J30-J32)/J32</f>
        <v>3.4293552812071328</v>
      </c>
      <c r="K34" s="13">
        <f t="shared" ref="K34:S34" si="18">100*(K30-K32)/K32</f>
        <v>-0.27100271002709447</v>
      </c>
      <c r="L34" s="13">
        <f t="shared" si="18"/>
        <v>1.4745308310992</v>
      </c>
      <c r="M34" s="13">
        <f t="shared" si="18"/>
        <v>3.4805890227577065</v>
      </c>
      <c r="N34" s="13">
        <f t="shared" si="18"/>
        <v>0.26631158455393428</v>
      </c>
      <c r="O34" s="13">
        <f t="shared" si="18"/>
        <v>3.5904255319148999</v>
      </c>
      <c r="P34" s="13">
        <f t="shared" si="18"/>
        <v>1.5873015873015888</v>
      </c>
      <c r="Q34" s="13">
        <f t="shared" si="18"/>
        <v>1.8741633199464602</v>
      </c>
      <c r="R34" s="13">
        <f t="shared" ref="R34" si="19">100*(R30-R32)/R32</f>
        <v>4.3775649794801685</v>
      </c>
      <c r="S34" s="13">
        <f t="shared" si="18"/>
        <v>1.6107382550335585</v>
      </c>
      <c r="T34" s="24"/>
    </row>
    <row r="35" spans="1:20" ht="51" customHeight="1" x14ac:dyDescent="0.3">
      <c r="B35" s="12"/>
      <c r="C35" s="12"/>
      <c r="D35" s="12"/>
      <c r="F35" s="36" t="s">
        <v>4</v>
      </c>
      <c r="G35" s="37"/>
      <c r="H35" s="38"/>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1" t="s">
        <v>1413</v>
      </c>
      <c r="G38" s="41"/>
      <c r="H38" s="42"/>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King's Lynn and West Norfolk</v>
      </c>
      <c r="G39" s="10"/>
      <c r="H39" s="11"/>
      <c r="I39" s="30">
        <f>IF(VLOOKUP($F39,anxiety!$B$10:$L$468,anxiety!E$1,FALSE)=0,"",VLOOKUP($F39,anxiety!$B$10:$L$468,anxiety!E$1,FALSE))</f>
        <v>3.22</v>
      </c>
      <c r="J39" s="31">
        <f>IF(VLOOKUP($F39,anxiety!$B$10:$L$468,anxiety!F$1,FALSE)=0,"",VLOOKUP($F39,anxiety!$B$10:$L$468,anxiety!F$1,FALSE))</f>
        <v>3.06</v>
      </c>
      <c r="K39" s="31">
        <f>IF(VLOOKUP($F39,anxiety!$B$10:$L$468,anxiety!G$1,FALSE)=0,"",VLOOKUP($F39,anxiety!$B$10:$L$468,anxiety!G$1,FALSE))</f>
        <v>3</v>
      </c>
      <c r="L39" s="31">
        <f>IF(VLOOKUP($F39,anxiety!$B$10:$L$468,anxiety!H$1,FALSE)=0,"",VLOOKUP($F39,anxiety!$B$10:$L$468,anxiety!H$1,FALSE))</f>
        <v>2.2200000000000002</v>
      </c>
      <c r="M39" s="31">
        <f>IF(VLOOKUP($F39,anxiety!$B$10:$L$468,anxiety!I$1,FALSE)=0,"",VLOOKUP($F39,anxiety!$B$10:$L$468,anxiety!I$1,FALSE))</f>
        <v>2.2400000000000002</v>
      </c>
      <c r="N39" s="31">
        <f>IF(VLOOKUP($F39,anxiety!$B$10:$L$468,anxiety!J$1,FALSE)=0,"",VLOOKUP($F39,anxiety!$B$10:$L$468,anxiety!J$1,FALSE))</f>
        <v>2.74</v>
      </c>
      <c r="O39" s="31">
        <f>IF(VLOOKUP($F39,anxiety!$B$10:$L$468,anxiety!K$1,FALSE)=0,"",VLOOKUP($F39,anxiety!$B$10:$L$468,anxiety!K$1,FALSE))</f>
        <v>2.2000000000000002</v>
      </c>
      <c r="P39" s="31">
        <f>IF(VLOOKUP($F39,anxiety!$B$10:$L$468,anxiety!L$1,FALSE)=0,"",VLOOKUP($F39,anxiety!$B$10:$L$468,anxiety!L$1,FALSE))</f>
        <v>2.61</v>
      </c>
      <c r="Q39" s="31">
        <f>IF(VLOOKUP($F39,anxiety!$B$10:$O$468,anxiety!M$1,FALSE)=0,"",VLOOKUP($F39,anxiety!$B$10:$O$468,anxiety!M$1,FALSE))</f>
        <v>2.85</v>
      </c>
      <c r="R39" s="31">
        <f>IF(VLOOKUP($F39,anxiety!$B$10:$O$468,anxiety!N$1,FALSE)=0,"",VLOOKUP($F39,anxiety!$B$10:$O$468,anxiety!N$1,FALSE))</f>
        <v>3.23</v>
      </c>
      <c r="S39" s="31">
        <f>IF(VLOOKUP($F39,anxiety!$B$10:$O$468,anxiety!O$1,FALSE)=0,"",VLOOKUP($F39,anxiety!$B$10:$O$468,anxiety!O$1,FALSE))</f>
        <v>2.6</v>
      </c>
      <c r="T39" s="23"/>
    </row>
    <row r="40" spans="1:20" ht="51" customHeight="1" x14ac:dyDescent="0.3">
      <c r="B40" s="12"/>
      <c r="C40" s="12"/>
      <c r="D40" s="12"/>
      <c r="F40" s="43" t="s">
        <v>2</v>
      </c>
      <c r="G40" s="44"/>
      <c r="H40" s="45"/>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6" t="s">
        <v>3</v>
      </c>
      <c r="G41" s="47"/>
      <c r="H41" s="48"/>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49" t="str">
        <f>"% Gap - "&amp;F39&amp;" to Rural as a Region"</f>
        <v>% Gap - King's Lynn and West Norfolk to Rural as a Region</v>
      </c>
      <c r="G42" s="50"/>
      <c r="H42" s="51"/>
      <c r="I42" s="13">
        <f>100*((I39-I40))/I40</f>
        <v>8.527572484366134</v>
      </c>
      <c r="J42" s="13">
        <f>100*((J39-J40))/J40</f>
        <v>5.3684035844673517</v>
      </c>
      <c r="K42" s="13">
        <f t="shared" ref="K42:S42" si="21">100*((K39-K40))/K40</f>
        <v>9.7109622841028997</v>
      </c>
      <c r="L42" s="13">
        <f t="shared" si="21"/>
        <v>-17.505372492836663</v>
      </c>
      <c r="M42" s="13">
        <f t="shared" si="21"/>
        <v>-17.361543248288761</v>
      </c>
      <c r="N42" s="13">
        <f t="shared" si="21"/>
        <v>0.4194816090431554</v>
      </c>
      <c r="O42" s="13">
        <f t="shared" si="21"/>
        <v>-19.584269168097919</v>
      </c>
      <c r="P42" s="13">
        <f t="shared" si="21"/>
        <v>-6.1313805355750217</v>
      </c>
      <c r="Q42" s="13">
        <f t="shared" si="21"/>
        <v>-1.9888129272839827</v>
      </c>
      <c r="R42" s="13">
        <f t="shared" ref="R42" si="22">100*((R39-R40))/R40</f>
        <v>6.3891424262867762</v>
      </c>
      <c r="S42" s="13">
        <f t="shared" si="21"/>
        <v>-12.054772190072491</v>
      </c>
      <c r="T42" s="24"/>
    </row>
    <row r="43" spans="1:20" ht="51" customHeight="1" x14ac:dyDescent="0.3">
      <c r="B43" s="12"/>
      <c r="C43" s="12"/>
      <c r="D43" s="12"/>
      <c r="F43" s="36" t="str">
        <f>"% Gap - "&amp;F39&amp;" to England"</f>
        <v>% Gap - King's Lynn and West Norfolk to England</v>
      </c>
      <c r="G43" s="37"/>
      <c r="H43" s="38"/>
      <c r="I43" s="13">
        <f>100*(I39-I41)/I41</f>
        <v>2.5477707006369448</v>
      </c>
      <c r="J43" s="13">
        <f>100*(J39-J41)/J41</f>
        <v>0.65789473684210587</v>
      </c>
      <c r="K43" s="13">
        <f t="shared" ref="K43:S43" si="23">100*(K39-K41)/K41</f>
        <v>2.3890784982935096</v>
      </c>
      <c r="L43" s="13">
        <f t="shared" si="23"/>
        <v>-22.377622377622369</v>
      </c>
      <c r="M43" s="13">
        <f t="shared" si="23"/>
        <v>-21.951219512195117</v>
      </c>
      <c r="N43" s="13">
        <f t="shared" si="23"/>
        <v>-5.8419243986254266</v>
      </c>
      <c r="O43" s="13">
        <f t="shared" si="23"/>
        <v>-24.137931034482751</v>
      </c>
      <c r="P43" s="13">
        <f t="shared" si="23"/>
        <v>-9.0592334494773592</v>
      </c>
      <c r="Q43" s="13">
        <f t="shared" si="23"/>
        <v>-6.2499999999999973</v>
      </c>
      <c r="R43" s="13">
        <f t="shared" ref="R43" si="24">100*(R39-R41)/R41</f>
        <v>-2.4169184290030232</v>
      </c>
      <c r="S43" s="13">
        <f t="shared" si="23"/>
        <v>-16.932907348242804</v>
      </c>
      <c r="T43" s="24"/>
    </row>
    <row r="44" spans="1:20" ht="51" customHeight="1" x14ac:dyDescent="0.3">
      <c r="B44" s="12"/>
      <c r="C44" s="12"/>
      <c r="D44" s="12"/>
      <c r="F44" s="36" t="s">
        <v>4</v>
      </c>
      <c r="G44" s="37"/>
      <c r="H44" s="38"/>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LPPZzZlgWxBaJ1VcYdUD9N7Ud+uVtukq9BAnUtvPsMETU9RMYzxarXbTGzioH+NKWhdbcx9nYzoK1IkBH76GeQ==" saltValue="ynk5OnBx++MgZbSH61Z17Q=="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2022-12-06T08:55:09Z</dcterms:modified>
</cp:coreProperties>
</file>