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0" documentId="8_{7F787763-4893-4146-A0A0-D38EC601650F}" xr6:coauthVersionLast="47" xr6:coauthVersionMax="47" xr10:uidLastSave="{68DB3E65-0E54-4904-8526-31FD641E8BA8}"/>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<sst xmlns="http://schemas.openxmlformats.org/spreadsheetml/2006/main" count="12312" uniqueCount="1423">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</sst>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Lewes</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7.71</c:v>
                </c:pt>
                <c:pt idx="1">
                  <c:v>7.7</c:v>
                </c:pt>
                <c:pt idx="2">
                  <c:v>7.81</c:v>
                </c:pt>
                <c:pt idx="3">
                  <c:v>7.66</c:v>
                </c:pt>
                <c:pt idx="4">
                  <c:v>7.74</c:v>
                </c:pt>
                <c:pt idx="5">
                  <c:v>7.81</c:v>
                </c:pt>
                <c:pt idx="6">
                  <c:v>7.57</c:v>
                </c:pt>
                <c:pt idx="7">
                  <c:v>7.69</c:v>
                </c:pt>
                <c:pt idx="8">
                  <c:v>7.66</c:v>
                </c:pt>
                <c:pt idx="9">
                  <c:v>7.69</c:v>
                </c:pt>
                <c:pt idx="10">
                  <c:v>7.64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Lewes</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8.08</c:v>
                </c:pt>
                <c:pt idx="1">
                  <c:v>8.0399999999999991</c:v>
                </c:pt>
                <c:pt idx="2">
                  <c:v>8</c:v>
                </c:pt>
                <c:pt idx="3">
                  <c:v>7.8</c:v>
                </c:pt>
                <c:pt idx="4">
                  <c:v>7.78</c:v>
                </c:pt>
                <c:pt idx="5">
                  <c:v>8.01</c:v>
                </c:pt>
                <c:pt idx="6">
                  <c:v>7.74</c:v>
                </c:pt>
                <c:pt idx="7">
                  <c:v>7.7</c:v>
                </c:pt>
                <c:pt idx="8">
                  <c:v>7.87</c:v>
                </c:pt>
                <c:pt idx="9">
                  <c:v>7.92</c:v>
                </c:pt>
                <c:pt idx="10">
                  <c:v>8.09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Lewes</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7.43</c:v>
                </c:pt>
                <c:pt idx="1">
                  <c:v>7.46</c:v>
                </c:pt>
                <c:pt idx="2">
                  <c:v>7.69</c:v>
                </c:pt>
                <c:pt idx="3">
                  <c:v>7.45</c:v>
                </c:pt>
                <c:pt idx="4">
                  <c:v>7.35</c:v>
                </c:pt>
                <c:pt idx="5">
                  <c:v>7.38</c:v>
                </c:pt>
                <c:pt idx="6">
                  <c:v>7.2</c:v>
                </c:pt>
                <c:pt idx="7">
                  <c:v>7.59</c:v>
                </c:pt>
                <c:pt idx="8">
                  <c:v>7.6</c:v>
                </c:pt>
                <c:pt idx="9">
                  <c:v>7.67</c:v>
                </c:pt>
                <c:pt idx="10">
                  <c:v>7.81</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Lewes</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2.91</c:v>
                </c:pt>
                <c:pt idx="1">
                  <c:v>2.66</c:v>
                </c:pt>
                <c:pt idx="2">
                  <c:v>2.87</c:v>
                </c:pt>
                <c:pt idx="3">
                  <c:v>2.81</c:v>
                </c:pt>
                <c:pt idx="4">
                  <c:v>2.96</c:v>
                </c:pt>
                <c:pt idx="5">
                  <c:v>3.22</c:v>
                </c:pt>
                <c:pt idx="6">
                  <c:v>3.28</c:v>
                </c:pt>
                <c:pt idx="7">
                  <c:v>2.46</c:v>
                </c:pt>
                <c:pt idx="8">
                  <c:v>3.34</c:v>
                </c:pt>
                <c:pt idx="9">
                  <c:v>3.02</c:v>
                </c:pt>
                <c:pt idx="10">
                  <c:v>3.79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Lewes in the period April 2011 to March 2022 had scores for 'life satisfaction' that transitioned from being above both the rural and England situations at the start, to being between the rural and England situations mid period, before being generally in line with the England level and below 'Rural as a Region'.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Lewes in the period April 2011 to March 2022 moved from being above both the rural and England situations at the beginning of  the period, to being generally below the rural and England positions, to then increasing again towards the end of the period taking the scores above both the rural and England levels once more.</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Lewes in the period April 2011 to March 2022 moved around the rural and England levels, being greater than rural in some years and less than the England situation in other years.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Lewes in the period April 2011 to March 2022 demonstrated a general upward trend that took them from being below the rural and England levels at the start of the period to being above both by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156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Lewes</v>
      </c>
      <c r="G12" s="10"/>
      <c r="H12" s="11"/>
      <c r="I12" s="30">
        <f>IF(VLOOKUP($F12,'life satisfaction'!$B$10:$L$468,'life satisfaction'!E$1,FALSE)=0,"",VLOOKUP($F12,'life satisfaction'!$B$10:$L$468,'life satisfaction'!E$1,FALSE))</f>
        <v>7.71</v>
      </c>
      <c r="J12" s="31">
        <f>IF(VLOOKUP($F12,'life satisfaction'!$B$10:$L$468,'life satisfaction'!F$1,FALSE)=0,"",VLOOKUP($F12,'life satisfaction'!$B$10:$L$468,'life satisfaction'!F$1,FALSE))</f>
        <v>7.7</v>
      </c>
      <c r="K12" s="31">
        <f>IF(VLOOKUP($F12,'life satisfaction'!$B$10:$L$468,'life satisfaction'!G$1,FALSE)=0,"",VLOOKUP($F12,'life satisfaction'!$B$10:$L$468,'life satisfaction'!G$1,FALSE))</f>
        <v>7.81</v>
      </c>
      <c r="L12" s="31">
        <f>IF(VLOOKUP($F12,'life satisfaction'!$B$10:$L$468,'life satisfaction'!H$1,FALSE)=0,"",VLOOKUP($F12,'life satisfaction'!$B$10:$L$468,'life satisfaction'!H$1,FALSE))</f>
        <v>7.66</v>
      </c>
      <c r="M12" s="31">
        <f>IF(VLOOKUP($F12,'life satisfaction'!$B$10:$L$468,'life satisfaction'!I$1,FALSE)=0,"",VLOOKUP($F12,'life satisfaction'!$B$10:$L$468,'life satisfaction'!I$1,FALSE))</f>
        <v>7.74</v>
      </c>
      <c r="N12" s="31">
        <f>IF(VLOOKUP($F12,'life satisfaction'!$B$10:$L$468,'life satisfaction'!J$1,FALSE)=0,"",VLOOKUP($F12,'life satisfaction'!$B$10:$L$468,'life satisfaction'!J$1,FALSE))</f>
        <v>7.81</v>
      </c>
      <c r="O12" s="31">
        <f>IF(VLOOKUP($F12,'life satisfaction'!$B$10:$L$468,'life satisfaction'!K$1,FALSE)=0,"",VLOOKUP($F12,'life satisfaction'!$B$10:$L$468,'life satisfaction'!K$1,FALSE))</f>
        <v>7.57</v>
      </c>
      <c r="P12" s="31">
        <f>IF(VLOOKUP($F12,'life satisfaction'!$B$10:$L$468,'life satisfaction'!L$1,FALSE)=0,"",VLOOKUP($F12,'life satisfaction'!$B$10:$L$468,'life satisfaction'!L$1,FALSE))</f>
        <v>7.69</v>
      </c>
      <c r="Q12" s="31">
        <f>IF(VLOOKUP($F12,'life satisfaction'!$B$10:$O$468,'life satisfaction'!M$1,FALSE)=0,"",VLOOKUP($F12,'life satisfaction'!$B$10:$O$468,'life satisfaction'!M$1,FALSE))</f>
        <v>7.66</v>
      </c>
      <c r="R12" s="31">
        <f>IF(VLOOKUP($F12,'life satisfaction'!$B$10:$O$468,'life satisfaction'!N$1,FALSE)=0,"",VLOOKUP($F12,'life satisfaction'!$B$10:$O$468,'life satisfaction'!N$1,FALSE))</f>
        <v>7.69</v>
      </c>
      <c r="S12" s="31">
        <f>IF(VLOOKUP($F12,'life satisfaction'!$B$10:$O$468,'life satisfaction'!O$1,FALSE)=0,"",VLOOKUP($F12,'life satisfaction'!$B$10:$O$468,'life satisfaction'!O$1,FALSE))</f>
        <v>7.64</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Lewes to Rural as a Region</v>
      </c>
      <c r="G15" s="50"/>
      <c r="H15" s="51"/>
      <c r="I15" s="13">
        <f>100*((I12-I13))/I13</f>
        <v>1.6649455874175807</v>
      </c>
      <c r="J15" s="13">
        <f>100*((J12-J13))/J13</f>
        <v>1.4992218022425483</v>
      </c>
      <c r="K15" s="13">
        <f t="shared" ref="K15:P15" si="0">100*((K12-K13))/K13</f>
        <v>1.7294141648749919</v>
      </c>
      <c r="L15" s="13">
        <f t="shared" si="0"/>
        <v>-1.7508615227704665</v>
      </c>
      <c r="M15" s="13">
        <f t="shared" si="0"/>
        <v>-0.94060321963854399</v>
      </c>
      <c r="N15" s="13">
        <f t="shared" si="0"/>
        <v>-0.44232157392758714</v>
      </c>
      <c r="O15" s="13">
        <f t="shared" si="0"/>
        <v>-1.8173578773010057</v>
      </c>
      <c r="P15" s="13">
        <f t="shared" si="0"/>
        <v>-2.0607641552862108</v>
      </c>
      <c r="Q15" s="13">
        <f t="shared" ref="Q15:S15" si="1">100*((Q12-Q13))/Q13</f>
        <v>-1.8646003766246482</v>
      </c>
      <c r="R15" s="13">
        <f t="shared" ref="R15" si="2">100*((R12-R13))/R13</f>
        <v>1.9079703665857866</v>
      </c>
      <c r="S15" s="13">
        <f t="shared" si="1"/>
        <v>-0.48024106218021273</v>
      </c>
      <c r="T15" s="24"/>
    </row>
    <row r="16" spans="1:20" ht="51" customHeight="1" x14ac:dyDescent="0.3">
      <c r="B16" s="12"/>
      <c r="C16" s="12"/>
      <c r="D16" s="12"/>
      <c r="F16" s="36" t="str">
        <f>"% Gap - "&amp;F12&amp;" to England"</f>
        <v>% Gap - Lewes to England</v>
      </c>
      <c r="G16" s="37"/>
      <c r="H16" s="38"/>
      <c r="I16" s="13">
        <f>100*(I12-I14)/I14</f>
        <v>4.0485829959514144</v>
      </c>
      <c r="J16" s="13">
        <f>100*(J12-J14)/J14</f>
        <v>3.4946236559139754</v>
      </c>
      <c r="K16" s="13">
        <f t="shared" ref="K16:P16" si="3">100*(K12-K14)/K14</f>
        <v>4.1333333333333284</v>
      </c>
      <c r="L16" s="13">
        <f t="shared" si="3"/>
        <v>0.78947368421053288</v>
      </c>
      <c r="M16" s="13">
        <f t="shared" si="3"/>
        <v>1.3089005235602165</v>
      </c>
      <c r="N16" s="13">
        <f t="shared" si="3"/>
        <v>1.8252933507170754</v>
      </c>
      <c r="O16" s="13">
        <f t="shared" si="3"/>
        <v>-1.4322916666666594</v>
      </c>
      <c r="P16" s="13">
        <f t="shared" si="3"/>
        <v>-0.25940337224383364</v>
      </c>
      <c r="Q16" s="13">
        <f t="shared" ref="Q16:S16" si="4">100*(Q12-Q14)/Q14</f>
        <v>0.13071895424836322</v>
      </c>
      <c r="R16" s="13">
        <f t="shared" ref="R16" si="5">100*(R12-R14)/R14</f>
        <v>4.2005420054200613</v>
      </c>
      <c r="S16" s="13">
        <f t="shared" si="4"/>
        <v>1.1920529801324484</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Lewes</v>
      </c>
      <c r="G21" s="10"/>
      <c r="H21" s="11"/>
      <c r="I21" s="30">
        <f>IF(VLOOKUP($F21,worthwhile!$B$10:$L$468,worthwhile!E$1,FALSE)=0,"",VLOOKUP($F21,worthwhile!$B$10:$L$468,worthwhile!E$1,FALSE))</f>
        <v>8.08</v>
      </c>
      <c r="J21" s="31">
        <f>IF(VLOOKUP($F21,worthwhile!$B$10:$L$468,worthwhile!F$1,FALSE)=0,"",VLOOKUP($F21,worthwhile!$B$10:$L$468,worthwhile!F$1,FALSE))</f>
        <v>8.0399999999999991</v>
      </c>
      <c r="K21" s="31">
        <f>IF(VLOOKUP($F21,worthwhile!$B$10:$L$468,worthwhile!G$1,FALSE)=0,"",VLOOKUP($F21,worthwhile!$B$10:$L$468,worthwhile!G$1,FALSE))</f>
        <v>8</v>
      </c>
      <c r="L21" s="31">
        <f>IF(VLOOKUP($F21,worthwhile!$B$10:$L$468,worthwhile!H$1,FALSE)=0,"",VLOOKUP($F21,worthwhile!$B$10:$L$468,worthwhile!H$1,FALSE))</f>
        <v>7.8</v>
      </c>
      <c r="M21" s="31">
        <f>IF(VLOOKUP($F21,worthwhile!$B$10:$L$468,worthwhile!I$1,FALSE)=0,"",VLOOKUP($F21,worthwhile!$B$10:$L$468,worthwhile!I$1,FALSE))</f>
        <v>7.78</v>
      </c>
      <c r="N21" s="31">
        <f>IF(VLOOKUP($F21,worthwhile!$B$10:$L$468,worthwhile!J$1,FALSE)=0,"",VLOOKUP($F21,worthwhile!$B$10:$L$468,worthwhile!J$1,FALSE))</f>
        <v>8.01</v>
      </c>
      <c r="O21" s="31">
        <f>IF(VLOOKUP($F21,worthwhile!$B$10:$L$468,worthwhile!K$1,FALSE)=0,"",VLOOKUP($F21,worthwhile!$B$10:$L$468,worthwhile!K$1,FALSE))</f>
        <v>7.74</v>
      </c>
      <c r="P21" s="31">
        <f>IF(VLOOKUP($F21,worthwhile!$B$10:$L$468,worthwhile!L$1,FALSE)=0,"",VLOOKUP($F21,worthwhile!$B$10:$L$468,worthwhile!L$1,FALSE))</f>
        <v>7.7</v>
      </c>
      <c r="Q21" s="31">
        <f>IF(VLOOKUP($F21,worthwhile!$B$10:$O$468,worthwhile!M$1,FALSE)=0,"",VLOOKUP($F21,worthwhile!$B$10:$O$468,worthwhile!M$1,FALSE))</f>
        <v>7.87</v>
      </c>
      <c r="R21" s="31">
        <f>IF(VLOOKUP($F21,worthwhile!$B$10:$O$468,worthwhile!N$1,FALSE)=0,"",VLOOKUP($F21,worthwhile!$B$10:$O$468,worthwhile!N$1,FALSE))</f>
        <v>7.92</v>
      </c>
      <c r="S21" s="31">
        <f>IF(VLOOKUP($F21,worthwhile!$B$10:$O$468,worthwhile!O$1,FALSE)=0,"",VLOOKUP($F21,worthwhile!$B$10:$O$468,worthwhile!O$1,FALSE))</f>
        <v>8.09</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Lewes to Rural as a Region</v>
      </c>
      <c r="G24" s="50"/>
      <c r="H24" s="51"/>
      <c r="I24" s="13">
        <f>100*((I21-I22))/I22</f>
        <v>3.4124377419006358</v>
      </c>
      <c r="J24" s="13">
        <f>100*((J21-J22))/J22</f>
        <v>2.9290639026421741</v>
      </c>
      <c r="K24" s="13">
        <f t="shared" ref="K24:P24" si="8">100*((K21-K22))/K22</f>
        <v>1.6425061613115217</v>
      </c>
      <c r="L24" s="13">
        <f t="shared" si="8"/>
        <v>-2.0974790932599339</v>
      </c>
      <c r="M24" s="13">
        <f t="shared" si="8"/>
        <v>-2.4488254399879867</v>
      </c>
      <c r="N24" s="13">
        <f t="shared" si="8"/>
        <v>9.6357969858056641E-2</v>
      </c>
      <c r="O24" s="13">
        <f t="shared" si="8"/>
        <v>-2.0283047642286389</v>
      </c>
      <c r="P24" s="13">
        <f t="shared" si="8"/>
        <v>-3.7050430170712167</v>
      </c>
      <c r="Q24" s="13">
        <f t="shared" ref="Q24:S24" si="9">100*((Q21-Q22))/Q22</f>
        <v>-1.475135371574271</v>
      </c>
      <c r="R24" s="13">
        <f t="shared" ref="R24" si="10">100*((R21-R22))/R22</f>
        <v>1.1307518345872307</v>
      </c>
      <c r="S24" s="13">
        <f t="shared" si="9"/>
        <v>2.7073741529895465</v>
      </c>
      <c r="T24" s="24"/>
    </row>
    <row r="25" spans="1:20" ht="51" customHeight="1" x14ac:dyDescent="0.3">
      <c r="B25" s="12"/>
      <c r="C25" s="12"/>
      <c r="D25" s="12"/>
      <c r="F25" s="36" t="str">
        <f>"% Gap - "&amp;F21&amp;" to England"</f>
        <v>% Gap - Lewes to England</v>
      </c>
      <c r="G25" s="37"/>
      <c r="H25" s="38"/>
      <c r="I25" s="13">
        <f>100*(I21-I23)/I23</f>
        <v>5.4830287206266304</v>
      </c>
      <c r="J25" s="13">
        <f>100*(J21-J23)/J23</f>
        <v>4.5513654096228704</v>
      </c>
      <c r="K25" s="13">
        <f t="shared" ref="K25:P25" si="11">100*(K21-K23)/K23</f>
        <v>3.359173126614984</v>
      </c>
      <c r="L25" s="13">
        <f t="shared" si="11"/>
        <v>-0.25575447570333071</v>
      </c>
      <c r="M25" s="13">
        <f t="shared" si="11"/>
        <v>-0.63856960408684316</v>
      </c>
      <c r="N25" s="13">
        <f t="shared" si="11"/>
        <v>1.9083969465648787</v>
      </c>
      <c r="O25" s="13">
        <f t="shared" si="11"/>
        <v>-1.7766497461928894</v>
      </c>
      <c r="P25" s="13">
        <f t="shared" si="11"/>
        <v>-2.2842639593908594</v>
      </c>
      <c r="Q25" s="13">
        <f t="shared" ref="Q25:S25" si="12">100*(Q21-Q23)/Q23</f>
        <v>0.12722646310432298</v>
      </c>
      <c r="R25" s="13">
        <f t="shared" ref="R25" si="13">100*(R21-R23)/R23</f>
        <v>2.7237354085603109</v>
      </c>
      <c r="S25" s="13">
        <f t="shared" si="12"/>
        <v>3.9845758354755731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Lewes</v>
      </c>
      <c r="G30" s="10"/>
      <c r="H30" s="11"/>
      <c r="I30" s="30">
        <f>IF(VLOOKUP($F30,happy!$B$10:$L$468,happy!E$1,FALSE)=0,"",VLOOKUP($F30,happy!$B$10:$L$468,happy!E$1,FALSE))</f>
        <v>7.43</v>
      </c>
      <c r="J30" s="31">
        <f>IF(VLOOKUP($F30,happy!$B$10:$L$468,happy!F$1,FALSE)=0,"",VLOOKUP($F30,happy!$B$10:$L$468,happy!F$1,FALSE))</f>
        <v>7.46</v>
      </c>
      <c r="K30" s="31">
        <f>IF(VLOOKUP($F30,happy!$B$10:$L$468,happy!G$1,FALSE)=0,"",VLOOKUP($F30,happy!$B$10:$L$468,happy!G$1,FALSE))</f>
        <v>7.69</v>
      </c>
      <c r="L30" s="31">
        <f>IF(VLOOKUP($F30,happy!$B$10:$L$468,happy!H$1,FALSE)=0,"",VLOOKUP($F30,happy!$B$10:$L$468,happy!H$1,FALSE))</f>
        <v>7.45</v>
      </c>
      <c r="M30" s="31">
        <f>IF(VLOOKUP($F30,happy!$B$10:$L$468,happy!I$1,FALSE)=0,"",VLOOKUP($F30,happy!$B$10:$L$468,happy!I$1,FALSE))</f>
        <v>7.35</v>
      </c>
      <c r="N30" s="31">
        <f>IF(VLOOKUP($F30,happy!$B$10:$L$468,happy!J$1,FALSE)=0,"",VLOOKUP($F30,happy!$B$10:$L$468,happy!J$1,FALSE))</f>
        <v>7.38</v>
      </c>
      <c r="O30" s="31">
        <f>IF(VLOOKUP($F30,happy!$B$10:$L$468,happy!K$1,FALSE)=0,"",VLOOKUP($F30,happy!$B$10:$L$468,happy!K$1,FALSE))</f>
        <v>7.2</v>
      </c>
      <c r="P30" s="31">
        <f>IF(VLOOKUP($F30,happy!$B$10:$L$468,happy!L$1,FALSE)=0,"",VLOOKUP($F30,happy!$B$10:$L$468,happy!L$1,FALSE))</f>
        <v>7.59</v>
      </c>
      <c r="Q30" s="31">
        <f>IF(VLOOKUP($F30,happy!$B$10:$O$468,happy!M$1,FALSE)=0,"",VLOOKUP($F30,happy!$B$10:$O$468,happy!M$1,FALSE))</f>
        <v>7.6</v>
      </c>
      <c r="R30" s="31">
        <f>IF(VLOOKUP($F30,happy!$B$10:$O$468,happy!N$1,FALSE)=0,"",VLOOKUP($F30,happy!$B$10:$O$468,happy!N$1,FALSE))</f>
        <v>7.67</v>
      </c>
      <c r="S30" s="31">
        <f>IF(VLOOKUP($F30,happy!$B$10:$O$468,happy!O$1,FALSE)=0,"",VLOOKUP($F30,happy!$B$10:$O$468,happy!O$1,FALSE))</f>
        <v>7.81</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Lewes to Rural as a Region</v>
      </c>
      <c r="G33" s="50"/>
      <c r="H33" s="51"/>
      <c r="I33" s="13">
        <f>100*((I30-I31))/I31</f>
        <v>-0.3248747373525428</v>
      </c>
      <c r="J33" s="13">
        <f>100*((J30-J31))/J31</f>
        <v>0.73536589333943181</v>
      </c>
      <c r="K33" s="13">
        <f t="shared" ref="K33:S33" si="16">100*((K30-K31))/K31</f>
        <v>2.0089499760268992</v>
      </c>
      <c r="L33" s="13">
        <f t="shared" si="16"/>
        <v>-2.3544831506805513</v>
      </c>
      <c r="M33" s="13">
        <f t="shared" si="16"/>
        <v>-3.6012262183174477</v>
      </c>
      <c r="N33" s="13">
        <f t="shared" si="16"/>
        <v>-3.665958952583193</v>
      </c>
      <c r="O33" s="13">
        <f t="shared" si="16"/>
        <v>-4.1631919943550146</v>
      </c>
      <c r="P33" s="13">
        <f t="shared" si="16"/>
        <v>-1.2183648508796585</v>
      </c>
      <c r="Q33" s="13">
        <f t="shared" si="16"/>
        <v>0.23198906791242424</v>
      </c>
      <c r="R33" s="13">
        <f t="shared" ref="R33" si="17">100*((R30-R31))/R31</f>
        <v>2.6227552632427931</v>
      </c>
      <c r="S33" s="13">
        <f t="shared" si="16"/>
        <v>3.0687039893152037</v>
      </c>
      <c r="T33" s="24"/>
    </row>
    <row r="34" spans="1:20" ht="51" customHeight="1" x14ac:dyDescent="0.3">
      <c r="B34" s="12"/>
      <c r="C34" s="12"/>
      <c r="D34" s="12"/>
      <c r="F34" s="36" t="str">
        <f>"% Gap - "&amp;F30&amp;" to England"</f>
        <v>% Gap - Lewes to England</v>
      </c>
      <c r="G34" s="37"/>
      <c r="H34" s="38"/>
      <c r="I34" s="13">
        <f>100*(I30-I32)/I32</f>
        <v>1.9204389574759901</v>
      </c>
      <c r="J34" s="13">
        <f>100*(J30-J32)/J32</f>
        <v>2.3319615912208493</v>
      </c>
      <c r="K34" s="13">
        <f t="shared" ref="K34:S34" si="18">100*(K30-K32)/K32</f>
        <v>4.2005420054200613</v>
      </c>
      <c r="L34" s="13">
        <f t="shared" si="18"/>
        <v>-0.1340482573726513</v>
      </c>
      <c r="M34" s="13">
        <f t="shared" si="18"/>
        <v>-1.6064257028112465</v>
      </c>
      <c r="N34" s="13">
        <f t="shared" si="18"/>
        <v>-1.7310252996005313</v>
      </c>
      <c r="O34" s="13">
        <f t="shared" si="18"/>
        <v>-4.2553191489361621</v>
      </c>
      <c r="P34" s="13">
        <f t="shared" si="18"/>
        <v>0.39682539682540013</v>
      </c>
      <c r="Q34" s="13">
        <f t="shared" si="18"/>
        <v>1.7402945113788473</v>
      </c>
      <c r="R34" s="13">
        <f t="shared" ref="R34" si="19">100*(R30-R32)/R32</f>
        <v>4.9247606019151888</v>
      </c>
      <c r="S34" s="13">
        <f t="shared" si="18"/>
        <v>4.8322147651006633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Lewes</v>
      </c>
      <c r="G39" s="10"/>
      <c r="H39" s="11"/>
      <c r="I39" s="30">
        <f>IF(VLOOKUP($F39,anxiety!$B$10:$L$468,anxiety!E$1,FALSE)=0,"",VLOOKUP($F39,anxiety!$B$10:$L$468,anxiety!E$1,FALSE))</f>
        <v>2.91</v>
      </c>
      <c r="J39" s="31">
        <f>IF(VLOOKUP($F39,anxiety!$B$10:$L$468,anxiety!F$1,FALSE)=0,"",VLOOKUP($F39,anxiety!$B$10:$L$468,anxiety!F$1,FALSE))</f>
        <v>2.66</v>
      </c>
      <c r="K39" s="31">
        <f>IF(VLOOKUP($F39,anxiety!$B$10:$L$468,anxiety!G$1,FALSE)=0,"",VLOOKUP($F39,anxiety!$B$10:$L$468,anxiety!G$1,FALSE))</f>
        <v>2.87</v>
      </c>
      <c r="L39" s="31">
        <f>IF(VLOOKUP($F39,anxiety!$B$10:$L$468,anxiety!H$1,FALSE)=0,"",VLOOKUP($F39,anxiety!$B$10:$L$468,anxiety!H$1,FALSE))</f>
        <v>2.81</v>
      </c>
      <c r="M39" s="31">
        <f>IF(VLOOKUP($F39,anxiety!$B$10:$L$468,anxiety!I$1,FALSE)=0,"",VLOOKUP($F39,anxiety!$B$10:$L$468,anxiety!I$1,FALSE))</f>
        <v>2.96</v>
      </c>
      <c r="N39" s="31">
        <f>IF(VLOOKUP($F39,anxiety!$B$10:$L$468,anxiety!J$1,FALSE)=0,"",VLOOKUP($F39,anxiety!$B$10:$L$468,anxiety!J$1,FALSE))</f>
        <v>3.22</v>
      </c>
      <c r="O39" s="31">
        <f>IF(VLOOKUP($F39,anxiety!$B$10:$L$468,anxiety!K$1,FALSE)=0,"",VLOOKUP($F39,anxiety!$B$10:$L$468,anxiety!K$1,FALSE))</f>
        <v>3.28</v>
      </c>
      <c r="P39" s="31">
        <f>IF(VLOOKUP($F39,anxiety!$B$10:$L$468,anxiety!L$1,FALSE)=0,"",VLOOKUP($F39,anxiety!$B$10:$L$468,anxiety!L$1,FALSE))</f>
        <v>2.46</v>
      </c>
      <c r="Q39" s="31">
        <f>IF(VLOOKUP($F39,anxiety!$B$10:$O$468,anxiety!M$1,FALSE)=0,"",VLOOKUP($F39,anxiety!$B$10:$O$468,anxiety!M$1,FALSE))</f>
        <v>3.34</v>
      </c>
      <c r="R39" s="31">
        <f>IF(VLOOKUP($F39,anxiety!$B$10:$O$468,anxiety!N$1,FALSE)=0,"",VLOOKUP($F39,anxiety!$B$10:$O$468,anxiety!N$1,FALSE))</f>
        <v>3.02</v>
      </c>
      <c r="S39" s="31">
        <f>IF(VLOOKUP($F39,anxiety!$B$10:$O$468,anxiety!O$1,FALSE)=0,"",VLOOKUP($F39,anxiety!$B$10:$O$468,anxiety!O$1,FALSE))</f>
        <v>3.79</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Lewes to Rural as a Region</v>
      </c>
      <c r="G42" s="50"/>
      <c r="H42" s="51"/>
      <c r="I42" s="13">
        <f>100*((I39-I40))/I40</f>
        <v>-1.9207341833834017</v>
      </c>
      <c r="J42" s="13">
        <f>100*((J39-J40))/J40</f>
        <v>-8.4052439429139998</v>
      </c>
      <c r="K42" s="13">
        <f t="shared" ref="K42:S42" si="21">100*((K39-K40))/K40</f>
        <v>4.9568205851251115</v>
      </c>
      <c r="L42" s="13">
        <f t="shared" si="21"/>
        <v>4.4188753581662006</v>
      </c>
      <c r="M42" s="13">
        <f t="shared" si="21"/>
        <v>9.2008178504755556</v>
      </c>
      <c r="N42" s="13">
        <f t="shared" si="21"/>
        <v>18.011215613547062</v>
      </c>
      <c r="O42" s="13">
        <f t="shared" si="21"/>
        <v>19.892544149381269</v>
      </c>
      <c r="P42" s="13">
        <f t="shared" si="21"/>
        <v>-11.526128780656915</v>
      </c>
      <c r="Q42" s="13">
        <f t="shared" si="21"/>
        <v>14.862233271182975</v>
      </c>
      <c r="R42" s="13">
        <f t="shared" ref="R42" si="22">100*((R39-R40))/R40</f>
        <v>-0.5277987221714957</v>
      </c>
      <c r="S42" s="13">
        <f t="shared" si="21"/>
        <v>28.197082076778944</v>
      </c>
      <c r="T42" s="24"/>
    </row>
    <row r="43" spans="1:20" ht="51" customHeight="1" x14ac:dyDescent="0.3">
      <c r="B43" s="12"/>
      <c r="C43" s="12"/>
      <c r="D43" s="12"/>
      <c r="F43" s="36" t="str">
        <f>"% Gap - "&amp;F39&amp;" to England"</f>
        <v>% Gap - Lewes to England</v>
      </c>
      <c r="G43" s="37"/>
      <c r="H43" s="38"/>
      <c r="I43" s="13">
        <f>100*(I39-I41)/I41</f>
        <v>-7.3248407643312099</v>
      </c>
      <c r="J43" s="13">
        <f>100*(J39-J41)/J41</f>
        <v>-12.499999999999995</v>
      </c>
      <c r="K43" s="13">
        <f t="shared" ref="K43:S43" si="23">100*(K39-K41)/K41</f>
        <v>-2.0477815699658719</v>
      </c>
      <c r="L43" s="13">
        <f t="shared" si="23"/>
        <v>-1.7482517482517421</v>
      </c>
      <c r="M43" s="13">
        <f t="shared" si="23"/>
        <v>3.1358885017421554</v>
      </c>
      <c r="N43" s="13">
        <f t="shared" si="23"/>
        <v>10.652920962199314</v>
      </c>
      <c r="O43" s="13">
        <f t="shared" si="23"/>
        <v>13.103448275862064</v>
      </c>
      <c r="P43" s="13">
        <f t="shared" si="23"/>
        <v>-14.28571428571429</v>
      </c>
      <c r="Q43" s="13">
        <f t="shared" si="23"/>
        <v>9.8684210526315734</v>
      </c>
      <c r="R43" s="13">
        <f t="shared" ref="R43" si="24">100*(R39-R41)/R41</f>
        <v>-8.761329305135952</v>
      </c>
      <c r="S43" s="13">
        <f t="shared" si="23"/>
        <v>21.086261980830677</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HkM/xzvX+XIpH29F7+BDjkA7863V+lG1Us5xf6Kp8iAg9+KSfKgn4+WvhFmESihubH1AZfvQu6f823yQXNiYyA==" saltValue="Zw439FMfeO3I3SRXNQHMl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2022-12-05T16:59:54Z</dcterms:modified>
</cp:coreProperties>
</file>