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7DDCD1E6-FF16-439C-9F3A-56BCC303FDFE}" xr6:coauthVersionLast="47" xr6:coauthVersionMax="47" xr10:uidLastSave="{57B343CD-72B4-4CC3-BFDA-23D46637A02E}"/>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<sst xmlns="http://schemas.openxmlformats.org/spreadsheetml/2006/main" count="12312" uniqueCount="1423">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</sst>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Lichfield</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7.46</c:v>
                </c:pt>
                <c:pt idx="1">
                  <c:v>7.7</c:v>
                </c:pt>
                <c:pt idx="2">
                  <c:v>7.71</c:v>
                </c:pt>
                <c:pt idx="3">
                  <c:v>7.69</c:v>
                </c:pt>
                <c:pt idx="4">
                  <c:v>7.92</c:v>
                </c:pt>
                <c:pt idx="5">
                  <c:v>7.85</c:v>
                </c:pt>
                <c:pt idx="6">
                  <c:v>8.16</c:v>
                </c:pt>
                <c:pt idx="7">
                  <c:v>8.0500000000000007</c:v>
                </c:pt>
                <c:pt idx="8">
                  <c:v>7.82</c:v>
                </c:pt>
                <c:pt idx="9">
                  <c:v>6.95</c:v>
                </c:pt>
                <c:pt idx="10">
                  <c:v>8.06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Lichfield</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7.97</c:v>
                </c:pt>
                <c:pt idx="1">
                  <c:v>7.83</c:v>
                </c:pt>
                <c:pt idx="2">
                  <c:v>7.89</c:v>
                </c:pt>
                <c:pt idx="3">
                  <c:v>7.91</c:v>
                </c:pt>
                <c:pt idx="4">
                  <c:v>8.14</c:v>
                </c:pt>
                <c:pt idx="5">
                  <c:v>8.1199999999999992</c:v>
                </c:pt>
                <c:pt idx="6">
                  <c:v>8.25</c:v>
                </c:pt>
                <c:pt idx="7">
                  <c:v>7.93</c:v>
                </c:pt>
                <c:pt idx="8">
                  <c:v>8.1999999999999993</c:v>
                </c:pt>
                <c:pt idx="9">
                  <c:v>7.2</c:v>
                </c:pt>
                <c:pt idx="10">
                  <c:v>8.17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Lichfield</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c:v>
                </c:pt>
                <c:pt idx="1">
                  <c:v>7.51</c:v>
                </c:pt>
                <c:pt idx="2">
                  <c:v>7.86</c:v>
                </c:pt>
                <c:pt idx="3">
                  <c:v>7.59</c:v>
                </c:pt>
                <c:pt idx="4">
                  <c:v>8.01</c:v>
                </c:pt>
                <c:pt idx="5">
                  <c:v>7.74</c:v>
                </c:pt>
                <c:pt idx="6">
                  <c:v>8.0399999999999991</c:v>
                </c:pt>
                <c:pt idx="7">
                  <c:v>7.79</c:v>
                </c:pt>
                <c:pt idx="8">
                  <c:v>7.54</c:v>
                </c:pt>
                <c:pt idx="9">
                  <c:v>7</c:v>
                </c:pt>
                <c:pt idx="10">
                  <c:v>8.1</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Lichfield</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2.97</c:v>
                </c:pt>
                <c:pt idx="1">
                  <c:v>2.94</c:v>
                </c:pt>
                <c:pt idx="2">
                  <c:v>2.79</c:v>
                </c:pt>
                <c:pt idx="3">
                  <c:v>2.68</c:v>
                </c:pt>
                <c:pt idx="4">
                  <c:v>2.56</c:v>
                </c:pt>
                <c:pt idx="5">
                  <c:v>2.23</c:v>
                </c:pt>
                <c:pt idx="6">
                  <c:v>2.38</c:v>
                </c:pt>
                <c:pt idx="7">
                  <c:v>2.71</c:v>
                </c:pt>
                <c:pt idx="8">
                  <c:v>2.77</c:v>
                </c:pt>
                <c:pt idx="9">
                  <c:v>3.69</c:v>
                </c:pt>
                <c:pt idx="10">
                  <c:v>2.34</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Lichfield in the period April 2011 to March 2022 had scores for 'life satisfaction' that were consistently in line with or above the rural situation with an exception in 2020/21 where the score dropped below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Lichfield in the period April 2011 to March 2022 were consistently in line with or above the rural situation with an exception in 2020/21 where the score dropped below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Lichfield in the period April 2011 to March 2022 were consistently in line with or above the rural situation with an exception in 2020/21 where the score dropped below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Lichfield in the period April 2011 to March 2022 were consistently in line with or below the rural situation with an exception in 2020/21 where the score rose above both the rural and England situations.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158</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Lichfield</v>
      </c>
      <c r="G12" s="10"/>
      <c r="H12" s="11"/>
      <c r="I12" s="30">
        <f>IF(VLOOKUP($F12,'life satisfaction'!$B$10:$L$468,'life satisfaction'!E$1,FALSE)=0,"",VLOOKUP($F12,'life satisfaction'!$B$10:$L$468,'life satisfaction'!E$1,FALSE))</f>
        <v>7.46</v>
      </c>
      <c r="J12" s="31">
        <f>IF(VLOOKUP($F12,'life satisfaction'!$B$10:$L$468,'life satisfaction'!F$1,FALSE)=0,"",VLOOKUP($F12,'life satisfaction'!$B$10:$L$468,'life satisfaction'!F$1,FALSE))</f>
        <v>7.7</v>
      </c>
      <c r="K12" s="31">
        <f>IF(VLOOKUP($F12,'life satisfaction'!$B$10:$L$468,'life satisfaction'!G$1,FALSE)=0,"",VLOOKUP($F12,'life satisfaction'!$B$10:$L$468,'life satisfaction'!G$1,FALSE))</f>
        <v>7.71</v>
      </c>
      <c r="L12" s="31">
        <f>IF(VLOOKUP($F12,'life satisfaction'!$B$10:$L$468,'life satisfaction'!H$1,FALSE)=0,"",VLOOKUP($F12,'life satisfaction'!$B$10:$L$468,'life satisfaction'!H$1,FALSE))</f>
        <v>7.69</v>
      </c>
      <c r="M12" s="31">
        <f>IF(VLOOKUP($F12,'life satisfaction'!$B$10:$L$468,'life satisfaction'!I$1,FALSE)=0,"",VLOOKUP($F12,'life satisfaction'!$B$10:$L$468,'life satisfaction'!I$1,FALSE))</f>
        <v>7.92</v>
      </c>
      <c r="N12" s="31">
        <f>IF(VLOOKUP($F12,'life satisfaction'!$B$10:$L$468,'life satisfaction'!J$1,FALSE)=0,"",VLOOKUP($F12,'life satisfaction'!$B$10:$L$468,'life satisfaction'!J$1,FALSE))</f>
        <v>7.85</v>
      </c>
      <c r="O12" s="31">
        <f>IF(VLOOKUP($F12,'life satisfaction'!$B$10:$L$468,'life satisfaction'!K$1,FALSE)=0,"",VLOOKUP($F12,'life satisfaction'!$B$10:$L$468,'life satisfaction'!K$1,FALSE))</f>
        <v>8.16</v>
      </c>
      <c r="P12" s="31">
        <f>IF(VLOOKUP($F12,'life satisfaction'!$B$10:$L$468,'life satisfaction'!L$1,FALSE)=0,"",VLOOKUP($F12,'life satisfaction'!$B$10:$L$468,'life satisfaction'!L$1,FALSE))</f>
        <v>8.0500000000000007</v>
      </c>
      <c r="Q12" s="31">
        <f>IF(VLOOKUP($F12,'life satisfaction'!$B$10:$O$468,'life satisfaction'!M$1,FALSE)=0,"",VLOOKUP($F12,'life satisfaction'!$B$10:$O$468,'life satisfaction'!M$1,FALSE))</f>
        <v>7.82</v>
      </c>
      <c r="R12" s="31">
        <f>IF(VLOOKUP($F12,'life satisfaction'!$B$10:$O$468,'life satisfaction'!N$1,FALSE)=0,"",VLOOKUP($F12,'life satisfaction'!$B$10:$O$468,'life satisfaction'!N$1,FALSE))</f>
        <v>6.95</v>
      </c>
      <c r="S12" s="31">
        <f>IF(VLOOKUP($F12,'life satisfaction'!$B$10:$O$468,'life satisfaction'!O$1,FALSE)=0,"",VLOOKUP($F12,'life satisfaction'!$B$10:$O$468,'life satisfaction'!O$1,FALSE))</f>
        <v>8.06</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Lichfield to Rural as a Region</v>
      </c>
      <c r="G15" s="50"/>
      <c r="H15" s="51"/>
      <c r="I15" s="13">
        <f>100*((I12-I13))/I13</f>
        <v>-1.6315831281277364</v>
      </c>
      <c r="J15" s="13">
        <f>100*((J12-J13))/J13</f>
        <v>1.4992218022425483</v>
      </c>
      <c r="K15" s="13">
        <f t="shared" ref="K15:P15" si="0">100*((K12-K13))/K13</f>
        <v>0.42686084650271744</v>
      </c>
      <c r="L15" s="13">
        <f t="shared" si="0"/>
        <v>-1.3660737741651257</v>
      </c>
      <c r="M15" s="13">
        <f t="shared" si="0"/>
        <v>1.3631036822303235</v>
      </c>
      <c r="N15" s="13">
        <f t="shared" si="0"/>
        <v>6.7576907127841854E-2</v>
      </c>
      <c r="O15" s="13">
        <f t="shared" si="0"/>
        <v>5.8349220239397326</v>
      </c>
      <c r="P15" s="13">
        <f t="shared" si="0"/>
        <v>2.5241675617615127</v>
      </c>
      <c r="Q15" s="13">
        <f t="shared" ref="Q15:S15" si="1">100*((Q12-Q13))/Q13</f>
        <v>0.18522520297588321</v>
      </c>
      <c r="R15" s="13">
        <f t="shared" ref="R15" si="2">100*((R12-R13))/R13</f>
        <v>-7.8985183292885308</v>
      </c>
      <c r="S15" s="13">
        <f t="shared" si="1"/>
        <v>4.9907404501083201</v>
      </c>
      <c r="T15" s="24"/>
    </row>
    <row r="16" spans="1:20" ht="51" customHeight="1" x14ac:dyDescent="0.3">
      <c r="B16" s="12"/>
      <c r="C16" s="12"/>
      <c r="D16" s="12"/>
      <c r="F16" s="36" t="str">
        <f>"% Gap - "&amp;F12&amp;" to England"</f>
        <v>% Gap - Lichfield to England</v>
      </c>
      <c r="G16" s="37"/>
      <c r="H16" s="38"/>
      <c r="I16" s="13">
        <f>100*(I12-I14)/I14</f>
        <v>0.6747638326585671</v>
      </c>
      <c r="J16" s="13">
        <f>100*(J12-J14)/J14</f>
        <v>3.4946236559139754</v>
      </c>
      <c r="K16" s="13">
        <f t="shared" ref="K16:P16" si="3">100*(K12-K14)/K14</f>
        <v>2.7999999999999994</v>
      </c>
      <c r="L16" s="13">
        <f t="shared" si="3"/>
        <v>1.1842105263157994</v>
      </c>
      <c r="M16" s="13">
        <f t="shared" si="3"/>
        <v>3.6649214659685896</v>
      </c>
      <c r="N16" s="13">
        <f t="shared" si="3"/>
        <v>2.3468057366362416</v>
      </c>
      <c r="O16" s="13">
        <f t="shared" si="3"/>
        <v>6.2500000000000062</v>
      </c>
      <c r="P16" s="13">
        <f t="shared" si="3"/>
        <v>4.4098573281452751</v>
      </c>
      <c r="Q16" s="13">
        <f t="shared" ref="Q16:S16" si="4">100*(Q12-Q14)/Q14</f>
        <v>2.222222222222221</v>
      </c>
      <c r="R16" s="13">
        <f t="shared" ref="R16" si="5">100*(R12-R14)/R14</f>
        <v>-5.8265582655826522</v>
      </c>
      <c r="S16" s="13">
        <f t="shared" si="4"/>
        <v>6.7549668874172282</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Lichfield</v>
      </c>
      <c r="G21" s="10"/>
      <c r="H21" s="11"/>
      <c r="I21" s="30">
        <f>IF(VLOOKUP($F21,worthwhile!$B$10:$L$468,worthwhile!E$1,FALSE)=0,"",VLOOKUP($F21,worthwhile!$B$10:$L$468,worthwhile!E$1,FALSE))</f>
        <v>7.97</v>
      </c>
      <c r="J21" s="31">
        <f>IF(VLOOKUP($F21,worthwhile!$B$10:$L$468,worthwhile!F$1,FALSE)=0,"",VLOOKUP($F21,worthwhile!$B$10:$L$468,worthwhile!F$1,FALSE))</f>
        <v>7.83</v>
      </c>
      <c r="K21" s="31">
        <f>IF(VLOOKUP($F21,worthwhile!$B$10:$L$468,worthwhile!G$1,FALSE)=0,"",VLOOKUP($F21,worthwhile!$B$10:$L$468,worthwhile!G$1,FALSE))</f>
        <v>7.89</v>
      </c>
      <c r="L21" s="31">
        <f>IF(VLOOKUP($F21,worthwhile!$B$10:$L$468,worthwhile!H$1,FALSE)=0,"",VLOOKUP($F21,worthwhile!$B$10:$L$468,worthwhile!H$1,FALSE))</f>
        <v>7.91</v>
      </c>
      <c r="M21" s="31">
        <f>IF(VLOOKUP($F21,worthwhile!$B$10:$L$468,worthwhile!I$1,FALSE)=0,"",VLOOKUP($F21,worthwhile!$B$10:$L$468,worthwhile!I$1,FALSE))</f>
        <v>8.14</v>
      </c>
      <c r="N21" s="31">
        <f>IF(VLOOKUP($F21,worthwhile!$B$10:$L$468,worthwhile!J$1,FALSE)=0,"",VLOOKUP($F21,worthwhile!$B$10:$L$468,worthwhile!J$1,FALSE))</f>
        <v>8.1199999999999992</v>
      </c>
      <c r="O21" s="31">
        <f>IF(VLOOKUP($F21,worthwhile!$B$10:$L$468,worthwhile!K$1,FALSE)=0,"",VLOOKUP($F21,worthwhile!$B$10:$L$468,worthwhile!K$1,FALSE))</f>
        <v>8.25</v>
      </c>
      <c r="P21" s="31">
        <f>IF(VLOOKUP($F21,worthwhile!$B$10:$L$468,worthwhile!L$1,FALSE)=0,"",VLOOKUP($F21,worthwhile!$B$10:$L$468,worthwhile!L$1,FALSE))</f>
        <v>7.93</v>
      </c>
      <c r="Q21" s="31">
        <f>IF(VLOOKUP($F21,worthwhile!$B$10:$O$468,worthwhile!M$1,FALSE)=0,"",VLOOKUP($F21,worthwhile!$B$10:$O$468,worthwhile!M$1,FALSE))</f>
        <v>8.1999999999999993</v>
      </c>
      <c r="R21" s="31">
        <f>IF(VLOOKUP($F21,worthwhile!$B$10:$O$468,worthwhile!N$1,FALSE)=0,"",VLOOKUP($F21,worthwhile!$B$10:$O$468,worthwhile!N$1,FALSE))</f>
        <v>7.2</v>
      </c>
      <c r="S21" s="31">
        <f>IF(VLOOKUP($F21,worthwhile!$B$10:$O$468,worthwhile!O$1,FALSE)=0,"",VLOOKUP($F21,worthwhile!$B$10:$O$468,worthwhile!O$1,FALSE))</f>
        <v>8.17</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Lichfield to Rural as a Region</v>
      </c>
      <c r="G24" s="50"/>
      <c r="H24" s="51"/>
      <c r="I24" s="13">
        <f>100*((I21-I22))/I22</f>
        <v>2.0045951488797074</v>
      </c>
      <c r="J24" s="13">
        <f>100*((J21-J22))/J22</f>
        <v>0.24061820369257655</v>
      </c>
      <c r="K24" s="13">
        <f t="shared" ref="K24:P24" si="8">100*((K21-K22))/K22</f>
        <v>0.24492170159348417</v>
      </c>
      <c r="L24" s="13">
        <f t="shared" si="8"/>
        <v>-0.71680251637000592</v>
      </c>
      <c r="M24" s="13">
        <f t="shared" si="8"/>
        <v>2.0651106579046035</v>
      </c>
      <c r="N24" s="13">
        <f t="shared" si="8"/>
        <v>1.4709646336139031</v>
      </c>
      <c r="O24" s="13">
        <f t="shared" si="8"/>
        <v>4.4271945342524166</v>
      </c>
      <c r="P24" s="13">
        <f t="shared" si="8"/>
        <v>-0.82870014615257048</v>
      </c>
      <c r="Q24" s="13">
        <f t="shared" ref="Q24:S24" si="9">100*((Q21-Q22))/Q22</f>
        <v>2.6561486598590722</v>
      </c>
      <c r="R24" s="13">
        <f t="shared" ref="R24" si="10">100*((R21-R22))/R22</f>
        <v>-8.0629528776479678</v>
      </c>
      <c r="S24" s="13">
        <f t="shared" si="9"/>
        <v>3.7230218578398766</v>
      </c>
      <c r="T24" s="24"/>
    </row>
    <row r="25" spans="1:20" ht="51" customHeight="1" x14ac:dyDescent="0.3">
      <c r="B25" s="12"/>
      <c r="C25" s="12"/>
      <c r="D25" s="12"/>
      <c r="F25" s="36" t="str">
        <f>"% Gap - "&amp;F21&amp;" to England"</f>
        <v>% Gap - Lichfield to England</v>
      </c>
      <c r="G25" s="37"/>
      <c r="H25" s="38"/>
      <c r="I25" s="13">
        <f>100*(I21-I23)/I23</f>
        <v>4.0469973890339377</v>
      </c>
      <c r="J25" s="13">
        <f>100*(J21-J23)/J23</f>
        <v>1.8205461638491505</v>
      </c>
      <c r="K25" s="13">
        <f t="shared" ref="K25:P25" si="11">100*(K21-K23)/K23</f>
        <v>1.937984496124024</v>
      </c>
      <c r="L25" s="13">
        <f t="shared" si="11"/>
        <v>1.1508951406649597</v>
      </c>
      <c r="M25" s="13">
        <f t="shared" si="11"/>
        <v>3.9591315453384484</v>
      </c>
      <c r="N25" s="13">
        <f t="shared" si="11"/>
        <v>3.307888040712454</v>
      </c>
      <c r="O25" s="13">
        <f t="shared" si="11"/>
        <v>4.6954314720812205</v>
      </c>
      <c r="P25" s="13">
        <f t="shared" si="11"/>
        <v>0.63451776649745972</v>
      </c>
      <c r="Q25" s="13">
        <f t="shared" ref="Q25:S25" si="12">100*(Q21-Q23)/Q23</f>
        <v>4.3256997455470607</v>
      </c>
      <c r="R25" s="13">
        <f t="shared" ref="R25" si="13">100*(R21-R23)/R23</f>
        <v>-6.6147859922178958</v>
      </c>
      <c r="S25" s="13">
        <f t="shared" si="12"/>
        <v>5.0128534704370145</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Lichfield</v>
      </c>
      <c r="G30" s="10"/>
      <c r="H30" s="11"/>
      <c r="I30" s="30">
        <f>IF(VLOOKUP($F30,happy!$B$10:$L$468,happy!E$1,FALSE)=0,"",VLOOKUP($F30,happy!$B$10:$L$468,happy!E$1,FALSE))</f>
        <v>7.5</v>
      </c>
      <c r="J30" s="31">
        <f>IF(VLOOKUP($F30,happy!$B$10:$L$468,happy!F$1,FALSE)=0,"",VLOOKUP($F30,happy!$B$10:$L$468,happy!F$1,FALSE))</f>
        <v>7.51</v>
      </c>
      <c r="K30" s="31">
        <f>IF(VLOOKUP($F30,happy!$B$10:$L$468,happy!G$1,FALSE)=0,"",VLOOKUP($F30,happy!$B$10:$L$468,happy!G$1,FALSE))</f>
        <v>7.86</v>
      </c>
      <c r="L30" s="31">
        <f>IF(VLOOKUP($F30,happy!$B$10:$L$468,happy!H$1,FALSE)=0,"",VLOOKUP($F30,happy!$B$10:$L$468,happy!H$1,FALSE))</f>
        <v>7.59</v>
      </c>
      <c r="M30" s="31">
        <f>IF(VLOOKUP($F30,happy!$B$10:$L$468,happy!I$1,FALSE)=0,"",VLOOKUP($F30,happy!$B$10:$L$468,happy!I$1,FALSE))</f>
        <v>8.01</v>
      </c>
      <c r="N30" s="31">
        <f>IF(VLOOKUP($F30,happy!$B$10:$L$468,happy!J$1,FALSE)=0,"",VLOOKUP($F30,happy!$B$10:$L$468,happy!J$1,FALSE))</f>
        <v>7.74</v>
      </c>
      <c r="O30" s="31">
        <f>IF(VLOOKUP($F30,happy!$B$10:$L$468,happy!K$1,FALSE)=0,"",VLOOKUP($F30,happy!$B$10:$L$468,happy!K$1,FALSE))</f>
        <v>8.0399999999999991</v>
      </c>
      <c r="P30" s="31">
        <f>IF(VLOOKUP($F30,happy!$B$10:$L$468,happy!L$1,FALSE)=0,"",VLOOKUP($F30,happy!$B$10:$L$468,happy!L$1,FALSE))</f>
        <v>7.79</v>
      </c>
      <c r="Q30" s="31">
        <f>IF(VLOOKUP($F30,happy!$B$10:$O$468,happy!M$1,FALSE)=0,"",VLOOKUP($F30,happy!$B$10:$O$468,happy!M$1,FALSE))</f>
        <v>7.54</v>
      </c>
      <c r="R30" s="31">
        <f>IF(VLOOKUP($F30,happy!$B$10:$O$468,happy!N$1,FALSE)=0,"",VLOOKUP($F30,happy!$B$10:$O$468,happy!N$1,FALSE))</f>
        <v>7</v>
      </c>
      <c r="S30" s="31">
        <f>IF(VLOOKUP($F30,happy!$B$10:$O$468,happy!O$1,FALSE)=0,"",VLOOKUP($F30,happy!$B$10:$O$468,happy!O$1,FALSE))</f>
        <v>8.1</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Lichfield to Rural as a Region</v>
      </c>
      <c r="G33" s="50"/>
      <c r="H33" s="51"/>
      <c r="I33" s="13">
        <f>100*((I30-I31))/I31</f>
        <v>0.61419104574104411</v>
      </c>
      <c r="J33" s="13">
        <f>100*((J30-J31))/J31</f>
        <v>1.4105359060293721</v>
      </c>
      <c r="K33" s="13">
        <f t="shared" ref="K33:S33" si="16">100*((K30-K31))/K31</f>
        <v>4.2640242927921221</v>
      </c>
      <c r="L33" s="13">
        <f t="shared" si="16"/>
        <v>-0.51953384076045839</v>
      </c>
      <c r="M33" s="13">
        <f t="shared" si="16"/>
        <v>5.0549902028948654</v>
      </c>
      <c r="N33" s="13">
        <f t="shared" si="16"/>
        <v>1.0332625619249483</v>
      </c>
      <c r="O33" s="13">
        <f t="shared" si="16"/>
        <v>7.0177689396368859</v>
      </c>
      <c r="P33" s="13">
        <f t="shared" si="16"/>
        <v>1.3845767867783239</v>
      </c>
      <c r="Q33" s="13">
        <f t="shared" si="16"/>
        <v>-0.55931610893951078</v>
      </c>
      <c r="R33" s="13">
        <f t="shared" ref="R33" si="17">100*((R30-R31))/R31</f>
        <v>-6.3416835928683755</v>
      </c>
      <c r="S33" s="13">
        <f t="shared" si="16"/>
        <v>6.8958389645906726</v>
      </c>
      <c r="T33" s="24"/>
    </row>
    <row r="34" spans="1:20" ht="51" customHeight="1" x14ac:dyDescent="0.3">
      <c r="B34" s="12"/>
      <c r="C34" s="12"/>
      <c r="D34" s="12"/>
      <c r="F34" s="36" t="str">
        <f>"% Gap - "&amp;F30&amp;" to England"</f>
        <v>% Gap - Lichfield to England</v>
      </c>
      <c r="G34" s="37"/>
      <c r="H34" s="38"/>
      <c r="I34" s="13">
        <f>100*(I30-I32)/I32</f>
        <v>2.8806584362139911</v>
      </c>
      <c r="J34" s="13">
        <f>100*(J30-J32)/J32</f>
        <v>3.0178326474622739</v>
      </c>
      <c r="K34" s="13">
        <f t="shared" ref="K34:S34" si="18">100*(K30-K32)/K32</f>
        <v>6.5040650406504126</v>
      </c>
      <c r="L34" s="13">
        <f t="shared" si="18"/>
        <v>1.7426273458445025</v>
      </c>
      <c r="M34" s="13">
        <f t="shared" si="18"/>
        <v>7.2289156626506026</v>
      </c>
      <c r="N34" s="13">
        <f t="shared" si="18"/>
        <v>3.0625832223701788</v>
      </c>
      <c r="O34" s="13">
        <f t="shared" si="18"/>
        <v>6.9148936170212716</v>
      </c>
      <c r="P34" s="13">
        <f t="shared" si="18"/>
        <v>3.0423280423280481</v>
      </c>
      <c r="Q34" s="13">
        <f t="shared" si="18"/>
        <v>0.93708165997323012</v>
      </c>
      <c r="R34" s="13">
        <f t="shared" ref="R34" si="19">100*(R30-R32)/R32</f>
        <v>-4.2407660738714039</v>
      </c>
      <c r="S34" s="13">
        <f t="shared" si="18"/>
        <v>8.7248322147650921</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Lichfield</v>
      </c>
      <c r="G39" s="10"/>
      <c r="H39" s="11"/>
      <c r="I39" s="30">
        <f>IF(VLOOKUP($F39,anxiety!$B$10:$L$468,anxiety!E$1,FALSE)=0,"",VLOOKUP($F39,anxiety!$B$10:$L$468,anxiety!E$1,FALSE))</f>
        <v>2.97</v>
      </c>
      <c r="J39" s="31">
        <f>IF(VLOOKUP($F39,anxiety!$B$10:$L$468,anxiety!F$1,FALSE)=0,"",VLOOKUP($F39,anxiety!$B$10:$L$468,anxiety!F$1,FALSE))</f>
        <v>2.94</v>
      </c>
      <c r="K39" s="31">
        <f>IF(VLOOKUP($F39,anxiety!$B$10:$L$468,anxiety!G$1,FALSE)=0,"",VLOOKUP($F39,anxiety!$B$10:$L$468,anxiety!G$1,FALSE))</f>
        <v>2.79</v>
      </c>
      <c r="L39" s="31">
        <f>IF(VLOOKUP($F39,anxiety!$B$10:$L$468,anxiety!H$1,FALSE)=0,"",VLOOKUP($F39,anxiety!$B$10:$L$468,anxiety!H$1,FALSE))</f>
        <v>2.68</v>
      </c>
      <c r="M39" s="31">
        <f>IF(VLOOKUP($F39,anxiety!$B$10:$L$468,anxiety!I$1,FALSE)=0,"",VLOOKUP($F39,anxiety!$B$10:$L$468,anxiety!I$1,FALSE))</f>
        <v>2.56</v>
      </c>
      <c r="N39" s="31">
        <f>IF(VLOOKUP($F39,anxiety!$B$10:$L$468,anxiety!J$1,FALSE)=0,"",VLOOKUP($F39,anxiety!$B$10:$L$468,anxiety!J$1,FALSE))</f>
        <v>2.23</v>
      </c>
      <c r="O39" s="31">
        <f>IF(VLOOKUP($F39,anxiety!$B$10:$L$468,anxiety!K$1,FALSE)=0,"",VLOOKUP($F39,anxiety!$B$10:$L$468,anxiety!K$1,FALSE))</f>
        <v>2.38</v>
      </c>
      <c r="P39" s="31">
        <f>IF(VLOOKUP($F39,anxiety!$B$10:$L$468,anxiety!L$1,FALSE)=0,"",VLOOKUP($F39,anxiety!$B$10:$L$468,anxiety!L$1,FALSE))</f>
        <v>2.71</v>
      </c>
      <c r="Q39" s="31">
        <f>IF(VLOOKUP($F39,anxiety!$B$10:$O$468,anxiety!M$1,FALSE)=0,"",VLOOKUP($F39,anxiety!$B$10:$O$468,anxiety!M$1,FALSE))</f>
        <v>2.77</v>
      </c>
      <c r="R39" s="31">
        <f>IF(VLOOKUP($F39,anxiety!$B$10:$O$468,anxiety!N$1,FALSE)=0,"",VLOOKUP($F39,anxiety!$B$10:$O$468,anxiety!N$1,FALSE))</f>
        <v>3.69</v>
      </c>
      <c r="S39" s="31">
        <f>IF(VLOOKUP($F39,anxiety!$B$10:$O$468,anxiety!O$1,FALSE)=0,"",VLOOKUP($F39,anxiety!$B$10:$O$468,anxiety!O$1,FALSE))</f>
        <v>2.34</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Lichfield to Rural as a Region</v>
      </c>
      <c r="G42" s="50"/>
      <c r="H42" s="51"/>
      <c r="I42" s="13">
        <f>100*((I39-I40))/I40</f>
        <v>0.10151872005199382</v>
      </c>
      <c r="J42" s="13">
        <f>100*((J39-J40))/J40</f>
        <v>1.2363093262529419</v>
      </c>
      <c r="K42" s="13">
        <f t="shared" ref="K42:S42" si="21">100*((K39-K40))/K40</f>
        <v>2.0311949242156984</v>
      </c>
      <c r="L42" s="13">
        <f t="shared" si="21"/>
        <v>-0.41189111747849472</v>
      </c>
      <c r="M42" s="13">
        <f t="shared" si="21"/>
        <v>-5.5560494266157336</v>
      </c>
      <c r="N42" s="13">
        <f t="shared" si="21"/>
        <v>-18.271735770742257</v>
      </c>
      <c r="O42" s="13">
        <f t="shared" si="21"/>
        <v>-13.004800281851397</v>
      </c>
      <c r="P42" s="13">
        <f t="shared" si="21"/>
        <v>-2.5348817055204211</v>
      </c>
      <c r="Q42" s="13">
        <f t="shared" si="21"/>
        <v>-4.740004143360224</v>
      </c>
      <c r="R42" s="13">
        <f t="shared" ref="R42" si="22">100*((R39-R40))/R40</f>
        <v>21.54053732290966</v>
      </c>
      <c r="S42" s="13">
        <f t="shared" si="21"/>
        <v>-20.849294971065248</v>
      </c>
      <c r="T42" s="24"/>
    </row>
    <row r="43" spans="1:20" ht="51" customHeight="1" x14ac:dyDescent="0.3">
      <c r="B43" s="12"/>
      <c r="C43" s="12"/>
      <c r="D43" s="12"/>
      <c r="F43" s="36" t="str">
        <f>"% Gap - "&amp;F39&amp;" to England"</f>
        <v>% Gap - Lichfield to England</v>
      </c>
      <c r="G43" s="37"/>
      <c r="H43" s="38"/>
      <c r="I43" s="13">
        <f>100*(I39-I41)/I41</f>
        <v>-5.4140127388535007</v>
      </c>
      <c r="J43" s="13">
        <f>100*(J39-J41)/J41</f>
        <v>-3.2894736842105292</v>
      </c>
      <c r="K43" s="13">
        <f t="shared" ref="K43:S43" si="23">100*(K39-K41)/K41</f>
        <v>-4.7781569965870343</v>
      </c>
      <c r="L43" s="13">
        <f t="shared" si="23"/>
        <v>-6.2937062937062844</v>
      </c>
      <c r="M43" s="13">
        <f t="shared" si="23"/>
        <v>-10.801393728222999</v>
      </c>
      <c r="N43" s="13">
        <f t="shared" si="23"/>
        <v>-23.36769759450172</v>
      </c>
      <c r="O43" s="13">
        <f t="shared" si="23"/>
        <v>-17.931034482758623</v>
      </c>
      <c r="P43" s="13">
        <f t="shared" si="23"/>
        <v>-5.5749128919860675</v>
      </c>
      <c r="Q43" s="13">
        <f t="shared" si="23"/>
        <v>-8.8815789473684212</v>
      </c>
      <c r="R43" s="13">
        <f t="shared" ref="R43" si="24">100*(R39-R41)/R41</f>
        <v>11.480362537764346</v>
      </c>
      <c r="S43" s="13">
        <f t="shared" si="23"/>
        <v>-25.23961661341853</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KfNvve5wJSloi24tHkMMhuUG2xsssYFE5nA2/pKpHBCBx67tNJGkqGeQGKDb8auzQ+eJzPkuZQ1cUan9Pra2VA==" saltValue="TrMBktCiWJAqqklmZv2aC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2022-12-05T16:23:42Z</dcterms:modified>
</cp:coreProperties>
</file>