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1" documentId="8_{1EE60311-0E0B-482D-96E3-C8B65C93E521}" xr6:coauthVersionLast="47" xr6:coauthVersionMax="47" xr10:uidLastSave="{95DDD1CF-9FCA-4340-8359-333538B6A637}"/>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<sst xmlns="http://schemas.openxmlformats.org/spreadsheetml/2006/main" count="12312" uniqueCount="1423">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</sst>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7.42</c:v>
                </c:pt>
                <c:pt idx="1">
                  <c:v>7.58</c:v>
                </c:pt>
                <c:pt idx="2">
                  <c:v>7.53</c:v>
                </c:pt>
                <c:pt idx="3">
                  <c:v>7.85</c:v>
                </c:pt>
                <c:pt idx="4">
                  <c:v>8.0500000000000007</c:v>
                </c:pt>
                <c:pt idx="5">
                  <c:v>7.77</c:v>
                </c:pt>
                <c:pt idx="6">
                  <c:v>7.74</c:v>
                </c:pt>
                <c:pt idx="7">
                  <c:v>7.56</c:v>
                </c:pt>
                <c:pt idx="8">
                  <c:v>8.15</c:v>
                </c:pt>
                <c:pt idx="9">
                  <c:v>7.47</c:v>
                </c:pt>
                <c:pt idx="10">
                  <c:v>7.03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7.57</c:v>
                </c:pt>
                <c:pt idx="1">
                  <c:v>7.79</c:v>
                </c:pt>
                <c:pt idx="2">
                  <c:v>7.85</c:v>
                </c:pt>
                <c:pt idx="3">
                  <c:v>7.94</c:v>
                </c:pt>
                <c:pt idx="4">
                  <c:v>7.86</c:v>
                </c:pt>
                <c:pt idx="5">
                  <c:v>8.1</c:v>
                </c:pt>
                <c:pt idx="6">
                  <c:v>8.02</c:v>
                </c:pt>
                <c:pt idx="7">
                  <c:v>8.02</c:v>
                </c:pt>
                <c:pt idx="8">
                  <c:v>8.49</c:v>
                </c:pt>
                <c:pt idx="9">
                  <c:v>7.81</c:v>
                </c:pt>
                <c:pt idx="10">
                  <c:v>7.63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7.29</c:v>
                </c:pt>
                <c:pt idx="1">
                  <c:v>7.66</c:v>
                </c:pt>
                <c:pt idx="2">
                  <c:v>7.68</c:v>
                </c:pt>
                <c:pt idx="3">
                  <c:v>7.71</c:v>
                </c:pt>
                <c:pt idx="4">
                  <c:v>7.72</c:v>
                </c:pt>
                <c:pt idx="5">
                  <c:v>7.63</c:v>
                </c:pt>
                <c:pt idx="6">
                  <c:v>7.51</c:v>
                </c:pt>
                <c:pt idx="7">
                  <c:v>7.69</c:v>
                </c:pt>
                <c:pt idx="8">
                  <c:v>8.0299999999999994</c:v>
                </c:pt>
                <c:pt idx="9">
                  <c:v>7.74</c:v>
                </c:pt>
                <c:pt idx="10">
                  <c:v>7.22</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3.59</c:v>
                </c:pt>
                <c:pt idx="1">
                  <c:v>2.71</c:v>
                </c:pt>
                <c:pt idx="2">
                  <c:v>2.82</c:v>
                </c:pt>
                <c:pt idx="3">
                  <c:v>3.01</c:v>
                </c:pt>
                <c:pt idx="4">
                  <c:v>3.32</c:v>
                </c:pt>
                <c:pt idx="5">
                  <c:v>3.22</c:v>
                </c:pt>
                <c:pt idx="6">
                  <c:v>3.56</c:v>
                </c:pt>
                <c:pt idx="7">
                  <c:v>3.79</c:v>
                </c:pt>
                <c:pt idx="8">
                  <c:v>2.39</c:v>
                </c:pt>
                <c:pt idx="10">
                  <c:v>2.13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Melton in the period April 2011 to March 2022 had scores for 'life satisfaction' that moved from being above the England situation for the majority of the period to being markedly below the England position at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Melton in the period April 2011 to March 2022 moved from being below the rural and England situations at the beginning of the period to being above these levels during the mid portion of the period to being below them again at the end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Melton in the period April 2011 to March 2022 were generally in line with or above the rural situation, with exceptional years at the beginning and end of the period where the scores were below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Melton in the period April 2011 to March 2022 moved above the rural and England levels by significant margins in 2018/19 before then dropping below them both by significant margins at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168</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Melton</v>
      </c>
      <c r="G12" s="10"/>
      <c r="H12" s="11"/>
      <c r="I12" s="30">
        <f>IF(VLOOKUP($F12,'life satisfaction'!$B$10:$L$468,'life satisfaction'!E$1,FALSE)=0,"",VLOOKUP($F12,'life satisfaction'!$B$10:$L$468,'life satisfaction'!E$1,FALSE))</f>
        <v>7.42</v>
      </c>
      <c r="J12" s="31">
        <f>IF(VLOOKUP($F12,'life satisfaction'!$B$10:$L$468,'life satisfaction'!F$1,FALSE)=0,"",VLOOKUP($F12,'life satisfaction'!$B$10:$L$468,'life satisfaction'!F$1,FALSE))</f>
        <v>7.58</v>
      </c>
      <c r="K12" s="31">
        <f>IF(VLOOKUP($F12,'life satisfaction'!$B$10:$L$468,'life satisfaction'!G$1,FALSE)=0,"",VLOOKUP($F12,'life satisfaction'!$B$10:$L$468,'life satisfaction'!G$1,FALSE))</f>
        <v>7.53</v>
      </c>
      <c r="L12" s="31">
        <f>IF(VLOOKUP($F12,'life satisfaction'!$B$10:$L$468,'life satisfaction'!H$1,FALSE)=0,"",VLOOKUP($F12,'life satisfaction'!$B$10:$L$468,'life satisfaction'!H$1,FALSE))</f>
        <v>7.85</v>
      </c>
      <c r="M12" s="31">
        <f>IF(VLOOKUP($F12,'life satisfaction'!$B$10:$L$468,'life satisfaction'!I$1,FALSE)=0,"",VLOOKUP($F12,'life satisfaction'!$B$10:$L$468,'life satisfaction'!I$1,FALSE))</f>
        <v>8.0500000000000007</v>
      </c>
      <c r="N12" s="31">
        <f>IF(VLOOKUP($F12,'life satisfaction'!$B$10:$L$468,'life satisfaction'!J$1,FALSE)=0,"",VLOOKUP($F12,'life satisfaction'!$B$10:$L$468,'life satisfaction'!J$1,FALSE))</f>
        <v>7.77</v>
      </c>
      <c r="O12" s="31">
        <f>IF(VLOOKUP($F12,'life satisfaction'!$B$10:$L$468,'life satisfaction'!K$1,FALSE)=0,"",VLOOKUP($F12,'life satisfaction'!$B$10:$L$468,'life satisfaction'!K$1,FALSE))</f>
        <v>7.74</v>
      </c>
      <c r="P12" s="31">
        <f>IF(VLOOKUP($F12,'life satisfaction'!$B$10:$L$468,'life satisfaction'!L$1,FALSE)=0,"",VLOOKUP($F12,'life satisfaction'!$B$10:$L$468,'life satisfaction'!L$1,FALSE))</f>
        <v>7.56</v>
      </c>
      <c r="Q12" s="31">
        <f>IF(VLOOKUP($F12,'life satisfaction'!$B$10:$O$468,'life satisfaction'!M$1,FALSE)=0,"",VLOOKUP($F12,'life satisfaction'!$B$10:$O$468,'life satisfaction'!M$1,FALSE))</f>
        <v>8.15</v>
      </c>
      <c r="R12" s="31">
        <f>IF(VLOOKUP($F12,'life satisfaction'!$B$10:$O$468,'life satisfaction'!N$1,FALSE)=0,"",VLOOKUP($F12,'life satisfaction'!$B$10:$O$468,'life satisfaction'!N$1,FALSE))</f>
        <v>7.47</v>
      </c>
      <c r="S12" s="31">
        <f>IF(VLOOKUP($F12,'life satisfaction'!$B$10:$O$468,'life satisfaction'!O$1,FALSE)=0,"",VLOOKUP($F12,'life satisfaction'!$B$10:$O$468,'life satisfaction'!O$1,FALSE))</f>
        <v>7.03</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Melton to Rural as a Region</v>
      </c>
      <c r="G15" s="50"/>
      <c r="H15" s="51"/>
      <c r="I15" s="13">
        <f>100*((I12-I13))/I13</f>
        <v>-2.1590277226149879</v>
      </c>
      <c r="J15" s="13">
        <f>100*((J12-J13))/J13</f>
        <v>-8.2584251818375809E-2</v>
      </c>
      <c r="K15" s="13">
        <f t="shared" ref="K15:P15" si="0">100*((K12-K13))/K13</f>
        <v>-1.9177351265673812</v>
      </c>
      <c r="L15" s="13">
        <f t="shared" si="0"/>
        <v>0.68612755172999851</v>
      </c>
      <c r="M15" s="13">
        <f t="shared" si="0"/>
        <v>3.0268920002467401</v>
      </c>
      <c r="N15" s="13">
        <f t="shared" si="0"/>
        <v>-0.9522200549830161</v>
      </c>
      <c r="O15" s="13">
        <f t="shared" si="0"/>
        <v>0.38753633153107109</v>
      </c>
      <c r="P15" s="13">
        <f t="shared" si="0"/>
        <v>-3.7164339419978973</v>
      </c>
      <c r="Q15" s="13">
        <f t="shared" ref="Q15:S15" si="1">100*((Q12-Q13))/Q13</f>
        <v>4.4129904609019768</v>
      </c>
      <c r="R15" s="13">
        <f t="shared" ref="R15" si="2">100*((R12-R13))/R13</f>
        <v>-1.0074722186741534</v>
      </c>
      <c r="S15" s="13">
        <f t="shared" si="1"/>
        <v>-8.4261904014563935</v>
      </c>
      <c r="T15" s="24"/>
    </row>
    <row r="16" spans="1:20" ht="51" customHeight="1" x14ac:dyDescent="0.3">
      <c r="B16" s="12"/>
      <c r="C16" s="12"/>
      <c r="D16" s="12"/>
      <c r="F16" s="36" t="str">
        <f>"% Gap - "&amp;F12&amp;" to England"</f>
        <v>% Gap - Melton to England</v>
      </c>
      <c r="G16" s="37"/>
      <c r="H16" s="38"/>
      <c r="I16" s="13">
        <f>100*(I12-I14)/I14</f>
        <v>0.13495276653171101</v>
      </c>
      <c r="J16" s="13">
        <f>100*(J12-J14)/J14</f>
        <v>1.8817204301075225</v>
      </c>
      <c r="K16" s="13">
        <f t="shared" ref="K16:P16" si="3">100*(K12-K14)/K14</f>
        <v>0.4000000000000033</v>
      </c>
      <c r="L16" s="13">
        <f t="shared" si="3"/>
        <v>3.2894736842105265</v>
      </c>
      <c r="M16" s="13">
        <f t="shared" si="3"/>
        <v>5.3664921465968716</v>
      </c>
      <c r="N16" s="13">
        <f t="shared" si="3"/>
        <v>1.3037809647979093</v>
      </c>
      <c r="O16" s="13">
        <f t="shared" si="3"/>
        <v>0.78125000000000655</v>
      </c>
      <c r="P16" s="13">
        <f t="shared" si="3"/>
        <v>-1.9455252918287984</v>
      </c>
      <c r="Q16" s="13">
        <f t="shared" ref="Q16:S16" si="4">100*(Q12-Q14)/Q14</f>
        <v>6.5359477124183005</v>
      </c>
      <c r="R16" s="13">
        <f t="shared" ref="R16" si="5">100*(R12-R14)/R14</f>
        <v>1.2195121951219494</v>
      </c>
      <c r="S16" s="13">
        <f t="shared" si="4"/>
        <v>-6.8874172185430407</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Melton</v>
      </c>
      <c r="G21" s="10"/>
      <c r="H21" s="11"/>
      <c r="I21" s="30">
        <f>IF(VLOOKUP($F21,worthwhile!$B$10:$L$468,worthwhile!E$1,FALSE)=0,"",VLOOKUP($F21,worthwhile!$B$10:$L$468,worthwhile!E$1,FALSE))</f>
        <v>7.57</v>
      </c>
      <c r="J21" s="31">
        <f>IF(VLOOKUP($F21,worthwhile!$B$10:$L$468,worthwhile!F$1,FALSE)=0,"",VLOOKUP($F21,worthwhile!$B$10:$L$468,worthwhile!F$1,FALSE))</f>
        <v>7.79</v>
      </c>
      <c r="K21" s="31">
        <f>IF(VLOOKUP($F21,worthwhile!$B$10:$L$468,worthwhile!G$1,FALSE)=0,"",VLOOKUP($F21,worthwhile!$B$10:$L$468,worthwhile!G$1,FALSE))</f>
        <v>7.85</v>
      </c>
      <c r="L21" s="31">
        <f>IF(VLOOKUP($F21,worthwhile!$B$10:$L$468,worthwhile!H$1,FALSE)=0,"",VLOOKUP($F21,worthwhile!$B$10:$L$468,worthwhile!H$1,FALSE))</f>
        <v>7.94</v>
      </c>
      <c r="M21" s="31">
        <f>IF(VLOOKUP($F21,worthwhile!$B$10:$L$468,worthwhile!I$1,FALSE)=0,"",VLOOKUP($F21,worthwhile!$B$10:$L$468,worthwhile!I$1,FALSE))</f>
        <v>7.86</v>
      </c>
      <c r="N21" s="31">
        <f>IF(VLOOKUP($F21,worthwhile!$B$10:$L$468,worthwhile!J$1,FALSE)=0,"",VLOOKUP($F21,worthwhile!$B$10:$L$468,worthwhile!J$1,FALSE))</f>
        <v>8.1</v>
      </c>
      <c r="O21" s="31">
        <f>IF(VLOOKUP($F21,worthwhile!$B$10:$L$468,worthwhile!K$1,FALSE)=0,"",VLOOKUP($F21,worthwhile!$B$10:$L$468,worthwhile!K$1,FALSE))</f>
        <v>8.02</v>
      </c>
      <c r="P21" s="31">
        <f>IF(VLOOKUP($F21,worthwhile!$B$10:$L$468,worthwhile!L$1,FALSE)=0,"",VLOOKUP($F21,worthwhile!$B$10:$L$468,worthwhile!L$1,FALSE))</f>
        <v>8.02</v>
      </c>
      <c r="Q21" s="31">
        <f>IF(VLOOKUP($F21,worthwhile!$B$10:$O$468,worthwhile!M$1,FALSE)=0,"",VLOOKUP($F21,worthwhile!$B$10:$O$468,worthwhile!M$1,FALSE))</f>
        <v>8.49</v>
      </c>
      <c r="R21" s="31">
        <f>IF(VLOOKUP($F21,worthwhile!$B$10:$O$468,worthwhile!N$1,FALSE)=0,"",VLOOKUP($F21,worthwhile!$B$10:$O$468,worthwhile!N$1,FALSE))</f>
        <v>7.81</v>
      </c>
      <c r="S21" s="31">
        <f>IF(VLOOKUP($F21,worthwhile!$B$10:$O$468,worthwhile!O$1,FALSE)=0,"",VLOOKUP($F21,worthwhile!$B$10:$O$468,worthwhile!O$1,FALSE))</f>
        <v>7.63</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Melton to Rural as a Region</v>
      </c>
      <c r="G24" s="50"/>
      <c r="H24" s="51"/>
      <c r="I24" s="13">
        <f>100*((I21-I22))/I22</f>
        <v>-3.1148324621054657</v>
      </c>
      <c r="J24" s="13">
        <f>100*((J21-J22))/J22</f>
        <v>-0.27146669134544471</v>
      </c>
      <c r="K24" s="13">
        <f t="shared" ref="K24:P24" si="8">100*((K21-K22))/K22</f>
        <v>-0.2632908292130739</v>
      </c>
      <c r="L24" s="13">
        <f t="shared" si="8"/>
        <v>-0.34025435903638718</v>
      </c>
      <c r="M24" s="13">
        <f t="shared" si="8"/>
        <v>-1.4457285293451889</v>
      </c>
      <c r="N24" s="13">
        <f t="shared" si="8"/>
        <v>1.2210361492946622</v>
      </c>
      <c r="O24" s="13">
        <f t="shared" si="8"/>
        <v>1.5158909290550713</v>
      </c>
      <c r="P24" s="13">
        <f t="shared" si="8"/>
        <v>0.29682532507646547</v>
      </c>
      <c r="Q24" s="13">
        <f t="shared" ref="Q24:S24" si="9">100*((Q21-Q22))/Q22</f>
        <v>6.2866709905126363</v>
      </c>
      <c r="R24" s="13">
        <f t="shared" ref="R24" si="10">100*((R21-R22))/R22</f>
        <v>-0.27384194089315167</v>
      </c>
      <c r="S24" s="13">
        <f t="shared" si="9"/>
        <v>-3.1326001498998464</v>
      </c>
      <c r="T24" s="24"/>
    </row>
    <row r="25" spans="1:20" ht="51" customHeight="1" x14ac:dyDescent="0.3">
      <c r="B25" s="12"/>
      <c r="C25" s="12"/>
      <c r="D25" s="12"/>
      <c r="F25" s="36" t="str">
        <f>"% Gap - "&amp;F21&amp;" to England"</f>
        <v>% Gap - Melton to England</v>
      </c>
      <c r="G25" s="37"/>
      <c r="H25" s="38"/>
      <c r="I25" s="13">
        <f>100*(I21-I23)/I23</f>
        <v>-1.1749347258485621</v>
      </c>
      <c r="J25" s="13">
        <f>100*(J21-J23)/J23</f>
        <v>1.3003901170351058</v>
      </c>
      <c r="K25" s="13">
        <f t="shared" ref="K25:P25" si="11">100*(K21-K23)/K23</f>
        <v>1.4211886304909487</v>
      </c>
      <c r="L25" s="13">
        <f t="shared" si="11"/>
        <v>1.5345268542199502</v>
      </c>
      <c r="M25" s="13">
        <f t="shared" si="11"/>
        <v>0.38314176245211046</v>
      </c>
      <c r="N25" s="13">
        <f t="shared" si="11"/>
        <v>3.0534351145038081</v>
      </c>
      <c r="O25" s="13">
        <f t="shared" si="11"/>
        <v>1.7766497461928894</v>
      </c>
      <c r="P25" s="13">
        <f t="shared" si="11"/>
        <v>1.7766497461928894</v>
      </c>
      <c r="Q25" s="13">
        <f t="shared" ref="Q25:S25" si="12">100*(Q21-Q23)/Q23</f>
        <v>8.0152671755725162</v>
      </c>
      <c r="R25" s="13">
        <f t="shared" ref="R25" si="13">100*(R21-R23)/R23</f>
        <v>1.2970168612191912</v>
      </c>
      <c r="S25" s="13">
        <f t="shared" si="12"/>
        <v>-1.9280205655527036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Melton</v>
      </c>
      <c r="G30" s="10"/>
      <c r="H30" s="11"/>
      <c r="I30" s="30">
        <f>IF(VLOOKUP($F30,happy!$B$10:$L$468,happy!E$1,FALSE)=0,"",VLOOKUP($F30,happy!$B$10:$L$468,happy!E$1,FALSE))</f>
        <v>7.29</v>
      </c>
      <c r="J30" s="31">
        <f>IF(VLOOKUP($F30,happy!$B$10:$L$468,happy!F$1,FALSE)=0,"",VLOOKUP($F30,happy!$B$10:$L$468,happy!F$1,FALSE))</f>
        <v>7.66</v>
      </c>
      <c r="K30" s="31">
        <f>IF(VLOOKUP($F30,happy!$B$10:$L$468,happy!G$1,FALSE)=0,"",VLOOKUP($F30,happy!$B$10:$L$468,happy!G$1,FALSE))</f>
        <v>7.68</v>
      </c>
      <c r="L30" s="31">
        <f>IF(VLOOKUP($F30,happy!$B$10:$L$468,happy!H$1,FALSE)=0,"",VLOOKUP($F30,happy!$B$10:$L$468,happy!H$1,FALSE))</f>
        <v>7.71</v>
      </c>
      <c r="M30" s="31">
        <f>IF(VLOOKUP($F30,happy!$B$10:$L$468,happy!I$1,FALSE)=0,"",VLOOKUP($F30,happy!$B$10:$L$468,happy!I$1,FALSE))</f>
        <v>7.72</v>
      </c>
      <c r="N30" s="31">
        <f>IF(VLOOKUP($F30,happy!$B$10:$L$468,happy!J$1,FALSE)=0,"",VLOOKUP($F30,happy!$B$10:$L$468,happy!J$1,FALSE))</f>
        <v>7.63</v>
      </c>
      <c r="O30" s="31">
        <f>IF(VLOOKUP($F30,happy!$B$10:$L$468,happy!K$1,FALSE)=0,"",VLOOKUP($F30,happy!$B$10:$L$468,happy!K$1,FALSE))</f>
        <v>7.51</v>
      </c>
      <c r="P30" s="31">
        <f>IF(VLOOKUP($F30,happy!$B$10:$L$468,happy!L$1,FALSE)=0,"",VLOOKUP($F30,happy!$B$10:$L$468,happy!L$1,FALSE))</f>
        <v>7.69</v>
      </c>
      <c r="Q30" s="31">
        <f>IF(VLOOKUP($F30,happy!$B$10:$O$468,happy!M$1,FALSE)=0,"",VLOOKUP($F30,happy!$B$10:$O$468,happy!M$1,FALSE))</f>
        <v>8.0299999999999994</v>
      </c>
      <c r="R30" s="31">
        <f>IF(VLOOKUP($F30,happy!$B$10:$O$468,happy!N$1,FALSE)=0,"",VLOOKUP($F30,happy!$B$10:$O$468,happy!N$1,FALSE))</f>
        <v>7.74</v>
      </c>
      <c r="S30" s="31">
        <f>IF(VLOOKUP($F30,happy!$B$10:$O$468,happy!O$1,FALSE)=0,"",VLOOKUP($F30,happy!$B$10:$O$468,happy!O$1,FALSE))</f>
        <v>7.22</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Melton to Rural as a Region</v>
      </c>
      <c r="G33" s="50"/>
      <c r="H33" s="51"/>
      <c r="I33" s="13">
        <f>100*((I30-I31))/I31</f>
        <v>-2.2030063035397047</v>
      </c>
      <c r="J33" s="13">
        <f>100*((J30-J31))/J31</f>
        <v>3.4360459440992046</v>
      </c>
      <c r="K33" s="13">
        <f t="shared" ref="K33:S33" si="16">100*((K30-K31))/K31</f>
        <v>1.8762985456289358</v>
      </c>
      <c r="L33" s="13">
        <f t="shared" si="16"/>
        <v>1.0532798534567691</v>
      </c>
      <c r="M33" s="13">
        <f t="shared" si="16"/>
        <v>1.2515011693318796</v>
      </c>
      <c r="N33" s="13">
        <f t="shared" si="16"/>
        <v>-0.40261067861920896</v>
      </c>
      <c r="O33" s="13">
        <f t="shared" si="16"/>
        <v>-3.6884983000860613E-2</v>
      </c>
      <c r="P33" s="13">
        <f t="shared" si="16"/>
        <v>8.31059679493385E-2</v>
      </c>
      <c r="Q33" s="13">
        <f t="shared" si="16"/>
        <v>5.9030095020179925</v>
      </c>
      <c r="R33" s="13">
        <f t="shared" ref="R33" si="17">100*((R30-R31))/R31</f>
        <v>3.5593384273141133</v>
      </c>
      <c r="S33" s="13">
        <f t="shared" si="16"/>
        <v>-4.7175361327969547</v>
      </c>
      <c r="T33" s="24"/>
    </row>
    <row r="34" spans="1:20" ht="51" customHeight="1" x14ac:dyDescent="0.3">
      <c r="B34" s="12"/>
      <c r="C34" s="12"/>
      <c r="D34" s="12"/>
      <c r="F34" s="36" t="str">
        <f>"% Gap - "&amp;F30&amp;" to England"</f>
        <v>% Gap - Melton to England</v>
      </c>
      <c r="G34" s="37"/>
      <c r="H34" s="38"/>
      <c r="I34" s="13">
        <f>100*(I30-I32)/I32</f>
        <v>0</v>
      </c>
      <c r="J34" s="13">
        <f>100*(J30-J32)/J32</f>
        <v>5.0754458161865585</v>
      </c>
      <c r="K34" s="13">
        <f t="shared" ref="K34:S34" si="18">100*(K30-K32)/K32</f>
        <v>4.0650406504065018</v>
      </c>
      <c r="L34" s="13">
        <f t="shared" si="18"/>
        <v>3.3512064343163539</v>
      </c>
      <c r="M34" s="13">
        <f t="shared" si="18"/>
        <v>3.346720214190094</v>
      </c>
      <c r="N34" s="13">
        <f t="shared" si="18"/>
        <v>1.59786950732357</v>
      </c>
      <c r="O34" s="13">
        <f t="shared" si="18"/>
        <v>-0.13297872340425249</v>
      </c>
      <c r="P34" s="13">
        <f t="shared" si="18"/>
        <v>1.71957671957673</v>
      </c>
      <c r="Q34" s="13">
        <f t="shared" si="18"/>
        <v>7.4966532797858045</v>
      </c>
      <c r="R34" s="13">
        <f t="shared" ref="R34" si="19">100*(R30-R32)/R32</f>
        <v>5.882352941176479</v>
      </c>
      <c r="S34" s="13">
        <f t="shared" si="18"/>
        <v>-3.0872483221476568</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Melton</v>
      </c>
      <c r="G39" s="10"/>
      <c r="H39" s="11"/>
      <c r="I39" s="30">
        <f>IF(VLOOKUP($F39,anxiety!$B$10:$L$468,anxiety!E$1,FALSE)=0,"",VLOOKUP($F39,anxiety!$B$10:$L$468,anxiety!E$1,FALSE))</f>
        <v>3.59</v>
      </c>
      <c r="J39" s="31">
        <f>IF(VLOOKUP($F39,anxiety!$B$10:$L$468,anxiety!F$1,FALSE)=0,"",VLOOKUP($F39,anxiety!$B$10:$L$468,anxiety!F$1,FALSE))</f>
        <v>2.71</v>
      </c>
      <c r="K39" s="31">
        <f>IF(VLOOKUP($F39,anxiety!$B$10:$L$468,anxiety!G$1,FALSE)=0,"",VLOOKUP($F39,anxiety!$B$10:$L$468,anxiety!G$1,FALSE))</f>
        <v>2.82</v>
      </c>
      <c r="L39" s="31">
        <f>IF(VLOOKUP($F39,anxiety!$B$10:$L$468,anxiety!H$1,FALSE)=0,"",VLOOKUP($F39,anxiety!$B$10:$L$468,anxiety!H$1,FALSE))</f>
        <v>3.01</v>
      </c>
      <c r="M39" s="31">
        <f>IF(VLOOKUP($F39,anxiety!$B$10:$L$468,anxiety!I$1,FALSE)=0,"",VLOOKUP($F39,anxiety!$B$10:$L$468,anxiety!I$1,FALSE))</f>
        <v>3.32</v>
      </c>
      <c r="N39" s="31">
        <f>IF(VLOOKUP($F39,anxiety!$B$10:$L$468,anxiety!J$1,FALSE)=0,"",VLOOKUP($F39,anxiety!$B$10:$L$468,anxiety!J$1,FALSE))</f>
        <v>3.22</v>
      </c>
      <c r="O39" s="31">
        <f>IF(VLOOKUP($F39,anxiety!$B$10:$L$468,anxiety!K$1,FALSE)=0,"",VLOOKUP($F39,anxiety!$B$10:$L$468,anxiety!K$1,FALSE))</f>
        <v>3.56</v>
      </c>
      <c r="P39" s="31">
        <f>IF(VLOOKUP($F39,anxiety!$B$10:$L$468,anxiety!L$1,FALSE)=0,"",VLOOKUP($F39,anxiety!$B$10:$L$468,anxiety!L$1,FALSE))</f>
        <v>3.79</v>
      </c>
      <c r="Q39" s="31">
        <f>IF(VLOOKUP($F39,anxiety!$B$10:$O$468,anxiety!M$1,FALSE)=0,"",VLOOKUP($F39,anxiety!$B$10:$O$468,anxiety!M$1,FALSE))</f>
        <v>2.39</v>
      </c>
      <c r="R39" s="31"/>
      <c r="S39" s="31">
        <f>IF(VLOOKUP($F39,anxiety!$B$10:$O$468,anxiety!O$1,FALSE)=0,"",VLOOKUP($F39,anxiety!$B$10:$O$468,anxiety!O$1,FALSE))</f>
        <v>2.13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Melton to Rural as a Region</v>
      </c>
      <c r="G42" s="50"/>
      <c r="H42" s="51"/>
      <c r="I42" s="13">
        <f>100*((I39-I40))/I40</f>
        <v>20.99813205555105</v>
      </c>
      <c r="J42" s="13">
        <f>100*((J39-J40))/J40</f>
        <v>-6.6835380019913346</v>
      </c>
      <c r="K42" s="13">
        <f t="shared" ref="K42:S42" si="21">100*((K39-K40))/K40</f>
        <v>3.1283045470567199</v>
      </c>
      <c r="L42" s="13">
        <f t="shared" si="21"/>
        <v>11.85082378223496</v>
      </c>
      <c r="M42" s="13">
        <f t="shared" si="21"/>
        <v>22.481998399857712</v>
      </c>
      <c r="N42" s="13">
        <f t="shared" si="21"/>
        <v>18.011215613547062</v>
      </c>
      <c r="O42" s="13">
        <f t="shared" si="21"/>
        <v>30.127273527986993</v>
      </c>
      <c r="P42" s="13">
        <f t="shared" si="21"/>
        <v>36.307305659069229</v>
      </c>
      <c r="Q42" s="13">
        <f t="shared" si="21"/>
        <v>-17.808162419722358</v>
      </c>
      <c r="R42" s="13"/>
      <c r="S42" s="13">
        <f t="shared" si="21"/>
        <v>-27.952563371097852</v>
      </c>
      <c r="T42" s="24"/>
    </row>
    <row r="43" spans="1:20" ht="51" customHeight="1" x14ac:dyDescent="0.3">
      <c r="B43" s="12"/>
      <c r="C43" s="12"/>
      <c r="D43" s="12"/>
      <c r="F43" s="36" t="str">
        <f>"% Gap - "&amp;F39&amp;" to England"</f>
        <v>% Gap - Melton to England</v>
      </c>
      <c r="G43" s="37"/>
      <c r="H43" s="38"/>
      <c r="I43" s="13">
        <f>100*(I39-I41)/I41</f>
        <v>14.331210191082793</v>
      </c>
      <c r="J43" s="13">
        <f>100*(J39-J41)/J41</f>
        <v>-10.85526315789474</v>
      </c>
      <c r="K43" s="13">
        <f t="shared" ref="K43:S43" si="22">100*(K39-K41)/K41</f>
        <v>-3.7542662116041061</v>
      </c>
      <c r="L43" s="13">
        <f t="shared" si="22"/>
        <v>5.2447552447552415</v>
      </c>
      <c r="M43" s="13">
        <f t="shared" si="22"/>
        <v>15.679442508710791</v>
      </c>
      <c r="N43" s="13">
        <f t="shared" si="22"/>
        <v>10.652920962199314</v>
      </c>
      <c r="O43" s="13">
        <f t="shared" si="22"/>
        <v>22.758620689655178</v>
      </c>
      <c r="P43" s="13">
        <f t="shared" si="22"/>
        <v>32.055749128919857</v>
      </c>
      <c r="Q43" s="13">
        <f t="shared" si="22"/>
        <v>-21.381578947368418</v>
      </c>
      <c r="R43" s="13"/>
      <c r="S43" s="13">
        <f t="shared" si="22"/>
        <v>-31.948881789137381</v>
      </c>
      <c r="T43" s="24"/>
    </row>
    <row r="44" spans="1:20" ht="51" customHeight="1" x14ac:dyDescent="0.3">
      <c r="B44" s="12"/>
      <c r="C44" s="12"/>
      <c r="D44" s="12"/>
      <c r="F44" s="36" t="s">
        <v>4</v>
      </c>
      <c r="G44" s="37"/>
      <c r="H44" s="38"/>
      <c r="I44" s="14">
        <f>100*(I40-I41)/I41</f>
        <v>-5.5099378405341239</v>
      </c>
      <c r="J44" s="15">
        <f>100*(J40-J41)/J41</f>
        <v>-4.4705136334813318</v>
      </c>
      <c r="K44" s="15">
        <f t="shared" ref="K44:S44" si="23">100*(K40-K41)/K41</f>
        <v>-6.6737941527200793</v>
      </c>
      <c r="L44" s="15">
        <f t="shared" si="23"/>
        <v>-5.9061420507203692</v>
      </c>
      <c r="M44" s="15">
        <f t="shared" si="23"/>
        <v>-5.5539230091095764</v>
      </c>
      <c r="N44" s="15">
        <f t="shared" si="23"/>
        <v>-6.2352502794684002</v>
      </c>
      <c r="O44" s="15">
        <f t="shared" si="23"/>
        <v>-5.6626506024096583</v>
      </c>
      <c r="P44" s="15">
        <f t="shared" si="23"/>
        <v>-3.1190965954409902</v>
      </c>
      <c r="Q44" s="15">
        <f t="shared" si="23"/>
        <v>-4.3476537729867255</v>
      </c>
      <c r="R44" s="15">
        <f t="shared" si="23"/>
        <v>-8.2772176318567503</v>
      </c>
      <c r="S44" s="15">
        <f t="shared" si="23"/>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nRMZzzcOTF3yF/6YdHFV/3mhrVkZho/KPp55ErkV1LR0n780gdNk/myweUGS4Lpbj7LOw1E9MXFYPALZvSkvtg==" saltValue="WZjnJUtr4b6RYuyvBxG3z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2022-12-05T15:27:03Z</dcterms:modified>
</cp:coreProperties>
</file>