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768AF63E-D4A2-4BEF-B0A7-4609AB2BC5BD}" xr6:coauthVersionLast="47" xr6:coauthVersionMax="47" xr10:uidLastSave="{BF985AE7-27E2-48CD-8D1D-077D77937C5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<sst xmlns="http://schemas.openxmlformats.org/spreadsheetml/2006/main" count="12312" uniqueCount="1423">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</sst>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Mid Devon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7.33</c:v>
                </c:pt>
                <c:pt idx="1">
                  <c:v>7.3</c:v>
                </c:pt>
                <c:pt idx="2">
                  <c:v>7.64</c:v>
                </c:pt>
                <c:pt idx="3">
                  <c:v>7.96</c:v>
                </c:pt>
                <c:pt idx="4">
                  <c:v>7.96</c:v>
                </c:pt>
                <c:pt idx="5">
                  <c:v>7.86</c:v>
                </c:pt>
                <c:pt idx="6">
                  <c:v>7.89</c:v>
                </c:pt>
                <c:pt idx="7">
                  <c:v>7.73</c:v>
                </c:pt>
                <c:pt idx="8">
                  <c:v>7.61</c:v>
                </c:pt>
                <c:pt idx="9">
                  <c:v>7.56</c:v>
                </c:pt>
                <c:pt idx="10">
                  <c:v>7.75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Mid Devon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c:v>
                </c:pt>
                <c:pt idx="1">
                  <c:v>7.73</c:v>
                </c:pt>
                <c:pt idx="2">
                  <c:v>7.82</c:v>
                </c:pt>
                <c:pt idx="3">
                  <c:v>8.19</c:v>
                </c:pt>
                <c:pt idx="4">
                  <c:v>7.88</c:v>
                </c:pt>
                <c:pt idx="5">
                  <c:v>7.94</c:v>
                </c:pt>
                <c:pt idx="6">
                  <c:v>8.07</c:v>
                </c:pt>
                <c:pt idx="7">
                  <c:v>8.06</c:v>
                </c:pt>
                <c:pt idx="8">
                  <c:v>7.92</c:v>
                </c:pt>
                <c:pt idx="9">
                  <c:v>7.86</c:v>
                </c:pt>
                <c:pt idx="10">
                  <c:v>7.94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Mid Devon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7.21</c:v>
                </c:pt>
                <c:pt idx="1">
                  <c:v>7.23</c:v>
                </c:pt>
                <c:pt idx="2">
                  <c:v>7.4</c:v>
                </c:pt>
                <c:pt idx="3">
                  <c:v>7.69</c:v>
                </c:pt>
                <c:pt idx="4">
                  <c:v>7.8</c:v>
                </c:pt>
                <c:pt idx="5">
                  <c:v>7.65</c:v>
                </c:pt>
                <c:pt idx="6">
                  <c:v>7.75</c:v>
                </c:pt>
                <c:pt idx="7">
                  <c:v>7.84</c:v>
                </c:pt>
                <c:pt idx="8">
                  <c:v>7.15</c:v>
                </c:pt>
                <c:pt idx="9">
                  <c:v>7.83</c:v>
                </c:pt>
                <c:pt idx="10">
                  <c:v>7.57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Mid Devon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3.12</c:v>
                </c:pt>
                <c:pt idx="1">
                  <c:v>3.29</c:v>
                </c:pt>
                <c:pt idx="2">
                  <c:v>2.84</c:v>
                </c:pt>
                <c:pt idx="3">
                  <c:v>2.94</c:v>
                </c:pt>
                <c:pt idx="4">
                  <c:v>2.09</c:v>
                </c:pt>
                <c:pt idx="5">
                  <c:v>2.83</c:v>
                </c:pt>
                <c:pt idx="6">
                  <c:v>2.5499999999999998</c:v>
                </c:pt>
                <c:pt idx="7">
                  <c:v>2.72</c:v>
                </c:pt>
                <c:pt idx="8">
                  <c:v>3.33</c:v>
                </c:pt>
                <c:pt idx="9">
                  <c:v>3.15</c:v>
                </c:pt>
                <c:pt idx="10">
                  <c:v>2.41</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Mid Devon in the period April 2011 to March 2022 had scores for 'life satisfaction' that increased from a position at the start of the period where they were below the rural and England situations, to being above both, before then dropping below rural, moving once more above the rural and England positions in the last two years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Mid Devon in the period April 2011 to March 2022 moved above and below the rural situation but did not drop below the England level.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Mid Devon in the period April 2011 to March 2022 rose from being initially below the rural and England situations to being generally above and in line with the rural situation for the remainder of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Mid Devon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171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Mid Devon</v>
      </c>
      <c r="G12" s="10"/>
      <c r="H12" s="11"/>
      <c r="I12" s="30">
        <f>IF(VLOOKUP($F12,'life satisfaction'!$B$10:$L$468,'life satisfaction'!E$1,FALSE)=0,"",VLOOKUP($F12,'life satisfaction'!$B$10:$L$468,'life satisfaction'!E$1,FALSE))</f>
        <v>7.33</v>
      </c>
      <c r="J12" s="31">
        <f>IF(VLOOKUP($F12,'life satisfaction'!$B$10:$L$468,'life satisfaction'!F$1,FALSE)=0,"",VLOOKUP($F12,'life satisfaction'!$B$10:$L$468,'life satisfaction'!F$1,FALSE))</f>
        <v>7.3</v>
      </c>
      <c r="K12" s="31">
        <f>IF(VLOOKUP($F12,'life satisfaction'!$B$10:$L$468,'life satisfaction'!G$1,FALSE)=0,"",VLOOKUP($F12,'life satisfaction'!$B$10:$L$468,'life satisfaction'!G$1,FALSE))</f>
        <v>7.64</v>
      </c>
      <c r="L12" s="31">
        <f>IF(VLOOKUP($F12,'life satisfaction'!$B$10:$L$468,'life satisfaction'!H$1,FALSE)=0,"",VLOOKUP($F12,'life satisfaction'!$B$10:$L$468,'life satisfaction'!H$1,FALSE))</f>
        <v>7.96</v>
      </c>
      <c r="M12" s="31">
        <f>IF(VLOOKUP($F12,'life satisfaction'!$B$10:$L$468,'life satisfaction'!I$1,FALSE)=0,"",VLOOKUP($F12,'life satisfaction'!$B$10:$L$468,'life satisfaction'!I$1,FALSE))</f>
        <v>7.96</v>
      </c>
      <c r="N12" s="31">
        <f>IF(VLOOKUP($F12,'life satisfaction'!$B$10:$L$468,'life satisfaction'!J$1,FALSE)=0,"",VLOOKUP($F12,'life satisfaction'!$B$10:$L$468,'life satisfaction'!J$1,FALSE))</f>
        <v>7.86</v>
      </c>
      <c r="O12" s="31">
        <f>IF(VLOOKUP($F12,'life satisfaction'!$B$10:$L$468,'life satisfaction'!K$1,FALSE)=0,"",VLOOKUP($F12,'life satisfaction'!$B$10:$L$468,'life satisfaction'!K$1,FALSE))</f>
        <v>7.89</v>
      </c>
      <c r="P12" s="31">
        <f>IF(VLOOKUP($F12,'life satisfaction'!$B$10:$L$468,'life satisfaction'!L$1,FALSE)=0,"",VLOOKUP($F12,'life satisfaction'!$B$10:$L$468,'life satisfaction'!L$1,FALSE))</f>
        <v>7.73</v>
      </c>
      <c r="Q12" s="31">
        <f>IF(VLOOKUP($F12,'life satisfaction'!$B$10:$O$468,'life satisfaction'!M$1,FALSE)=0,"",VLOOKUP($F12,'life satisfaction'!$B$10:$O$468,'life satisfaction'!M$1,FALSE))</f>
        <v>7.61</v>
      </c>
      <c r="R12" s="31">
        <f>IF(VLOOKUP($F12,'life satisfaction'!$B$10:$O$468,'life satisfaction'!N$1,FALSE)=0,"",VLOOKUP($F12,'life satisfaction'!$B$10:$O$468,'life satisfaction'!N$1,FALSE))</f>
        <v>7.56</v>
      </c>
      <c r="S12" s="31">
        <f>IF(VLOOKUP($F12,'life satisfaction'!$B$10:$O$468,'life satisfaction'!O$1,FALSE)=0,"",VLOOKUP($F12,'life satisfaction'!$B$10:$O$468,'life satisfaction'!O$1,FALSE))</f>
        <v>7.75</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Mid Devon to Rural as a Region</v>
      </c>
      <c r="G15" s="50"/>
      <c r="H15" s="51"/>
      <c r="I15" s="13">
        <f>100*((I12-I13))/I13</f>
        <v>-3.3457780602113001</v>
      </c>
      <c r="J15" s="13">
        <f>100*((J12-J13))/J13</f>
        <v>-3.7734650446271991</v>
      </c>
      <c r="K15" s="13">
        <f t="shared" ref="K15:P15" si="0">100*((K12-K13))/K13</f>
        <v>-0.48492647635788161</v>
      </c>
      <c r="L15" s="13">
        <f t="shared" si="0"/>
        <v>2.0970159632829071</v>
      </c>
      <c r="M15" s="13">
        <f t="shared" si="0"/>
        <v>1.8750385493122952</v>
      </c>
      <c r="N15" s="13">
        <f t="shared" si="0"/>
        <v>0.19505152739170759</v>
      </c>
      <c r="O15" s="13">
        <f t="shared" si="0"/>
        <v>2.333031221677015</v>
      </c>
      <c r="P15" s="13">
        <f t="shared" si="0"/>
        <v>-1.5513272978364638</v>
      </c>
      <c r="Q15" s="13">
        <f t="shared" ref="Q15:S15" si="1">100*((Q12-Q13))/Q13</f>
        <v>-2.5051708702498114</v>
      </c>
      <c r="R15" s="13">
        <f t="shared" ref="R15" si="2">100*((R12-R13))/R13</f>
        <v>0.1852088389321804</v>
      </c>
      <c r="S15" s="13">
        <f t="shared" si="1"/>
        <v>0.95263504818107114</v>
      </c>
      <c r="T15" s="24"/>
    </row>
    <row r="16" spans="1:20" ht="51" customHeight="1" x14ac:dyDescent="0.3">
      <c r="B16" s="12"/>
      <c r="C16" s="12"/>
      <c r="D16" s="12"/>
      <c r="F16" s="36" t="str">
        <f>"% Gap - "&amp;F12&amp;" to England"</f>
        <v>% Gap - Mid Devon to England</v>
      </c>
      <c r="G16" s="37"/>
      <c r="H16" s="38"/>
      <c r="I16" s="13">
        <f>100*(I12-I14)/I14</f>
        <v>-1.0796221322537121</v>
      </c>
      <c r="J16" s="13">
        <f>100*(J12-J14)/J14</f>
        <v>-1.8817204301075343</v>
      </c>
      <c r="K16" s="13">
        <f t="shared" ref="K16:P16" si="3">100*(K12-K14)/K14</f>
        <v>1.8666666666666625</v>
      </c>
      <c r="L16" s="13">
        <f t="shared" si="3"/>
        <v>4.736842105263162</v>
      </c>
      <c r="M16" s="13">
        <f t="shared" si="3"/>
        <v>4.1884816753926737</v>
      </c>
      <c r="N16" s="13">
        <f t="shared" si="3"/>
        <v>2.4771838331160416</v>
      </c>
      <c r="O16" s="13">
        <f t="shared" si="3"/>
        <v>2.7343749999999996</v>
      </c>
      <c r="P16" s="13">
        <f t="shared" si="3"/>
        <v>0.25940337224384519</v>
      </c>
      <c r="Q16" s="13">
        <f t="shared" ref="Q16:S16" si="4">100*(Q12-Q14)/Q14</f>
        <v>-0.52287581699346453</v>
      </c>
      <c r="R16" s="13">
        <f t="shared" ref="R16" si="5">100*(R12-R14)/R14</f>
        <v>2.4390243902438988</v>
      </c>
      <c r="S16" s="13">
        <f t="shared" si="4"/>
        <v>2.6490066225165587</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Mid Devon</v>
      </c>
      <c r="G21" s="10"/>
      <c r="H21" s="11"/>
      <c r="I21" s="30">
        <f>IF(VLOOKUP($F21,worthwhile!$B$10:$L$468,worthwhile!E$1,FALSE)=0,"",VLOOKUP($F21,worthwhile!$B$10:$L$468,worthwhile!E$1,FALSE))</f>
        <v>7.7</v>
      </c>
      <c r="J21" s="31">
        <f>IF(VLOOKUP($F21,worthwhile!$B$10:$L$468,worthwhile!F$1,FALSE)=0,"",VLOOKUP($F21,worthwhile!$B$10:$L$468,worthwhile!F$1,FALSE))</f>
        <v>7.73</v>
      </c>
      <c r="K21" s="31">
        <f>IF(VLOOKUP($F21,worthwhile!$B$10:$L$468,worthwhile!G$1,FALSE)=0,"",VLOOKUP($F21,worthwhile!$B$10:$L$468,worthwhile!G$1,FALSE))</f>
        <v>7.82</v>
      </c>
      <c r="L21" s="31">
        <f>IF(VLOOKUP($F21,worthwhile!$B$10:$L$468,worthwhile!H$1,FALSE)=0,"",VLOOKUP($F21,worthwhile!$B$10:$L$468,worthwhile!H$1,FALSE))</f>
        <v>8.19</v>
      </c>
      <c r="M21" s="31">
        <f>IF(VLOOKUP($F21,worthwhile!$B$10:$L$468,worthwhile!I$1,FALSE)=0,"",VLOOKUP($F21,worthwhile!$B$10:$L$468,worthwhile!I$1,FALSE))</f>
        <v>7.88</v>
      </c>
      <c r="N21" s="31">
        <f>IF(VLOOKUP($F21,worthwhile!$B$10:$L$468,worthwhile!J$1,FALSE)=0,"",VLOOKUP($F21,worthwhile!$B$10:$L$468,worthwhile!J$1,FALSE))</f>
        <v>7.94</v>
      </c>
      <c r="O21" s="31">
        <f>IF(VLOOKUP($F21,worthwhile!$B$10:$L$468,worthwhile!K$1,FALSE)=0,"",VLOOKUP($F21,worthwhile!$B$10:$L$468,worthwhile!K$1,FALSE))</f>
        <v>8.07</v>
      </c>
      <c r="P21" s="31">
        <f>IF(VLOOKUP($F21,worthwhile!$B$10:$L$468,worthwhile!L$1,FALSE)=0,"",VLOOKUP($F21,worthwhile!$B$10:$L$468,worthwhile!L$1,FALSE))</f>
        <v>8.06</v>
      </c>
      <c r="Q21" s="31">
        <f>IF(VLOOKUP($F21,worthwhile!$B$10:$O$468,worthwhile!M$1,FALSE)=0,"",VLOOKUP($F21,worthwhile!$B$10:$O$468,worthwhile!M$1,FALSE))</f>
        <v>7.92</v>
      </c>
      <c r="R21" s="31">
        <f>IF(VLOOKUP($F21,worthwhile!$B$10:$O$468,worthwhile!N$1,FALSE)=0,"",VLOOKUP($F21,worthwhile!$B$10:$O$468,worthwhile!N$1,FALSE))</f>
        <v>7.86</v>
      </c>
      <c r="S21" s="31">
        <f>IF(VLOOKUP($F21,worthwhile!$B$10:$O$468,worthwhile!O$1,FALSE)=0,"",VLOOKUP($F21,worthwhile!$B$10:$O$468,worthwhile!O$1,FALSE))</f>
        <v>7.94</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Mid Devon to Rural as a Region</v>
      </c>
      <c r="G24" s="50"/>
      <c r="H24" s="51"/>
      <c r="I24" s="13">
        <f>100*((I21-I22))/I22</f>
        <v>-1.4510184885352837</v>
      </c>
      <c r="J24" s="13">
        <f>100*((J21-J22))/J22</f>
        <v>-1.039594033902471</v>
      </c>
      <c r="K24" s="13">
        <f t="shared" ref="K24:P24" si="8">100*((K21-K22))/K22</f>
        <v>-0.64445022731798396</v>
      </c>
      <c r="L24" s="13">
        <f t="shared" si="8"/>
        <v>2.7976469520770655</v>
      </c>
      <c r="M24" s="13">
        <f t="shared" si="8"/>
        <v>-1.194954301684495</v>
      </c>
      <c r="N24" s="13">
        <f t="shared" si="8"/>
        <v>-0.77839172525929712</v>
      </c>
      <c r="O24" s="13">
        <f t="shared" si="8"/>
        <v>2.1487830171414584</v>
      </c>
      <c r="P24" s="13">
        <f t="shared" si="8"/>
        <v>0.79705886784493818</v>
      </c>
      <c r="Q24" s="13">
        <f t="shared" ref="Q24:S24" si="9">100*((Q21-Q22))/Q22</f>
        <v>-0.84918324559952274</v>
      </c>
      <c r="R24" s="13">
        <f t="shared" ref="R24" si="10">100*((R21-R22))/R22</f>
        <v>0.36460977523430205</v>
      </c>
      <c r="S24" s="13">
        <f t="shared" si="9"/>
        <v>0.8030347063951857</v>
      </c>
      <c r="T24" s="24"/>
    </row>
    <row r="25" spans="1:20" ht="51" customHeight="1" x14ac:dyDescent="0.3">
      <c r="B25" s="12"/>
      <c r="C25" s="12"/>
      <c r="D25" s="12"/>
      <c r="F25" s="36" t="str">
        <f>"% Gap - "&amp;F21&amp;" to England"</f>
        <v>% Gap - Mid Devon to England</v>
      </c>
      <c r="G25" s="37"/>
      <c r="H25" s="38"/>
      <c r="I25" s="13">
        <f>100*(I21-I23)/I23</f>
        <v>0.52219321148825115</v>
      </c>
      <c r="J25" s="13">
        <f>100*(J21-J23)/J23</f>
        <v>0.5201560468140447</v>
      </c>
      <c r="K25" s="13">
        <f t="shared" ref="K25:P25" si="11">100*(K21-K23)/K23</f>
        <v>1.0335917312661507</v>
      </c>
      <c r="L25" s="13">
        <f t="shared" si="11"/>
        <v>4.7314578005114987</v>
      </c>
      <c r="M25" s="13">
        <f t="shared" si="11"/>
        <v>0.63856960408684316</v>
      </c>
      <c r="N25" s="13">
        <f t="shared" si="11"/>
        <v>1.0178117048346065</v>
      </c>
      <c r="O25" s="13">
        <f t="shared" si="11"/>
        <v>2.4111675126903602</v>
      </c>
      <c r="P25" s="13">
        <f t="shared" si="11"/>
        <v>2.2842639593908705</v>
      </c>
      <c r="Q25" s="13">
        <f t="shared" ref="Q25:S25" si="12">100*(Q21-Q23)/Q23</f>
        <v>0.76335877862594914</v>
      </c>
      <c r="R25" s="13">
        <f t="shared" ref="R25" si="13">100*(R21-R23)/R23</f>
        <v>1.9455252918287984</v>
      </c>
      <c r="S25" s="13">
        <f t="shared" si="12"/>
        <v>2.0565552699228808</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Mid Devon</v>
      </c>
      <c r="G30" s="10"/>
      <c r="H30" s="11"/>
      <c r="I30" s="30">
        <f>IF(VLOOKUP($F30,happy!$B$10:$L$468,happy!E$1,FALSE)=0,"",VLOOKUP($F30,happy!$B$10:$L$468,happy!E$1,FALSE))</f>
        <v>7.21</v>
      </c>
      <c r="J30" s="31">
        <f>IF(VLOOKUP($F30,happy!$B$10:$L$468,happy!F$1,FALSE)=0,"",VLOOKUP($F30,happy!$B$10:$L$468,happy!F$1,FALSE))</f>
        <v>7.23</v>
      </c>
      <c r="K30" s="31">
        <f>IF(VLOOKUP($F30,happy!$B$10:$L$468,happy!G$1,FALSE)=0,"",VLOOKUP($F30,happy!$B$10:$L$468,happy!G$1,FALSE))</f>
        <v>7.4</v>
      </c>
      <c r="L30" s="31">
        <f>IF(VLOOKUP($F30,happy!$B$10:$L$468,happy!H$1,FALSE)=0,"",VLOOKUP($F30,happy!$B$10:$L$468,happy!H$1,FALSE))</f>
        <v>7.69</v>
      </c>
      <c r="M30" s="31">
        <f>IF(VLOOKUP($F30,happy!$B$10:$L$468,happy!I$1,FALSE)=0,"",VLOOKUP($F30,happy!$B$10:$L$468,happy!I$1,FALSE))</f>
        <v>7.8</v>
      </c>
      <c r="N30" s="31">
        <f>IF(VLOOKUP($F30,happy!$B$10:$L$468,happy!J$1,FALSE)=0,"",VLOOKUP($F30,happy!$B$10:$L$468,happy!J$1,FALSE))</f>
        <v>7.65</v>
      </c>
      <c r="O30" s="31">
        <f>IF(VLOOKUP($F30,happy!$B$10:$L$468,happy!K$1,FALSE)=0,"",VLOOKUP($F30,happy!$B$10:$L$468,happy!K$1,FALSE))</f>
        <v>7.75</v>
      </c>
      <c r="P30" s="31">
        <f>IF(VLOOKUP($F30,happy!$B$10:$L$468,happy!L$1,FALSE)=0,"",VLOOKUP($F30,happy!$B$10:$L$468,happy!L$1,FALSE))</f>
        <v>7.84</v>
      </c>
      <c r="Q30" s="31">
        <f>IF(VLOOKUP($F30,happy!$B$10:$O$468,happy!M$1,FALSE)=0,"",VLOOKUP($F30,happy!$B$10:$O$468,happy!M$1,FALSE))</f>
        <v>7.15</v>
      </c>
      <c r="R30" s="31">
        <f>IF(VLOOKUP($F30,happy!$B$10:$O$468,happy!N$1,FALSE)=0,"",VLOOKUP($F30,happy!$B$10:$O$468,happy!N$1,FALSE))</f>
        <v>7.83</v>
      </c>
      <c r="S30" s="31">
        <f>IF(VLOOKUP($F30,happy!$B$10:$O$468,happy!O$1,FALSE)=0,"",VLOOKUP($F30,happy!$B$10:$O$468,happy!O$1,FALSE))</f>
        <v>7.57</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Mid Devon to Rural as a Region</v>
      </c>
      <c r="G33" s="50"/>
      <c r="H33" s="51"/>
      <c r="I33" s="13">
        <f>100*((I30-I31))/I31</f>
        <v>-3.2762243413609435</v>
      </c>
      <c r="J33" s="13">
        <f>100*((J30-J31))/J31</f>
        <v>-2.3704161650342979</v>
      </c>
      <c r="K33" s="13">
        <f t="shared" ref="K33:S33" si="16">100*((K30-K31))/K31</f>
        <v>-1.8379415055137776</v>
      </c>
      <c r="L33" s="13">
        <f t="shared" si="16"/>
        <v>0.79114423775390363</v>
      </c>
      <c r="M33" s="13">
        <f t="shared" si="16"/>
        <v>2.3007395234182213</v>
      </c>
      <c r="N33" s="13">
        <f t="shared" si="16"/>
        <v>-0.14154281670208421</v>
      </c>
      <c r="O33" s="13">
        <f t="shared" si="16"/>
        <v>3.1576752838539748</v>
      </c>
      <c r="P33" s="13">
        <f t="shared" si="16"/>
        <v>2.0353121961928164</v>
      </c>
      <c r="Q33" s="13">
        <f t="shared" si="16"/>
        <v>-5.7027997584771182</v>
      </c>
      <c r="R33" s="13">
        <f t="shared" ref="R33" si="17">100*((R30-R31))/R31</f>
        <v>4.7635167811200896</v>
      </c>
      <c r="S33" s="13">
        <f t="shared" si="16"/>
        <v>-9.8580128154140662E-2</v>
      </c>
      <c r="T33" s="24"/>
    </row>
    <row r="34" spans="1:20" ht="51" customHeight="1" x14ac:dyDescent="0.3">
      <c r="B34" s="12"/>
      <c r="C34" s="12"/>
      <c r="D34" s="12"/>
      <c r="F34" s="36" t="str">
        <f>"% Gap - "&amp;F30&amp;" to England"</f>
        <v>% Gap - Mid Devon to England</v>
      </c>
      <c r="G34" s="37"/>
      <c r="H34" s="38"/>
      <c r="I34" s="13">
        <f>100*(I30-I32)/I32</f>
        <v>-1.0973936899862835</v>
      </c>
      <c r="J34" s="13">
        <f>100*(J30-J32)/J32</f>
        <v>-0.82304526748970652</v>
      </c>
      <c r="K34" s="13">
        <f t="shared" ref="K34:S34" si="18">100*(K30-K32)/K32</f>
        <v>0.27100271002710652</v>
      </c>
      <c r="L34" s="13">
        <f t="shared" si="18"/>
        <v>3.0831099195710512</v>
      </c>
      <c r="M34" s="13">
        <f t="shared" si="18"/>
        <v>4.4176706827309244</v>
      </c>
      <c r="N34" s="13">
        <f t="shared" si="18"/>
        <v>1.8641810918775044</v>
      </c>
      <c r="O34" s="13">
        <f t="shared" si="18"/>
        <v>3.0585106382978782</v>
      </c>
      <c r="P34" s="13">
        <f t="shared" si="18"/>
        <v>3.7037037037037073</v>
      </c>
      <c r="Q34" s="13">
        <f t="shared" si="18"/>
        <v>-4.2838018741633119</v>
      </c>
      <c r="R34" s="13">
        <f t="shared" ref="R34" si="19">100*(R30-R32)/R32</f>
        <v>7.1135430916552727</v>
      </c>
      <c r="S34" s="13">
        <f t="shared" si="18"/>
        <v>1.6107382550335585</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Mid Devon</v>
      </c>
      <c r="G39" s="10"/>
      <c r="H39" s="11"/>
      <c r="I39" s="30">
        <f>IF(VLOOKUP($F39,anxiety!$B$10:$L$468,anxiety!E$1,FALSE)=0,"",VLOOKUP($F39,anxiety!$B$10:$L$468,anxiety!E$1,FALSE))</f>
        <v>3.12</v>
      </c>
      <c r="J39" s="31">
        <f>IF(VLOOKUP($F39,anxiety!$B$10:$L$468,anxiety!F$1,FALSE)=0,"",VLOOKUP($F39,anxiety!$B$10:$L$468,anxiety!F$1,FALSE))</f>
        <v>3.29</v>
      </c>
      <c r="K39" s="31">
        <f>IF(VLOOKUP($F39,anxiety!$B$10:$L$468,anxiety!G$1,FALSE)=0,"",VLOOKUP($F39,anxiety!$B$10:$L$468,anxiety!G$1,FALSE))</f>
        <v>2.84</v>
      </c>
      <c r="L39" s="31">
        <f>IF(VLOOKUP($F39,anxiety!$B$10:$L$468,anxiety!H$1,FALSE)=0,"",VLOOKUP($F39,anxiety!$B$10:$L$468,anxiety!H$1,FALSE))</f>
        <v>2.94</v>
      </c>
      <c r="M39" s="31">
        <f>IF(VLOOKUP($F39,anxiety!$B$10:$L$468,anxiety!I$1,FALSE)=0,"",VLOOKUP($F39,anxiety!$B$10:$L$468,anxiety!I$1,FALSE))</f>
        <v>2.09</v>
      </c>
      <c r="N39" s="31">
        <f>IF(VLOOKUP($F39,anxiety!$B$10:$L$468,anxiety!J$1,FALSE)=0,"",VLOOKUP($F39,anxiety!$B$10:$L$468,anxiety!J$1,FALSE))</f>
        <v>2.83</v>
      </c>
      <c r="O39" s="31">
        <f>IF(VLOOKUP($F39,anxiety!$B$10:$L$468,anxiety!K$1,FALSE)=0,"",VLOOKUP($F39,anxiety!$B$10:$L$468,anxiety!K$1,FALSE))</f>
        <v>2.5499999999999998</v>
      </c>
      <c r="P39" s="31">
        <f>IF(VLOOKUP($F39,anxiety!$B$10:$L$468,anxiety!L$1,FALSE)=0,"",VLOOKUP($F39,anxiety!$B$10:$L$468,anxiety!L$1,FALSE))</f>
        <v>2.72</v>
      </c>
      <c r="Q39" s="31">
        <f>IF(VLOOKUP($F39,anxiety!$B$10:$O$468,anxiety!M$1,FALSE)=0,"",VLOOKUP($F39,anxiety!$B$10:$O$468,anxiety!M$1,FALSE))</f>
        <v>3.33</v>
      </c>
      <c r="R39" s="31">
        <f>IF(VLOOKUP($F39,anxiety!$B$10:$O$468,anxiety!N$1,FALSE)=0,"",VLOOKUP($F39,anxiety!$B$10:$O$468,anxiety!N$1,FALSE))</f>
        <v>3.15</v>
      </c>
      <c r="S39" s="31">
        <f>IF(VLOOKUP($F39,anxiety!$B$10:$O$468,anxiety!O$1,FALSE)=0,"",VLOOKUP($F39,anxiety!$B$10:$O$468,anxiety!O$1,FALSE))</f>
        <v>2.41</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Mid Devon to Rural as a Region</v>
      </c>
      <c r="G42" s="50"/>
      <c r="H42" s="51"/>
      <c r="I42" s="13">
        <f>100*((I39-I40))/I40</f>
        <v>5.157150978640475</v>
      </c>
      <c r="J42" s="13">
        <f>100*((J39-J40))/J40</f>
        <v>13.288250912711629</v>
      </c>
      <c r="K42" s="13">
        <f t="shared" ref="K42:S42" si="21">100*((K39-K40))/K40</f>
        <v>3.8597109622840735</v>
      </c>
      <c r="L42" s="13">
        <f t="shared" si="21"/>
        <v>9.2496418338108963</v>
      </c>
      <c r="M42" s="13">
        <f t="shared" si="21"/>
        <v>-22.895368477198009</v>
      </c>
      <c r="N42" s="13">
        <f t="shared" si="21"/>
        <v>3.7179317348876331</v>
      </c>
      <c r="O42" s="13">
        <f t="shared" si="21"/>
        <v>-6.7908574448407828</v>
      </c>
      <c r="P42" s="13">
        <f t="shared" si="21"/>
        <v>-2.1752318225149532</v>
      </c>
      <c r="Q42" s="13">
        <f t="shared" si="21"/>
        <v>14.51833436917345</v>
      </c>
      <c r="R42" s="13">
        <f t="shared" ref="R42" si="22">100*((R39-R40))/R40</f>
        <v>3.7541172268740985</v>
      </c>
      <c r="S42" s="13">
        <f t="shared" si="21"/>
        <v>-18.481538837721036</v>
      </c>
      <c r="T42" s="24"/>
    </row>
    <row r="43" spans="1:20" ht="51" customHeight="1" x14ac:dyDescent="0.3">
      <c r="B43" s="12"/>
      <c r="C43" s="12"/>
      <c r="D43" s="12"/>
      <c r="F43" s="36" t="str">
        <f>"% Gap - "&amp;F39&amp;" to England"</f>
        <v>% Gap - Mid Devon to England</v>
      </c>
      <c r="G43" s="37"/>
      <c r="H43" s="38"/>
      <c r="I43" s="13">
        <f>100*(I39-I41)/I41</f>
        <v>-0.63694267515923619</v>
      </c>
      <c r="J43" s="13">
        <f>100*(J39-J41)/J41</f>
        <v>8.223684210526315</v>
      </c>
      <c r="K43" s="13">
        <f t="shared" ref="K43:S43" si="23">100*(K39-K41)/K41</f>
        <v>-3.0716723549488156</v>
      </c>
      <c r="L43" s="13">
        <f t="shared" si="23"/>
        <v>2.7972027972027997</v>
      </c>
      <c r="M43" s="13">
        <f t="shared" si="23"/>
        <v>-27.177700348432065</v>
      </c>
      <c r="N43" s="13">
        <f t="shared" si="23"/>
        <v>-2.7491408934707926</v>
      </c>
      <c r="O43" s="13">
        <f t="shared" si="23"/>
        <v>-12.068965517241383</v>
      </c>
      <c r="P43" s="13">
        <f t="shared" si="23"/>
        <v>-5.2264808362369308</v>
      </c>
      <c r="Q43" s="13">
        <f t="shared" si="23"/>
        <v>9.5394736842105274</v>
      </c>
      <c r="R43" s="13">
        <f t="shared" ref="R43" si="24">100*(R39-R41)/R41</f>
        <v>-4.8338368580060465</v>
      </c>
      <c r="S43" s="13">
        <f t="shared" si="23"/>
        <v>-23.003194888178907</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sUxP8Sl+lxc1haTIU4xauZnpc44vrGJhc6nO9ucAdoN46XJa0S2+BkMp7CjI4OO4PQFgZVqqKE7uS9+Tr4TeiA==" saltValue="8n5kfzh3JjR0pZ9op3q0B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2022-12-05T14:43:45Z</dcterms:modified>
</cp:coreProperties>
</file>