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12E1E54A-2FEB-483D-A1CC-DFC3C26BE513}" xr6:coauthVersionLast="47" xr6:coauthVersionMax="47" xr10:uidLastSave="{CBAA048A-B3BF-476E-8885-F3DFE2EA0682}"/>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<sst xmlns="http://schemas.openxmlformats.org/spreadsheetml/2006/main" count="12312" uniqueCount="1423">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</sst>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Mid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7.73</c:v>
                </c:pt>
                <c:pt idx="1">
                  <c:v>7.48</c:v>
                </c:pt>
                <c:pt idx="2">
                  <c:v>7.93</c:v>
                </c:pt>
                <c:pt idx="3">
                  <c:v>7.89</c:v>
                </c:pt>
                <c:pt idx="4">
                  <c:v>7.84</c:v>
                </c:pt>
                <c:pt idx="5">
                  <c:v>7.92</c:v>
                </c:pt>
                <c:pt idx="6">
                  <c:v>7.86</c:v>
                </c:pt>
                <c:pt idx="7">
                  <c:v>7.83</c:v>
                </c:pt>
                <c:pt idx="8">
                  <c:v>7.76</c:v>
                </c:pt>
                <c:pt idx="9">
                  <c:v>7.62</c:v>
                </c:pt>
                <c:pt idx="10">
                  <c:v>7.99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Mid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7.97</c:v>
                </c:pt>
                <c:pt idx="1">
                  <c:v>7.95</c:v>
                </c:pt>
                <c:pt idx="2">
                  <c:v>7.94</c:v>
                </c:pt>
                <c:pt idx="3">
                  <c:v>8.09</c:v>
                </c:pt>
                <c:pt idx="4">
                  <c:v>8.07</c:v>
                </c:pt>
                <c:pt idx="5">
                  <c:v>7.93</c:v>
                </c:pt>
                <c:pt idx="6">
                  <c:v>7.9</c:v>
                </c:pt>
                <c:pt idx="7">
                  <c:v>7.89</c:v>
                </c:pt>
                <c:pt idx="8">
                  <c:v>7.86</c:v>
                </c:pt>
                <c:pt idx="9">
                  <c:v>7.67</c:v>
                </c:pt>
                <c:pt idx="10">
                  <c:v>8.09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Mid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7.41</c:v>
                </c:pt>
                <c:pt idx="1">
                  <c:v>7.39</c:v>
                </c:pt>
                <c:pt idx="2">
                  <c:v>7.63</c:v>
                </c:pt>
                <c:pt idx="3">
                  <c:v>7.55</c:v>
                </c:pt>
                <c:pt idx="4">
                  <c:v>7.86</c:v>
                </c:pt>
                <c:pt idx="5">
                  <c:v>8.19</c:v>
                </c:pt>
                <c:pt idx="6">
                  <c:v>7.66</c:v>
                </c:pt>
                <c:pt idx="7">
                  <c:v>7.54</c:v>
                </c:pt>
                <c:pt idx="8">
                  <c:v>7.53</c:v>
                </c:pt>
                <c:pt idx="9">
                  <c:v>7.54</c:v>
                </c:pt>
                <c:pt idx="10">
                  <c:v>7.76</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Mid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2.5499999999999998</c:v>
                </c:pt>
                <c:pt idx="1">
                  <c:v>2.73</c:v>
                </c:pt>
                <c:pt idx="2">
                  <c:v>3.01</c:v>
                </c:pt>
                <c:pt idx="3">
                  <c:v>3.19</c:v>
                </c:pt>
                <c:pt idx="4">
                  <c:v>2.7</c:v>
                </c:pt>
                <c:pt idx="5">
                  <c:v>2.33</c:v>
                </c:pt>
                <c:pt idx="6">
                  <c:v>2.16</c:v>
                </c:pt>
                <c:pt idx="7">
                  <c:v>3.04</c:v>
                </c:pt>
                <c:pt idx="8">
                  <c:v>3.11</c:v>
                </c:pt>
                <c:pt idx="9">
                  <c:v>2.83</c:v>
                </c:pt>
                <c:pt idx="10">
                  <c:v>2.95</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Mid Suffolk in the period April 2011 to March 2022 had scores for 'life satisfaction' that were consistently greater than the England situation and in many years also greater than the rural position.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Mid Suffolk in the period April 2011 to March 2022 were generally in line with or above the England situation and began the period with a number of years where the scores were also greater than the rural position.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Mid Suffolk in the period April 2011 to March 2022 were generally greater than the England situation, but moved below and above the rural position by varying degrees over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Mid Suffolk in the period April 2011 to March 2022 fluctuated around the rural and England levels and dropped to a low in 2017/18 before rising sharply the next year.</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172</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Mid Suffolk</v>
      </c>
      <c r="G12" s="10"/>
      <c r="H12" s="11"/>
      <c r="I12" s="30">
        <f>IF(VLOOKUP($F12,'life satisfaction'!$B$10:$L$468,'life satisfaction'!E$1,FALSE)=0,"",VLOOKUP($F12,'life satisfaction'!$B$10:$L$468,'life satisfaction'!E$1,FALSE))</f>
        <v>7.73</v>
      </c>
      <c r="J12" s="31">
        <f>IF(VLOOKUP($F12,'life satisfaction'!$B$10:$L$468,'life satisfaction'!F$1,FALSE)=0,"",VLOOKUP($F12,'life satisfaction'!$B$10:$L$468,'life satisfaction'!F$1,FALSE))</f>
        <v>7.48</v>
      </c>
      <c r="K12" s="31">
        <f>IF(VLOOKUP($F12,'life satisfaction'!$B$10:$L$468,'life satisfaction'!G$1,FALSE)=0,"",VLOOKUP($F12,'life satisfaction'!$B$10:$L$468,'life satisfaction'!G$1,FALSE))</f>
        <v>7.93</v>
      </c>
      <c r="L12" s="31">
        <f>IF(VLOOKUP($F12,'life satisfaction'!$B$10:$L$468,'life satisfaction'!H$1,FALSE)=0,"",VLOOKUP($F12,'life satisfaction'!$B$10:$L$468,'life satisfaction'!H$1,FALSE))</f>
        <v>7.89</v>
      </c>
      <c r="M12" s="31">
        <f>IF(VLOOKUP($F12,'life satisfaction'!$B$10:$L$468,'life satisfaction'!I$1,FALSE)=0,"",VLOOKUP($F12,'life satisfaction'!$B$10:$L$468,'life satisfaction'!I$1,FALSE))</f>
        <v>7.84</v>
      </c>
      <c r="N12" s="31">
        <f>IF(VLOOKUP($F12,'life satisfaction'!$B$10:$L$468,'life satisfaction'!J$1,FALSE)=0,"",VLOOKUP($F12,'life satisfaction'!$B$10:$L$468,'life satisfaction'!J$1,FALSE))</f>
        <v>7.92</v>
      </c>
      <c r="O12" s="31">
        <f>IF(VLOOKUP($F12,'life satisfaction'!$B$10:$L$468,'life satisfaction'!K$1,FALSE)=0,"",VLOOKUP($F12,'life satisfaction'!$B$10:$L$468,'life satisfaction'!K$1,FALSE))</f>
        <v>7.86</v>
      </c>
      <c r="P12" s="31">
        <f>IF(VLOOKUP($F12,'life satisfaction'!$B$10:$L$468,'life satisfaction'!L$1,FALSE)=0,"",VLOOKUP($F12,'life satisfaction'!$B$10:$L$468,'life satisfaction'!L$1,FALSE))</f>
        <v>7.83</v>
      </c>
      <c r="Q12" s="31">
        <f>IF(VLOOKUP($F12,'life satisfaction'!$B$10:$O$468,'life satisfaction'!M$1,FALSE)=0,"",VLOOKUP($F12,'life satisfaction'!$B$10:$O$468,'life satisfaction'!M$1,FALSE))</f>
        <v>7.76</v>
      </c>
      <c r="R12" s="31">
        <f>IF(VLOOKUP($F12,'life satisfaction'!$B$10:$O$468,'life satisfaction'!N$1,FALSE)=0,"",VLOOKUP($F12,'life satisfaction'!$B$10:$O$468,'life satisfaction'!N$1,FALSE))</f>
        <v>7.62</v>
      </c>
      <c r="S12" s="31">
        <f>IF(VLOOKUP($F12,'life satisfaction'!$B$10:$O$468,'life satisfaction'!O$1,FALSE)=0,"",VLOOKUP($F12,'life satisfaction'!$B$10:$O$468,'life satisfaction'!O$1,FALSE))</f>
        <v>7.99</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Mid Suffolk to Rural as a Region</v>
      </c>
      <c r="G15" s="50"/>
      <c r="H15" s="51"/>
      <c r="I15" s="13">
        <f>100*((I12-I13))/I13</f>
        <v>1.9286678846612122</v>
      </c>
      <c r="J15" s="13">
        <f>100*((J12-J13))/J13</f>
        <v>-1.4007559635358069</v>
      </c>
      <c r="K15" s="13">
        <f t="shared" ref="K15:P15" si="0">100*((K12-K13))/K13</f>
        <v>3.2924781469217281</v>
      </c>
      <c r="L15" s="13">
        <f t="shared" si="0"/>
        <v>1.1991778832037825</v>
      </c>
      <c r="M15" s="13">
        <f t="shared" si="0"/>
        <v>0.33923394806637985</v>
      </c>
      <c r="N15" s="13">
        <f t="shared" si="0"/>
        <v>0.95989924897484535</v>
      </c>
      <c r="O15" s="13">
        <f t="shared" si="0"/>
        <v>1.9439322436478332</v>
      </c>
      <c r="P15" s="13">
        <f t="shared" si="0"/>
        <v>-0.27773515421210188</v>
      </c>
      <c r="Q15" s="13">
        <f t="shared" ref="Q15:S15" si="1">100*((Q12-Q13))/Q13</f>
        <v>-0.58345938937432174</v>
      </c>
      <c r="R15" s="13">
        <f t="shared" ref="R15" si="2">100*((R12-R13))/R13</f>
        <v>0.98032954400307737</v>
      </c>
      <c r="S15" s="13">
        <f t="shared" si="1"/>
        <v>4.07891019806023</v>
      </c>
      <c r="T15" s="24"/>
    </row>
    <row r="16" spans="1:20" ht="51" customHeight="1" x14ac:dyDescent="0.3">
      <c r="B16" s="12"/>
      <c r="C16" s="12"/>
      <c r="D16" s="12"/>
      <c r="F16" s="36" t="str">
        <f>"% Gap - "&amp;F12&amp;" to England"</f>
        <v>% Gap - Mid Suffolk to England</v>
      </c>
      <c r="G16" s="37"/>
      <c r="H16" s="38"/>
      <c r="I16" s="13">
        <f>100*(I12-I14)/I14</f>
        <v>4.3184885290148483</v>
      </c>
      <c r="J16" s="13">
        <f>100*(J12-J14)/J14</f>
        <v>0.53763440860215095</v>
      </c>
      <c r="K16" s="13">
        <f t="shared" ref="K16:P16" si="3">100*(K12-K14)/K14</f>
        <v>5.7333333333333298</v>
      </c>
      <c r="L16" s="13">
        <f t="shared" si="3"/>
        <v>3.8157894736842111</v>
      </c>
      <c r="M16" s="13">
        <f t="shared" si="3"/>
        <v>2.6178010471204214</v>
      </c>
      <c r="N16" s="13">
        <f t="shared" si="3"/>
        <v>3.259452411994785</v>
      </c>
      <c r="O16" s="13">
        <f t="shared" si="3"/>
        <v>2.343750000000008</v>
      </c>
      <c r="P16" s="13">
        <f t="shared" si="3"/>
        <v>1.5564202334630364</v>
      </c>
      <c r="Q16" s="13">
        <f t="shared" ref="Q16:S16" si="4">100*(Q12-Q14)/Q14</f>
        <v>1.4379084967320186</v>
      </c>
      <c r="R16" s="13">
        <f t="shared" ref="R16" si="5">100*(R12-R14)/R14</f>
        <v>3.2520325203252063</v>
      </c>
      <c r="S16" s="13">
        <f t="shared" si="4"/>
        <v>5.8278145695364296</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Mid Suffolk</v>
      </c>
      <c r="G21" s="10"/>
      <c r="H21" s="11"/>
      <c r="I21" s="30">
        <f>IF(VLOOKUP($F21,worthwhile!$B$10:$L$468,worthwhile!E$1,FALSE)=0,"",VLOOKUP($F21,worthwhile!$B$10:$L$468,worthwhile!E$1,FALSE))</f>
        <v>7.97</v>
      </c>
      <c r="J21" s="31">
        <f>IF(VLOOKUP($F21,worthwhile!$B$10:$L$468,worthwhile!F$1,FALSE)=0,"",VLOOKUP($F21,worthwhile!$B$10:$L$468,worthwhile!F$1,FALSE))</f>
        <v>7.95</v>
      </c>
      <c r="K21" s="31">
        <f>IF(VLOOKUP($F21,worthwhile!$B$10:$L$468,worthwhile!G$1,FALSE)=0,"",VLOOKUP($F21,worthwhile!$B$10:$L$468,worthwhile!G$1,FALSE))</f>
        <v>7.94</v>
      </c>
      <c r="L21" s="31">
        <f>IF(VLOOKUP($F21,worthwhile!$B$10:$L$468,worthwhile!H$1,FALSE)=0,"",VLOOKUP($F21,worthwhile!$B$10:$L$468,worthwhile!H$1,FALSE))</f>
        <v>8.09</v>
      </c>
      <c r="M21" s="31">
        <f>IF(VLOOKUP($F21,worthwhile!$B$10:$L$468,worthwhile!I$1,FALSE)=0,"",VLOOKUP($F21,worthwhile!$B$10:$L$468,worthwhile!I$1,FALSE))</f>
        <v>8.07</v>
      </c>
      <c r="N21" s="31">
        <f>IF(VLOOKUP($F21,worthwhile!$B$10:$L$468,worthwhile!J$1,FALSE)=0,"",VLOOKUP($F21,worthwhile!$B$10:$L$468,worthwhile!J$1,FALSE))</f>
        <v>7.93</v>
      </c>
      <c r="O21" s="31">
        <f>IF(VLOOKUP($F21,worthwhile!$B$10:$L$468,worthwhile!K$1,FALSE)=0,"",VLOOKUP($F21,worthwhile!$B$10:$L$468,worthwhile!K$1,FALSE))</f>
        <v>7.9</v>
      </c>
      <c r="P21" s="31">
        <f>IF(VLOOKUP($F21,worthwhile!$B$10:$L$468,worthwhile!L$1,FALSE)=0,"",VLOOKUP($F21,worthwhile!$B$10:$L$468,worthwhile!L$1,FALSE))</f>
        <v>7.89</v>
      </c>
      <c r="Q21" s="31">
        <f>IF(VLOOKUP($F21,worthwhile!$B$10:$O$468,worthwhile!M$1,FALSE)=0,"",VLOOKUP($F21,worthwhile!$B$10:$O$468,worthwhile!M$1,FALSE))</f>
        <v>7.86</v>
      </c>
      <c r="R21" s="31">
        <f>IF(VLOOKUP($F21,worthwhile!$B$10:$O$468,worthwhile!N$1,FALSE)=0,"",VLOOKUP($F21,worthwhile!$B$10:$O$468,worthwhile!N$1,FALSE))</f>
        <v>7.67</v>
      </c>
      <c r="S21" s="31">
        <f>IF(VLOOKUP($F21,worthwhile!$B$10:$O$468,worthwhile!O$1,FALSE)=0,"",VLOOKUP($F21,worthwhile!$B$10:$O$468,worthwhile!O$1,FALSE))</f>
        <v>8.09</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Mid Suffolk to Rural as a Region</v>
      </c>
      <c r="G24" s="50"/>
      <c r="H24" s="51"/>
      <c r="I24" s="13">
        <f>100*((I21-I22))/I22</f>
        <v>2.0045951488797074</v>
      </c>
      <c r="J24" s="13">
        <f>100*((J21-J22))/J22</f>
        <v>1.7768728888066403</v>
      </c>
      <c r="K24" s="13">
        <f t="shared" ref="K24:P24" si="8">100*((K21-K22))/K22</f>
        <v>0.88018736510169016</v>
      </c>
      <c r="L24" s="13">
        <f t="shared" si="8"/>
        <v>1.5424864276316843</v>
      </c>
      <c r="M24" s="13">
        <f t="shared" si="8"/>
        <v>1.1874008610921527</v>
      </c>
      <c r="N24" s="13">
        <f t="shared" si="8"/>
        <v>-0.90335596741892865</v>
      </c>
      <c r="O24" s="13">
        <f t="shared" si="8"/>
        <v>-3.0500823522266957E-3</v>
      </c>
      <c r="P24" s="13">
        <f t="shared" si="8"/>
        <v>-1.3289336889210321</v>
      </c>
      <c r="Q24" s="13">
        <f t="shared" ref="Q24:S24" si="9">100*((Q21-Q22))/Q22</f>
        <v>-1.6003257967692184</v>
      </c>
      <c r="R24" s="13">
        <f t="shared" ref="R24" si="10">100*((R21-R22))/R22</f>
        <v>-2.0615067460499925</v>
      </c>
      <c r="S24" s="13">
        <f t="shared" si="9"/>
        <v>2.7073741529895465</v>
      </c>
      <c r="T24" s="24"/>
    </row>
    <row r="25" spans="1:20" ht="51" customHeight="1" x14ac:dyDescent="0.3">
      <c r="B25" s="12"/>
      <c r="C25" s="12"/>
      <c r="D25" s="12"/>
      <c r="F25" s="36" t="str">
        <f>"% Gap - "&amp;F21&amp;" to England"</f>
        <v>% Gap - Mid Suffolk to England</v>
      </c>
      <c r="G25" s="37"/>
      <c r="H25" s="38"/>
      <c r="I25" s="13">
        <f>100*(I21-I23)/I23</f>
        <v>4.0469973890339377</v>
      </c>
      <c r="J25" s="13">
        <f>100*(J21-J23)/J23</f>
        <v>3.3810143042912846</v>
      </c>
      <c r="K25" s="13">
        <f t="shared" ref="K25:P25" si="11">100*(K21-K23)/K23</f>
        <v>2.5839793281653769</v>
      </c>
      <c r="L25" s="13">
        <f t="shared" si="11"/>
        <v>3.4526854219948793</v>
      </c>
      <c r="M25" s="13">
        <f t="shared" si="11"/>
        <v>3.065134099616861</v>
      </c>
      <c r="N25" s="13">
        <f t="shared" si="11"/>
        <v>0.8905852417302722</v>
      </c>
      <c r="O25" s="13">
        <f t="shared" si="11"/>
        <v>0.25380710659899064</v>
      </c>
      <c r="P25" s="13">
        <f t="shared" si="11"/>
        <v>0.12690355329948969</v>
      </c>
      <c r="Q25" s="13">
        <f t="shared" ref="Q25:S25" si="12">100*(Q21-Q23)/Q23</f>
        <v>0</v>
      </c>
      <c r="R25" s="13">
        <f t="shared" ref="R25" si="13">100*(R21-R23)/R23</f>
        <v>-0.51880674448767883</v>
      </c>
      <c r="S25" s="13">
        <f t="shared" si="12"/>
        <v>3.9845758354755731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Mid Suffolk</v>
      </c>
      <c r="G30" s="10"/>
      <c r="H30" s="11"/>
      <c r="I30" s="30">
        <f>IF(VLOOKUP($F30,happy!$B$10:$L$468,happy!E$1,FALSE)=0,"",VLOOKUP($F30,happy!$B$10:$L$468,happy!E$1,FALSE))</f>
        <v>7.41</v>
      </c>
      <c r="J30" s="31">
        <f>IF(VLOOKUP($F30,happy!$B$10:$L$468,happy!F$1,FALSE)=0,"",VLOOKUP($F30,happy!$B$10:$L$468,happy!F$1,FALSE))</f>
        <v>7.39</v>
      </c>
      <c r="K30" s="31">
        <f>IF(VLOOKUP($F30,happy!$B$10:$L$468,happy!G$1,FALSE)=0,"",VLOOKUP($F30,happy!$B$10:$L$468,happy!G$1,FALSE))</f>
        <v>7.63</v>
      </c>
      <c r="L30" s="31">
        <f>IF(VLOOKUP($F30,happy!$B$10:$L$468,happy!H$1,FALSE)=0,"",VLOOKUP($F30,happy!$B$10:$L$468,happy!H$1,FALSE))</f>
        <v>7.55</v>
      </c>
      <c r="M30" s="31">
        <f>IF(VLOOKUP($F30,happy!$B$10:$L$468,happy!I$1,FALSE)=0,"",VLOOKUP($F30,happy!$B$10:$L$468,happy!I$1,FALSE))</f>
        <v>7.86</v>
      </c>
      <c r="N30" s="31">
        <f>IF(VLOOKUP($F30,happy!$B$10:$L$468,happy!J$1,FALSE)=0,"",VLOOKUP($F30,happy!$B$10:$L$468,happy!J$1,FALSE))</f>
        <v>8.19</v>
      </c>
      <c r="O30" s="31">
        <f>IF(VLOOKUP($F30,happy!$B$10:$L$468,happy!K$1,FALSE)=0,"",VLOOKUP($F30,happy!$B$10:$L$468,happy!K$1,FALSE))</f>
        <v>7.66</v>
      </c>
      <c r="P30" s="31">
        <f>IF(VLOOKUP($F30,happy!$B$10:$L$468,happy!L$1,FALSE)=0,"",VLOOKUP($F30,happy!$B$10:$L$468,happy!L$1,FALSE))</f>
        <v>7.54</v>
      </c>
      <c r="Q30" s="31">
        <f>IF(VLOOKUP($F30,happy!$B$10:$O$468,happy!M$1,FALSE)=0,"",VLOOKUP($F30,happy!$B$10:$O$468,happy!M$1,FALSE))</f>
        <v>7.53</v>
      </c>
      <c r="R30" s="31">
        <f>IF(VLOOKUP($F30,happy!$B$10:$O$468,happy!N$1,FALSE)=0,"",VLOOKUP($F30,happy!$B$10:$O$468,happy!N$1,FALSE))</f>
        <v>7.54</v>
      </c>
      <c r="S30" s="31">
        <f>IF(VLOOKUP($F30,happy!$B$10:$O$468,happy!O$1,FALSE)=0,"",VLOOKUP($F30,happy!$B$10:$O$468,happy!O$1,FALSE))</f>
        <v>7.76</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Mid Suffolk to Rural as a Region</v>
      </c>
      <c r="G33" s="50"/>
      <c r="H33" s="51"/>
      <c r="I33" s="13">
        <f>100*((I30-I31))/I31</f>
        <v>-0.59317924680784651</v>
      </c>
      <c r="J33" s="13">
        <f>100*((J30-J31))/J31</f>
        <v>-0.20987212442649161</v>
      </c>
      <c r="K33" s="13">
        <f t="shared" ref="K33:S33" si="16">100*((K30-K31))/K31</f>
        <v>1.2130413936391664</v>
      </c>
      <c r="L33" s="13">
        <f t="shared" si="16"/>
        <v>-1.0438050721662009</v>
      </c>
      <c r="M33" s="13">
        <f t="shared" si="16"/>
        <v>3.0876682889829836</v>
      </c>
      <c r="N33" s="13">
        <f t="shared" si="16"/>
        <v>6.9072894550601101</v>
      </c>
      <c r="O33" s="13">
        <f t="shared" si="16"/>
        <v>1.9597151837834146</v>
      </c>
      <c r="P33" s="13">
        <f t="shared" si="16"/>
        <v>-1.8691002602941511</v>
      </c>
      <c r="Q33" s="13">
        <f t="shared" si="16"/>
        <v>-0.6912003050814981</v>
      </c>
      <c r="R33" s="13">
        <f t="shared" ref="R33" si="17">100*((R30-R31))/R31</f>
        <v>0.8833865299674929</v>
      </c>
      <c r="S33" s="13">
        <f t="shared" si="16"/>
        <v>2.4088531315090909</v>
      </c>
      <c r="T33" s="24"/>
    </row>
    <row r="34" spans="1:20" ht="51" customHeight="1" x14ac:dyDescent="0.3">
      <c r="B34" s="12"/>
      <c r="C34" s="12"/>
      <c r="D34" s="12"/>
      <c r="F34" s="36" t="str">
        <f>"% Gap - "&amp;F30&amp;" to England"</f>
        <v>% Gap - Mid Suffolk to England</v>
      </c>
      <c r="G34" s="37"/>
      <c r="H34" s="38"/>
      <c r="I34" s="13">
        <f>100*(I30-I32)/I32</f>
        <v>1.6460905349794253</v>
      </c>
      <c r="J34" s="13">
        <f>100*(J30-J32)/J32</f>
        <v>1.3717421124828484</v>
      </c>
      <c r="K34" s="13">
        <f t="shared" ref="K34:S34" si="18">100*(K30-K32)/K32</f>
        <v>3.3875338753387534</v>
      </c>
      <c r="L34" s="13">
        <f t="shared" si="18"/>
        <v>1.2064343163538855</v>
      </c>
      <c r="M34" s="13">
        <f t="shared" si="18"/>
        <v>5.2208835341365543</v>
      </c>
      <c r="N34" s="13">
        <f t="shared" si="18"/>
        <v>9.0545938748335519</v>
      </c>
      <c r="O34" s="13">
        <f t="shared" si="18"/>
        <v>1.8617021276595822</v>
      </c>
      <c r="P34" s="13">
        <f t="shared" si="18"/>
        <v>-0.26455026455025893</v>
      </c>
      <c r="Q34" s="13">
        <f t="shared" si="18"/>
        <v>0.80321285140562915</v>
      </c>
      <c r="R34" s="13">
        <f t="shared" ref="R34" si="19">100*(R30-R32)/R32</f>
        <v>3.146374829001374</v>
      </c>
      <c r="S34" s="13">
        <f t="shared" si="18"/>
        <v>4.1610738255033501</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Mid Suffolk</v>
      </c>
      <c r="G39" s="10"/>
      <c r="H39" s="11"/>
      <c r="I39" s="30">
        <f>IF(VLOOKUP($F39,anxiety!$B$10:$L$468,anxiety!E$1,FALSE)=0,"",VLOOKUP($F39,anxiety!$B$10:$L$468,anxiety!E$1,FALSE))</f>
        <v>2.5499999999999998</v>
      </c>
      <c r="J39" s="31">
        <f>IF(VLOOKUP($F39,anxiety!$B$10:$L$468,anxiety!F$1,FALSE)=0,"",VLOOKUP($F39,anxiety!$B$10:$L$468,anxiety!F$1,FALSE))</f>
        <v>2.73</v>
      </c>
      <c r="K39" s="31">
        <f>IF(VLOOKUP($F39,anxiety!$B$10:$L$468,anxiety!G$1,FALSE)=0,"",VLOOKUP($F39,anxiety!$B$10:$L$468,anxiety!G$1,FALSE))</f>
        <v>3.01</v>
      </c>
      <c r="L39" s="31">
        <f>IF(VLOOKUP($F39,anxiety!$B$10:$L$468,anxiety!H$1,FALSE)=0,"",VLOOKUP($F39,anxiety!$B$10:$L$468,anxiety!H$1,FALSE))</f>
        <v>3.19</v>
      </c>
      <c r="M39" s="31">
        <f>IF(VLOOKUP($F39,anxiety!$B$10:$L$468,anxiety!I$1,FALSE)=0,"",VLOOKUP($F39,anxiety!$B$10:$L$468,anxiety!I$1,FALSE))</f>
        <v>2.7</v>
      </c>
      <c r="N39" s="31">
        <f>IF(VLOOKUP($F39,anxiety!$B$10:$L$468,anxiety!J$1,FALSE)=0,"",VLOOKUP($F39,anxiety!$B$10:$L$468,anxiety!J$1,FALSE))</f>
        <v>2.33</v>
      </c>
      <c r="O39" s="31">
        <f>IF(VLOOKUP($F39,anxiety!$B$10:$L$468,anxiety!K$1,FALSE)=0,"",VLOOKUP($F39,anxiety!$B$10:$L$468,anxiety!K$1,FALSE))</f>
        <v>2.16</v>
      </c>
      <c r="P39" s="31">
        <f>IF(VLOOKUP($F39,anxiety!$B$10:$L$468,anxiety!L$1,FALSE)=0,"",VLOOKUP($F39,anxiety!$B$10:$L$468,anxiety!L$1,FALSE))</f>
        <v>3.04</v>
      </c>
      <c r="Q39" s="31">
        <f>IF(VLOOKUP($F39,anxiety!$B$10:$O$468,anxiety!M$1,FALSE)=0,"",VLOOKUP($F39,anxiety!$B$10:$O$468,anxiety!M$1,FALSE))</f>
        <v>3.11</v>
      </c>
      <c r="R39" s="31">
        <f>IF(VLOOKUP($F39,anxiety!$B$10:$O$468,anxiety!N$1,FALSE)=0,"",VLOOKUP($F39,anxiety!$B$10:$O$468,anxiety!N$1,FALSE))</f>
        <v>2.83</v>
      </c>
      <c r="S39" s="31">
        <f>IF(VLOOKUP($F39,anxiety!$B$10:$O$468,anxiety!O$1,FALSE)=0,"",VLOOKUP($F39,anxiety!$B$10:$O$468,anxiety!O$1,FALSE))</f>
        <v>2.95</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Mid Suffolk to Rural as a Region</v>
      </c>
      <c r="G42" s="50"/>
      <c r="H42" s="51"/>
      <c r="I42" s="13">
        <f>100*((I39-I40))/I40</f>
        <v>-14.054251603995775</v>
      </c>
      <c r="J42" s="13">
        <f>100*((J39-J40))/J40</f>
        <v>-5.9948556256222671</v>
      </c>
      <c r="K42" s="13">
        <f t="shared" ref="K42:S42" si="21">100*((K39-K40))/K40</f>
        <v>10.076665491716568</v>
      </c>
      <c r="L42" s="13">
        <f t="shared" si="21"/>
        <v>18.539577363896857</v>
      </c>
      <c r="M42" s="13">
        <f t="shared" si="21"/>
        <v>-0.39114587963377678</v>
      </c>
      <c r="N42" s="13">
        <f t="shared" si="21"/>
        <v>-14.606791186470607</v>
      </c>
      <c r="O42" s="13">
        <f t="shared" si="21"/>
        <v>-21.046373365041593</v>
      </c>
      <c r="P42" s="13">
        <f t="shared" si="21"/>
        <v>9.3335644336597507</v>
      </c>
      <c r="Q42" s="13">
        <f t="shared" si="21"/>
        <v>6.9525585249637878</v>
      </c>
      <c r="R42" s="13">
        <f t="shared" ref="R42" si="22">100*((R39-R40))/R40</f>
        <v>-6.7859835707765983</v>
      </c>
      <c r="S42" s="13">
        <f t="shared" si="21"/>
        <v>-0.2159915233514767</v>
      </c>
      <c r="T42" s="24"/>
    </row>
    <row r="43" spans="1:20" ht="51" customHeight="1" x14ac:dyDescent="0.3">
      <c r="B43" s="12"/>
      <c r="C43" s="12"/>
      <c r="D43" s="12"/>
      <c r="F43" s="36" t="str">
        <f>"% Gap - "&amp;F39&amp;" to England"</f>
        <v>% Gap - Mid Suffolk to England</v>
      </c>
      <c r="G43" s="37"/>
      <c r="H43" s="38"/>
      <c r="I43" s="13">
        <f>100*(I39-I41)/I41</f>
        <v>-18.789808917197462</v>
      </c>
      <c r="J43" s="13">
        <f>100*(J39-J41)/J41</f>
        <v>-10.197368421052634</v>
      </c>
      <c r="K43" s="13">
        <f t="shared" ref="K43:S43" si="23">100*(K39-K41)/K41</f>
        <v>2.7303754266211477</v>
      </c>
      <c r="L43" s="13">
        <f t="shared" si="23"/>
        <v>11.538461538461542</v>
      </c>
      <c r="M43" s="13">
        <f t="shared" si="23"/>
        <v>-5.9233449477351892</v>
      </c>
      <c r="N43" s="13">
        <f t="shared" si="23"/>
        <v>-19.93127147766323</v>
      </c>
      <c r="O43" s="13">
        <f t="shared" si="23"/>
        <v>-25.517241379310335</v>
      </c>
      <c r="P43" s="13">
        <f t="shared" si="23"/>
        <v>5.9233449477351892</v>
      </c>
      <c r="Q43" s="13">
        <f t="shared" si="23"/>
        <v>2.3026315789473633</v>
      </c>
      <c r="R43" s="13">
        <f t="shared" ref="R43" si="24">100*(R39-R41)/R41</f>
        <v>-14.501510574018127</v>
      </c>
      <c r="S43" s="13">
        <f t="shared" si="23"/>
        <v>-5.7507987220447196</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EF2s/Lpx5rqv7r//EJOgsPrwWa55YjA360ZMdBaq+KQcQX/2mV497dHnFPWRLN4LtlpejO3MpnOtaMNGmRYaGQ==" saltValue="4D09c+HuDesVc5WxTaPdD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2022-12-05T14:31:47Z</dcterms:modified>
</cp:coreProperties>
</file>