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114EEE89-6FC5-48A5-B10A-D9AD7EC369A0}" xr6:coauthVersionLast="47" xr6:coauthVersionMax="47" xr10:uidLastSave="{57B281D6-4EFE-4E3E-8223-4846F37A90D9}"/>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<sst xmlns="http://schemas.openxmlformats.org/spreadsheetml/2006/main" count="12312" uniqueCount="1423">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</sst>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7.66</c:v>
                </c:pt>
                <c:pt idx="1">
                  <c:v>7.85</c:v>
                </c:pt>
                <c:pt idx="2">
                  <c:v>7.66</c:v>
                </c:pt>
                <c:pt idx="3">
                  <c:v>7.93</c:v>
                </c:pt>
                <c:pt idx="4">
                  <c:v>7.96</c:v>
                </c:pt>
                <c:pt idx="5">
                  <c:v>8.1300000000000008</c:v>
                </c:pt>
                <c:pt idx="6">
                  <c:v>8.1300000000000008</c:v>
                </c:pt>
                <c:pt idx="7">
                  <c:v>8.2200000000000006</c:v>
                </c:pt>
                <c:pt idx="8">
                  <c:v>7.93</c:v>
                </c:pt>
                <c:pt idx="9">
                  <c:v>7.49</c:v>
                </c:pt>
                <c:pt idx="10">
                  <c:v>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8.02</c:v>
                </c:pt>
                <c:pt idx="1">
                  <c:v>8.0500000000000007</c:v>
                </c:pt>
                <c:pt idx="2">
                  <c:v>7.88</c:v>
                </c:pt>
                <c:pt idx="3">
                  <c:v>8.1999999999999993</c:v>
                </c:pt>
                <c:pt idx="4">
                  <c:v>8.11</c:v>
                </c:pt>
                <c:pt idx="5">
                  <c:v>8.33</c:v>
                </c:pt>
                <c:pt idx="6">
                  <c:v>8.32</c:v>
                </c:pt>
                <c:pt idx="7">
                  <c:v>8.15</c:v>
                </c:pt>
                <c:pt idx="8">
                  <c:v>7.99</c:v>
                </c:pt>
                <c:pt idx="9">
                  <c:v>7.5</c:v>
                </c:pt>
                <c:pt idx="10">
                  <c:v>7.97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7.53</c:v>
                </c:pt>
                <c:pt idx="1">
                  <c:v>7.58</c:v>
                </c:pt>
                <c:pt idx="2">
                  <c:v>7.41</c:v>
                </c:pt>
                <c:pt idx="3">
                  <c:v>7.89</c:v>
                </c:pt>
                <c:pt idx="4">
                  <c:v>7.81</c:v>
                </c:pt>
                <c:pt idx="5">
                  <c:v>7.81</c:v>
                </c:pt>
                <c:pt idx="6">
                  <c:v>7.73</c:v>
                </c:pt>
                <c:pt idx="7">
                  <c:v>7.99</c:v>
                </c:pt>
                <c:pt idx="8">
                  <c:v>7.58</c:v>
                </c:pt>
                <c:pt idx="9">
                  <c:v>7.6</c:v>
                </c:pt>
                <c:pt idx="10">
                  <c:v>7.64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2.92</c:v>
                </c:pt>
                <c:pt idx="1">
                  <c:v>2.67</c:v>
                </c:pt>
                <c:pt idx="2">
                  <c:v>3.15</c:v>
                </c:pt>
                <c:pt idx="3">
                  <c:v>3.1</c:v>
                </c:pt>
                <c:pt idx="4">
                  <c:v>2.5</c:v>
                </c:pt>
                <c:pt idx="5">
                  <c:v>2.4300000000000002</c:v>
                </c:pt>
                <c:pt idx="6">
                  <c:v>2.5499999999999998</c:v>
                </c:pt>
                <c:pt idx="7">
                  <c:v>2.65</c:v>
                </c:pt>
                <c:pt idx="8">
                  <c:v>3.05</c:v>
                </c:pt>
                <c:pt idx="9">
                  <c:v>3.15</c:v>
                </c:pt>
                <c:pt idx="10">
                  <c:v>2.86</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North Devon in the period April 2011 to March 2022 had scores for 'life satisfaction' that were generally in line with or greater than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North Devon in the period April 2011 to March 2022 were generally in line with or greater than the rural situation, with one notable exception in 2020/21 where the score was below both the rural and England positions.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North Devon in the period April 2011 to March 2022 were generally in line with or greater than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North Devon in the period April 2011 to March 2022 were on the whole lower than the rural situation, however there were two blocks of two years where the scores exceeded 'Rural as a Region'.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182</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North Devon</v>
      </c>
      <c r="G12" s="10"/>
      <c r="H12" s="11"/>
      <c r="I12" s="30">
        <f>IF(VLOOKUP($F12,'life satisfaction'!$B$10:$L$468,'life satisfaction'!E$1,FALSE)=0,"",VLOOKUP($F12,'life satisfaction'!$B$10:$L$468,'life satisfaction'!E$1,FALSE))</f>
        <v>7.66</v>
      </c>
      <c r="J12" s="31">
        <f>IF(VLOOKUP($F12,'life satisfaction'!$B$10:$L$468,'life satisfaction'!F$1,FALSE)=0,"",VLOOKUP($F12,'life satisfaction'!$B$10:$L$468,'life satisfaction'!F$1,FALSE))</f>
        <v>7.85</v>
      </c>
      <c r="K12" s="31">
        <f>IF(VLOOKUP($F12,'life satisfaction'!$B$10:$L$468,'life satisfaction'!G$1,FALSE)=0,"",VLOOKUP($F12,'life satisfaction'!$B$10:$L$468,'life satisfaction'!G$1,FALSE))</f>
        <v>7.66</v>
      </c>
      <c r="L12" s="31">
        <f>IF(VLOOKUP($F12,'life satisfaction'!$B$10:$L$468,'life satisfaction'!H$1,FALSE)=0,"",VLOOKUP($F12,'life satisfaction'!$B$10:$L$468,'life satisfaction'!H$1,FALSE))</f>
        <v>7.93</v>
      </c>
      <c r="M12" s="31">
        <f>IF(VLOOKUP($F12,'life satisfaction'!$B$10:$L$468,'life satisfaction'!I$1,FALSE)=0,"",VLOOKUP($F12,'life satisfaction'!$B$10:$L$468,'life satisfaction'!I$1,FALSE))</f>
        <v>7.96</v>
      </c>
      <c r="N12" s="31">
        <f>IF(VLOOKUP($F12,'life satisfaction'!$B$10:$L$468,'life satisfaction'!J$1,FALSE)=0,"",VLOOKUP($F12,'life satisfaction'!$B$10:$L$468,'life satisfaction'!J$1,FALSE))</f>
        <v>8.1300000000000008</v>
      </c>
      <c r="O12" s="31">
        <f>IF(VLOOKUP($F12,'life satisfaction'!$B$10:$L$468,'life satisfaction'!K$1,FALSE)=0,"",VLOOKUP($F12,'life satisfaction'!$B$10:$L$468,'life satisfaction'!K$1,FALSE))</f>
        <v>8.1300000000000008</v>
      </c>
      <c r="P12" s="31">
        <f>IF(VLOOKUP($F12,'life satisfaction'!$B$10:$L$468,'life satisfaction'!L$1,FALSE)=0,"",VLOOKUP($F12,'life satisfaction'!$B$10:$L$468,'life satisfaction'!L$1,FALSE))</f>
        <v>8.2200000000000006</v>
      </c>
      <c r="Q12" s="31">
        <f>IF(VLOOKUP($F12,'life satisfaction'!$B$10:$O$468,'life satisfaction'!M$1,FALSE)=0,"",VLOOKUP($F12,'life satisfaction'!$B$10:$O$468,'life satisfaction'!M$1,FALSE))</f>
        <v>7.93</v>
      </c>
      <c r="R12" s="31">
        <f>IF(VLOOKUP($F12,'life satisfaction'!$B$10:$O$468,'life satisfaction'!N$1,FALSE)=0,"",VLOOKUP($F12,'life satisfaction'!$B$10:$O$468,'life satisfaction'!N$1,FALSE))</f>
        <v>7.49</v>
      </c>
      <c r="S12" s="31">
        <f>IF(VLOOKUP($F12,'life satisfaction'!$B$10:$O$468,'life satisfaction'!O$1,FALSE)=0,"",VLOOKUP($F12,'life satisfaction'!$B$10:$O$468,'life satisfaction'!O$1,FALSE))</f>
        <v>8</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North Devon to Rural as a Region</v>
      </c>
      <c r="G15" s="50"/>
      <c r="H15" s="51"/>
      <c r="I15" s="13">
        <f>100*((I12-I13))/I13</f>
        <v>1.0056398443085195</v>
      </c>
      <c r="J15" s="13">
        <f>100*((J12-J13))/J13</f>
        <v>3.4764793698186947</v>
      </c>
      <c r="K15" s="13">
        <f t="shared" ref="K15:P15" si="0">100*((K12-K13))/K13</f>
        <v>-0.22441581268341979</v>
      </c>
      <c r="L15" s="13">
        <f t="shared" si="0"/>
        <v>1.7122282146775663</v>
      </c>
      <c r="M15" s="13">
        <f t="shared" si="0"/>
        <v>1.8750385493122952</v>
      </c>
      <c r="N15" s="13">
        <f t="shared" si="0"/>
        <v>3.6368662745158558</v>
      </c>
      <c r="O15" s="13">
        <f t="shared" si="0"/>
        <v>5.4458230459105508</v>
      </c>
      <c r="P15" s="13">
        <f t="shared" si="0"/>
        <v>4.6892742059229349</v>
      </c>
      <c r="Q15" s="13">
        <f t="shared" ref="Q15:S15" si="1">100*((Q12-Q13))/Q13</f>
        <v>1.5944802889512399</v>
      </c>
      <c r="R15" s="13">
        <f t="shared" ref="R15" si="2">100*((R12-R13))/R13</f>
        <v>-0.74243198365051699</v>
      </c>
      <c r="S15" s="13">
        <f t="shared" si="1"/>
        <v>4.2091716626385249</v>
      </c>
      <c r="T15" s="24"/>
    </row>
    <row r="16" spans="1:20" ht="51" customHeight="1" x14ac:dyDescent="0.3">
      <c r="B16" s="12"/>
      <c r="C16" s="12"/>
      <c r="D16" s="12"/>
      <c r="F16" s="36" t="str">
        <f>"% Gap - "&amp;F12&amp;" to England"</f>
        <v>% Gap - North Devon to England</v>
      </c>
      <c r="G16" s="37"/>
      <c r="H16" s="38"/>
      <c r="I16" s="13">
        <f>100*(I12-I14)/I14</f>
        <v>3.3738191632928474</v>
      </c>
      <c r="J16" s="13">
        <f>100*(J12-J14)/J14</f>
        <v>5.5107526881720332</v>
      </c>
      <c r="K16" s="13">
        <f t="shared" ref="K16:P16" si="3">100*(K12-K14)/K14</f>
        <v>2.1333333333333351</v>
      </c>
      <c r="L16" s="13">
        <f t="shared" si="3"/>
        <v>4.3421052631578956</v>
      </c>
      <c r="M16" s="13">
        <f t="shared" si="3"/>
        <v>4.1884816753926737</v>
      </c>
      <c r="N16" s="13">
        <f t="shared" si="3"/>
        <v>5.9973924380704151</v>
      </c>
      <c r="O16" s="13">
        <f t="shared" si="3"/>
        <v>5.8593750000000142</v>
      </c>
      <c r="P16" s="13">
        <f t="shared" si="3"/>
        <v>6.6147859922179082</v>
      </c>
      <c r="Q16" s="13">
        <f t="shared" ref="Q16:S16" si="4">100*(Q12-Q14)/Q14</f>
        <v>3.6601307189542398</v>
      </c>
      <c r="R16" s="13">
        <f t="shared" ref="R16" si="5">100*(R12-R14)/R14</f>
        <v>1.4905149051490558</v>
      </c>
      <c r="S16" s="13">
        <f t="shared" si="4"/>
        <v>5.9602649006622537</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North Devon</v>
      </c>
      <c r="G21" s="10"/>
      <c r="H21" s="11"/>
      <c r="I21" s="30">
        <f>IF(VLOOKUP($F21,worthwhile!$B$10:$L$468,worthwhile!E$1,FALSE)=0,"",VLOOKUP($F21,worthwhile!$B$10:$L$468,worthwhile!E$1,FALSE))</f>
        <v>8.02</v>
      </c>
      <c r="J21" s="31">
        <f>IF(VLOOKUP($F21,worthwhile!$B$10:$L$468,worthwhile!F$1,FALSE)=0,"",VLOOKUP($F21,worthwhile!$B$10:$L$468,worthwhile!F$1,FALSE))</f>
        <v>8.0500000000000007</v>
      </c>
      <c r="K21" s="31">
        <f>IF(VLOOKUP($F21,worthwhile!$B$10:$L$468,worthwhile!G$1,FALSE)=0,"",VLOOKUP($F21,worthwhile!$B$10:$L$468,worthwhile!G$1,FALSE))</f>
        <v>7.88</v>
      </c>
      <c r="L21" s="31">
        <f>IF(VLOOKUP($F21,worthwhile!$B$10:$L$468,worthwhile!H$1,FALSE)=0,"",VLOOKUP($F21,worthwhile!$B$10:$L$468,worthwhile!H$1,FALSE))</f>
        <v>8.1999999999999993</v>
      </c>
      <c r="M21" s="31">
        <f>IF(VLOOKUP($F21,worthwhile!$B$10:$L$468,worthwhile!I$1,FALSE)=0,"",VLOOKUP($F21,worthwhile!$B$10:$L$468,worthwhile!I$1,FALSE))</f>
        <v>8.11</v>
      </c>
      <c r="N21" s="31">
        <f>IF(VLOOKUP($F21,worthwhile!$B$10:$L$468,worthwhile!J$1,FALSE)=0,"",VLOOKUP($F21,worthwhile!$B$10:$L$468,worthwhile!J$1,FALSE))</f>
        <v>8.33</v>
      </c>
      <c r="O21" s="31">
        <f>IF(VLOOKUP($F21,worthwhile!$B$10:$L$468,worthwhile!K$1,FALSE)=0,"",VLOOKUP($F21,worthwhile!$B$10:$L$468,worthwhile!K$1,FALSE))</f>
        <v>8.32</v>
      </c>
      <c r="P21" s="31">
        <f>IF(VLOOKUP($F21,worthwhile!$B$10:$L$468,worthwhile!L$1,FALSE)=0,"",VLOOKUP($F21,worthwhile!$B$10:$L$468,worthwhile!L$1,FALSE))</f>
        <v>8.15</v>
      </c>
      <c r="Q21" s="31">
        <f>IF(VLOOKUP($F21,worthwhile!$B$10:$O$468,worthwhile!M$1,FALSE)=0,"",VLOOKUP($F21,worthwhile!$B$10:$O$468,worthwhile!M$1,FALSE))</f>
        <v>7.99</v>
      </c>
      <c r="R21" s="31">
        <f>IF(VLOOKUP($F21,worthwhile!$B$10:$O$468,worthwhile!N$1,FALSE)=0,"",VLOOKUP($F21,worthwhile!$B$10:$O$468,worthwhile!N$1,FALSE))</f>
        <v>7.5</v>
      </c>
      <c r="S21" s="31">
        <f>IF(VLOOKUP($F21,worthwhile!$B$10:$O$468,worthwhile!O$1,FALSE)=0,"",VLOOKUP($F21,worthwhile!$B$10:$O$468,worthwhile!O$1,FALSE))</f>
        <v>7.97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North Devon to Rural as a Region</v>
      </c>
      <c r="G24" s="50"/>
      <c r="H24" s="51"/>
      <c r="I24" s="13">
        <f>100*((I21-I22))/I22</f>
        <v>2.6445236002528523</v>
      </c>
      <c r="J24" s="13">
        <f>100*((J21-J22))/J22</f>
        <v>3.0570851264016992</v>
      </c>
      <c r="K24" s="13">
        <f t="shared" ref="K24:P24" si="8">100*((K21-K22))/K22</f>
        <v>0.11786856889184746</v>
      </c>
      <c r="L24" s="13">
        <f t="shared" si="8"/>
        <v>2.923163004521601</v>
      </c>
      <c r="M24" s="13">
        <f t="shared" si="8"/>
        <v>1.6889493164135405</v>
      </c>
      <c r="N24" s="13">
        <f t="shared" si="8"/>
        <v>4.0952137189659981</v>
      </c>
      <c r="O24" s="13">
        <f t="shared" si="8"/>
        <v>5.3132434575733498</v>
      </c>
      <c r="P24" s="13">
        <f t="shared" si="8"/>
        <v>1.9225843390739741</v>
      </c>
      <c r="Q24" s="13">
        <f t="shared" ref="Q24:S24" si="9">100*((Q21-Q22))/Q22</f>
        <v>2.7149730765131545E-2</v>
      </c>
      <c r="R24" s="13">
        <f t="shared" ref="R24" si="10">100*((R21-R22))/R22</f>
        <v>-4.2322425808833035</v>
      </c>
      <c r="S24" s="13">
        <f t="shared" si="9"/>
        <v>1.183902595714051</v>
      </c>
      <c r="T24" s="24"/>
    </row>
    <row r="25" spans="1:20" ht="51" customHeight="1" x14ac:dyDescent="0.3">
      <c r="B25" s="12"/>
      <c r="C25" s="12"/>
      <c r="D25" s="12"/>
      <c r="F25" s="36" t="str">
        <f>"% Gap - "&amp;F21&amp;" to England"</f>
        <v>% Gap - North Devon to England</v>
      </c>
      <c r="G25" s="37"/>
      <c r="H25" s="38"/>
      <c r="I25" s="13">
        <f>100*(I21-I23)/I23</f>
        <v>4.6997389033942483</v>
      </c>
      <c r="J25" s="13">
        <f>100*(J21-J23)/J23</f>
        <v>4.681404421326401</v>
      </c>
      <c r="K25" s="13">
        <f t="shared" ref="K25:P25" si="11">100*(K21-K23)/K23</f>
        <v>1.808785529715758</v>
      </c>
      <c r="L25" s="13">
        <f t="shared" si="11"/>
        <v>4.8593350383631586</v>
      </c>
      <c r="M25" s="13">
        <f t="shared" si="11"/>
        <v>3.5759897828863263</v>
      </c>
      <c r="N25" s="13">
        <f t="shared" si="11"/>
        <v>5.9796437659033037</v>
      </c>
      <c r="O25" s="13">
        <f t="shared" si="11"/>
        <v>5.5837563451776706</v>
      </c>
      <c r="P25" s="13">
        <f t="shared" si="11"/>
        <v>3.4263959390863001</v>
      </c>
      <c r="Q25" s="13">
        <f t="shared" ref="Q25:S25" si="12">100*(Q21-Q23)/Q23</f>
        <v>1.6539440203562328</v>
      </c>
      <c r="R25" s="13">
        <f t="shared" ref="R25" si="13">100*(R21-R23)/R23</f>
        <v>-2.7237354085603109</v>
      </c>
      <c r="S25" s="13">
        <f t="shared" si="12"/>
        <v>2.4421593830334127</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North Devon</v>
      </c>
      <c r="G30" s="10"/>
      <c r="H30" s="11"/>
      <c r="I30" s="30">
        <f>IF(VLOOKUP($F30,happy!$B$10:$L$468,happy!E$1,FALSE)=0,"",VLOOKUP($F30,happy!$B$10:$L$468,happy!E$1,FALSE))</f>
        <v>7.53</v>
      </c>
      <c r="J30" s="31">
        <f>IF(VLOOKUP($F30,happy!$B$10:$L$468,happy!F$1,FALSE)=0,"",VLOOKUP($F30,happy!$B$10:$L$468,happy!F$1,FALSE))</f>
        <v>7.58</v>
      </c>
      <c r="K30" s="31">
        <f>IF(VLOOKUP($F30,happy!$B$10:$L$468,happy!G$1,FALSE)=0,"",VLOOKUP($F30,happy!$B$10:$L$468,happy!G$1,FALSE))</f>
        <v>7.41</v>
      </c>
      <c r="L30" s="31">
        <f>IF(VLOOKUP($F30,happy!$B$10:$L$468,happy!H$1,FALSE)=0,"",VLOOKUP($F30,happy!$B$10:$L$468,happy!H$1,FALSE))</f>
        <v>7.89</v>
      </c>
      <c r="M30" s="31">
        <f>IF(VLOOKUP($F30,happy!$B$10:$L$468,happy!I$1,FALSE)=0,"",VLOOKUP($F30,happy!$B$10:$L$468,happy!I$1,FALSE))</f>
        <v>7.81</v>
      </c>
      <c r="N30" s="31">
        <f>IF(VLOOKUP($F30,happy!$B$10:$L$468,happy!J$1,FALSE)=0,"",VLOOKUP($F30,happy!$B$10:$L$468,happy!J$1,FALSE))</f>
        <v>7.81</v>
      </c>
      <c r="O30" s="31">
        <f>IF(VLOOKUP($F30,happy!$B$10:$L$468,happy!K$1,FALSE)=0,"",VLOOKUP($F30,happy!$B$10:$L$468,happy!K$1,FALSE))</f>
        <v>7.73</v>
      </c>
      <c r="P30" s="31">
        <f>IF(VLOOKUP($F30,happy!$B$10:$L$468,happy!L$1,FALSE)=0,"",VLOOKUP($F30,happy!$B$10:$L$468,happy!L$1,FALSE))</f>
        <v>7.99</v>
      </c>
      <c r="Q30" s="31">
        <f>IF(VLOOKUP($F30,happy!$B$10:$O$468,happy!M$1,FALSE)=0,"",VLOOKUP($F30,happy!$B$10:$O$468,happy!M$1,FALSE))</f>
        <v>7.58</v>
      </c>
      <c r="R30" s="31">
        <f>IF(VLOOKUP($F30,happy!$B$10:$O$468,happy!N$1,FALSE)=0,"",VLOOKUP($F30,happy!$B$10:$O$468,happy!N$1,FALSE))</f>
        <v>7.6</v>
      </c>
      <c r="S30" s="31">
        <f>IF(VLOOKUP($F30,happy!$B$10:$O$468,happy!O$1,FALSE)=0,"",VLOOKUP($F30,happy!$B$10:$O$468,happy!O$1,FALSE))</f>
        <v>7.64</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North Devon to Rural as a Region</v>
      </c>
      <c r="G33" s="50"/>
      <c r="H33" s="51"/>
      <c r="I33" s="13">
        <f>100*((I30-I31))/I31</f>
        <v>1.0166478099240117</v>
      </c>
      <c r="J33" s="13">
        <f>100*((J30-J31))/J31</f>
        <v>2.3557739237952955</v>
      </c>
      <c r="K33" s="13">
        <f t="shared" ref="K33:S33" si="16">100*((K30-K31))/K31</f>
        <v>-1.705290075115826</v>
      </c>
      <c r="L33" s="13">
        <f t="shared" si="16"/>
        <v>3.4125003947826045</v>
      </c>
      <c r="M33" s="13">
        <f t="shared" si="16"/>
        <v>2.4318943176790113</v>
      </c>
      <c r="N33" s="13">
        <f t="shared" si="16"/>
        <v>1.9470000786348558</v>
      </c>
      <c r="O33" s="13">
        <f t="shared" si="16"/>
        <v>2.8914619282827445</v>
      </c>
      <c r="P33" s="13">
        <f t="shared" si="16"/>
        <v>3.9875184244363062</v>
      </c>
      <c r="Q33" s="13">
        <f t="shared" si="16"/>
        <v>-3.1779324371550205E-2</v>
      </c>
      <c r="R33" s="13">
        <f t="shared" ref="R33" si="17">100*((R30-R31))/R31</f>
        <v>1.686172099171473</v>
      </c>
      <c r="S33" s="13">
        <f t="shared" si="16"/>
        <v>0.82521107277441275</v>
      </c>
      <c r="T33" s="24"/>
    </row>
    <row r="34" spans="1:20" ht="51" customHeight="1" x14ac:dyDescent="0.3">
      <c r="B34" s="12"/>
      <c r="C34" s="12"/>
      <c r="D34" s="12"/>
      <c r="F34" s="36" t="str">
        <f>"% Gap - "&amp;F30&amp;" to England"</f>
        <v>% Gap - North Devon to England</v>
      </c>
      <c r="G34" s="37"/>
      <c r="H34" s="38"/>
      <c r="I34" s="13">
        <f>100*(I30-I32)/I32</f>
        <v>3.2921810699588505</v>
      </c>
      <c r="J34" s="13">
        <f>100*(J30-J32)/J32</f>
        <v>3.9780521262002746</v>
      </c>
      <c r="K34" s="13">
        <f t="shared" ref="K34:S34" si="18">100*(K30-K32)/K32</f>
        <v>0.40650406504065378</v>
      </c>
      <c r="L34" s="13">
        <f t="shared" si="18"/>
        <v>5.764075067024125</v>
      </c>
      <c r="M34" s="13">
        <f t="shared" si="18"/>
        <v>4.5515394912985254</v>
      </c>
      <c r="N34" s="13">
        <f t="shared" si="18"/>
        <v>3.9946737683089193</v>
      </c>
      <c r="O34" s="13">
        <f t="shared" si="18"/>
        <v>2.7925531914893731</v>
      </c>
      <c r="P34" s="13">
        <f t="shared" si="18"/>
        <v>5.6878306878306955</v>
      </c>
      <c r="Q34" s="13">
        <f t="shared" si="18"/>
        <v>1.4725568942436456</v>
      </c>
      <c r="R34" s="13">
        <f t="shared" ref="R34" si="19">100*(R30-R32)/R32</f>
        <v>3.9671682626538995</v>
      </c>
      <c r="S34" s="13">
        <f t="shared" si="18"/>
        <v>2.5503355704697919</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North Devon</v>
      </c>
      <c r="G39" s="10"/>
      <c r="H39" s="11"/>
      <c r="I39" s="30">
        <f>IF(VLOOKUP($F39,anxiety!$B$10:$L$468,anxiety!E$1,FALSE)=0,"",VLOOKUP($F39,anxiety!$B$10:$L$468,anxiety!E$1,FALSE))</f>
        <v>2.92</v>
      </c>
      <c r="J39" s="31">
        <f>IF(VLOOKUP($F39,anxiety!$B$10:$L$468,anxiety!F$1,FALSE)=0,"",VLOOKUP($F39,anxiety!$B$10:$L$468,anxiety!F$1,FALSE))</f>
        <v>2.67</v>
      </c>
      <c r="K39" s="31">
        <f>IF(VLOOKUP($F39,anxiety!$B$10:$L$468,anxiety!G$1,FALSE)=0,"",VLOOKUP($F39,anxiety!$B$10:$L$468,anxiety!G$1,FALSE))</f>
        <v>3.15</v>
      </c>
      <c r="L39" s="31">
        <f>IF(VLOOKUP($F39,anxiety!$B$10:$L$468,anxiety!H$1,FALSE)=0,"",VLOOKUP($F39,anxiety!$B$10:$L$468,anxiety!H$1,FALSE))</f>
        <v>3.1</v>
      </c>
      <c r="M39" s="31">
        <f>IF(VLOOKUP($F39,anxiety!$B$10:$L$468,anxiety!I$1,FALSE)=0,"",VLOOKUP($F39,anxiety!$B$10:$L$468,anxiety!I$1,FALSE))</f>
        <v>2.5</v>
      </c>
      <c r="N39" s="31">
        <f>IF(VLOOKUP($F39,anxiety!$B$10:$L$468,anxiety!J$1,FALSE)=0,"",VLOOKUP($F39,anxiety!$B$10:$L$468,anxiety!J$1,FALSE))</f>
        <v>2.4300000000000002</v>
      </c>
      <c r="O39" s="31">
        <f>IF(VLOOKUP($F39,anxiety!$B$10:$L$468,anxiety!K$1,FALSE)=0,"",VLOOKUP($F39,anxiety!$B$10:$L$468,anxiety!K$1,FALSE))</f>
        <v>2.5499999999999998</v>
      </c>
      <c r="P39" s="31">
        <f>IF(VLOOKUP($F39,anxiety!$B$10:$L$468,anxiety!L$1,FALSE)=0,"",VLOOKUP($F39,anxiety!$B$10:$L$468,anxiety!L$1,FALSE))</f>
        <v>2.65</v>
      </c>
      <c r="Q39" s="31">
        <f>IF(VLOOKUP($F39,anxiety!$B$10:$O$468,anxiety!M$1,FALSE)=0,"",VLOOKUP($F39,anxiety!$B$10:$O$468,anxiety!M$1,FALSE))</f>
        <v>3.05</v>
      </c>
      <c r="R39" s="31">
        <f>IF(VLOOKUP($F39,anxiety!$B$10:$O$468,anxiety!N$1,FALSE)=0,"",VLOOKUP($F39,anxiety!$B$10:$O$468,anxiety!N$1,FALSE))</f>
        <v>3.15</v>
      </c>
      <c r="S39" s="31">
        <f>IF(VLOOKUP($F39,anxiety!$B$10:$O$468,anxiety!O$1,FALSE)=0,"",VLOOKUP($F39,anxiety!$B$10:$O$468,anxiety!O$1,FALSE))</f>
        <v>2.86</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North Devon to Rural as a Region</v>
      </c>
      <c r="G42" s="50"/>
      <c r="H42" s="51"/>
      <c r="I42" s="13">
        <f>100*((I39-I40))/I40</f>
        <v>-1.5836920328108433</v>
      </c>
      <c r="J42" s="13">
        <f>100*((J39-J40))/J40</f>
        <v>-8.0609027547294723</v>
      </c>
      <c r="K42" s="13">
        <f t="shared" ref="K42:S42" si="21">100*((K39-K40))/K40</f>
        <v>15.196510398308041</v>
      </c>
      <c r="L42" s="13">
        <f t="shared" si="21"/>
        <v>15.195200573065918</v>
      </c>
      <c r="M42" s="13">
        <f t="shared" si="21"/>
        <v>-7.7695795181794294</v>
      </c>
      <c r="N42" s="13">
        <f t="shared" si="21"/>
        <v>-10.941846602198954</v>
      </c>
      <c r="O42" s="13">
        <f t="shared" si="21"/>
        <v>-6.7908574448407828</v>
      </c>
      <c r="P42" s="13">
        <f t="shared" si="21"/>
        <v>-4.692781003553181</v>
      </c>
      <c r="Q42" s="13">
        <f t="shared" si="21"/>
        <v>4.889165112906606</v>
      </c>
      <c r="R42" s="13">
        <f t="shared" ref="R42" si="22">100*((R39-R40))/R40</f>
        <v>3.7541172268740985</v>
      </c>
      <c r="S42" s="13">
        <f t="shared" si="21"/>
        <v>-3.2602494090797469</v>
      </c>
      <c r="T42" s="24"/>
    </row>
    <row r="43" spans="1:20" ht="51" customHeight="1" x14ac:dyDescent="0.3">
      <c r="B43" s="12"/>
      <c r="C43" s="12"/>
      <c r="D43" s="12"/>
      <c r="F43" s="36" t="str">
        <f>"% Gap - "&amp;F39&amp;" to England"</f>
        <v>% Gap - North Devon to England</v>
      </c>
      <c r="G43" s="37"/>
      <c r="H43" s="38"/>
      <c r="I43" s="13">
        <f>100*(I39-I41)/I41</f>
        <v>-7.0063694267515988</v>
      </c>
      <c r="J43" s="13">
        <f>100*(J39-J41)/J41</f>
        <v>-12.171052631578952</v>
      </c>
      <c r="K43" s="13">
        <f t="shared" ref="K43:S43" si="23">100*(K39-K41)/K41</f>
        <v>7.508532423208182</v>
      </c>
      <c r="L43" s="13">
        <f t="shared" si="23"/>
        <v>8.3916083916083988</v>
      </c>
      <c r="M43" s="13">
        <f t="shared" si="23"/>
        <v>-12.891986062717775</v>
      </c>
      <c r="N43" s="13">
        <f t="shared" si="23"/>
        <v>-16.494845360824741</v>
      </c>
      <c r="O43" s="13">
        <f t="shared" si="23"/>
        <v>-12.068965517241383</v>
      </c>
      <c r="P43" s="13">
        <f t="shared" si="23"/>
        <v>-7.6655052264808434</v>
      </c>
      <c r="Q43" s="13">
        <f t="shared" si="23"/>
        <v>0.32894736842104561</v>
      </c>
      <c r="R43" s="13">
        <f t="shared" ref="R43" si="24">100*(R39-R41)/R41</f>
        <v>-4.8338368580060465</v>
      </c>
      <c r="S43" s="13">
        <f t="shared" si="23"/>
        <v>-8.6261980830670932</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xcA8hfkJ1345wDQF702hIPUbKfQXd6Zwq+kIhqzjkldzSIBCqbb6CP43R63NFofRMeYL3q+5qZF3k38+DFaQzQ==" saltValue="LswT1TKRKvRi5DAMVBt7Y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2022-12-05T13:49:23Z</dcterms:modified>
</cp:coreProperties>
</file>