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B72D20DB-B00B-4ECB-BFD8-E16D05B4F7DF}" xr6:coauthVersionLast="47" xr6:coauthVersionMax="47" xr10:uidLastSave="{6742C0FC-8ECC-42E9-8ED3-8E076242E197}"/>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<sst xmlns="http://schemas.openxmlformats.org/spreadsheetml/2006/main" count="12312" uniqueCount="1423">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</sst>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7.49</c:v>
                </c:pt>
                <c:pt idx="1">
                  <c:v>7.54</c:v>
                </c:pt>
                <c:pt idx="2">
                  <c:v>7.59</c:v>
                </c:pt>
                <c:pt idx="3">
                  <c:v>7.63</c:v>
                </c:pt>
                <c:pt idx="4">
                  <c:v>7.76</c:v>
                </c:pt>
                <c:pt idx="5">
                  <c:v>7.51</c:v>
                </c:pt>
                <c:pt idx="6">
                  <c:v>7.63</c:v>
                </c:pt>
                <c:pt idx="7">
                  <c:v>7.58</c:v>
                </c:pt>
                <c:pt idx="8">
                  <c:v>7.58</c:v>
                </c:pt>
                <c:pt idx="9">
                  <c:v>7.53</c:v>
                </c:pt>
                <c:pt idx="10">
                  <c:v>7.68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7.74</c:v>
                </c:pt>
                <c:pt idx="1">
                  <c:v>7.79</c:v>
                </c:pt>
                <c:pt idx="2">
                  <c:v>7.8</c:v>
                </c:pt>
                <c:pt idx="3">
                  <c:v>7.77</c:v>
                </c:pt>
                <c:pt idx="4">
                  <c:v>7.8</c:v>
                </c:pt>
                <c:pt idx="5">
                  <c:v>7.67</c:v>
                </c:pt>
                <c:pt idx="6">
                  <c:v>7.83</c:v>
                </c:pt>
                <c:pt idx="7">
                  <c:v>7.89</c:v>
                </c:pt>
                <c:pt idx="8">
                  <c:v>7.81</c:v>
                </c:pt>
                <c:pt idx="9">
                  <c:v>7.72</c:v>
                </c:pt>
                <c:pt idx="10">
                  <c:v>7.91</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7.24</c:v>
                </c:pt>
                <c:pt idx="1">
                  <c:v>7.44</c:v>
                </c:pt>
                <c:pt idx="2">
                  <c:v>7.45</c:v>
                </c:pt>
                <c:pt idx="3">
                  <c:v>7.44</c:v>
                </c:pt>
                <c:pt idx="4">
                  <c:v>7.58</c:v>
                </c:pt>
                <c:pt idx="5">
                  <c:v>7.51</c:v>
                </c:pt>
                <c:pt idx="6">
                  <c:v>7.47</c:v>
                </c:pt>
                <c:pt idx="7">
                  <c:v>7.47</c:v>
                </c:pt>
                <c:pt idx="8">
                  <c:v>7.36</c:v>
                </c:pt>
                <c:pt idx="9">
                  <c:v>7.28</c:v>
                </c:pt>
                <c:pt idx="10">
                  <c:v>7.48</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3.21</c:v>
                </c:pt>
                <c:pt idx="1">
                  <c:v>2.98</c:v>
                </c:pt>
                <c:pt idx="2">
                  <c:v>2.98</c:v>
                </c:pt>
                <c:pt idx="3">
                  <c:v>2.85</c:v>
                </c:pt>
                <c:pt idx="4">
                  <c:v>2.72</c:v>
                </c:pt>
                <c:pt idx="5">
                  <c:v>2.92</c:v>
                </c:pt>
                <c:pt idx="6">
                  <c:v>3</c:v>
                </c:pt>
                <c:pt idx="7">
                  <c:v>2.72</c:v>
                </c:pt>
                <c:pt idx="8">
                  <c:v>3.03</c:v>
                </c:pt>
                <c:pt idx="9">
                  <c:v>3.19</c:v>
                </c:pt>
                <c:pt idx="10">
                  <c:v>3.06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Northumberland in the period April 2011 to March 2022 had scores for 'life satisfaction' that were consistently below the rural situation but that had a period initially above the England level, before then having a period below the England position, before finishing the overall period in line with 'Rural as a Region' and above England.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Northumberland in the period April 2011 to March 2022 were consistently below the rural situation (with an exception in 2021/22) but moved above and below the England position.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Northumberland in the period April 2011 to March 2022 were consistently below the rural situation (with an exception in 2012/13) but moved above and below the England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Northumberland in the period April 2011 to March 2022 were generally above the England situation or between it and the rural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194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Northumberland</v>
      </c>
      <c r="G12" s="10"/>
      <c r="H12" s="11"/>
      <c r="I12" s="30">
        <f>IF(VLOOKUP($F12,'life satisfaction'!$B$10:$L$468,'life satisfaction'!E$1,FALSE)=0,"",VLOOKUP($F12,'life satisfaction'!$B$10:$L$468,'life satisfaction'!E$1,FALSE))</f>
        <v>7.49</v>
      </c>
      <c r="J12" s="31">
        <f>IF(VLOOKUP($F12,'life satisfaction'!$B$10:$L$468,'life satisfaction'!F$1,FALSE)=0,"",VLOOKUP($F12,'life satisfaction'!$B$10:$L$468,'life satisfaction'!F$1,FALSE))</f>
        <v>7.54</v>
      </c>
      <c r="K12" s="31">
        <f>IF(VLOOKUP($F12,'life satisfaction'!$B$10:$L$468,'life satisfaction'!G$1,FALSE)=0,"",VLOOKUP($F12,'life satisfaction'!$B$10:$L$468,'life satisfaction'!G$1,FALSE))</f>
        <v>7.59</v>
      </c>
      <c r="L12" s="31">
        <f>IF(VLOOKUP($F12,'life satisfaction'!$B$10:$L$468,'life satisfaction'!H$1,FALSE)=0,"",VLOOKUP($F12,'life satisfaction'!$B$10:$L$468,'life satisfaction'!H$1,FALSE))</f>
        <v>7.63</v>
      </c>
      <c r="M12" s="31">
        <f>IF(VLOOKUP($F12,'life satisfaction'!$B$10:$L$468,'life satisfaction'!I$1,FALSE)=0,"",VLOOKUP($F12,'life satisfaction'!$B$10:$L$468,'life satisfaction'!I$1,FALSE))</f>
        <v>7.76</v>
      </c>
      <c r="N12" s="31">
        <f>IF(VLOOKUP($F12,'life satisfaction'!$B$10:$L$468,'life satisfaction'!J$1,FALSE)=0,"",VLOOKUP($F12,'life satisfaction'!$B$10:$L$468,'life satisfaction'!J$1,FALSE))</f>
        <v>7.51</v>
      </c>
      <c r="O12" s="31">
        <f>IF(VLOOKUP($F12,'life satisfaction'!$B$10:$L$468,'life satisfaction'!K$1,FALSE)=0,"",VLOOKUP($F12,'life satisfaction'!$B$10:$L$468,'life satisfaction'!K$1,FALSE))</f>
        <v>7.63</v>
      </c>
      <c r="P12" s="31">
        <f>IF(VLOOKUP($F12,'life satisfaction'!$B$10:$L$468,'life satisfaction'!L$1,FALSE)=0,"",VLOOKUP($F12,'life satisfaction'!$B$10:$L$468,'life satisfaction'!L$1,FALSE))</f>
        <v>7.58</v>
      </c>
      <c r="Q12" s="31">
        <f>IF(VLOOKUP($F12,'life satisfaction'!$B$10:$O$468,'life satisfaction'!M$1,FALSE)=0,"",VLOOKUP($F12,'life satisfaction'!$B$10:$O$468,'life satisfaction'!M$1,FALSE))</f>
        <v>7.58</v>
      </c>
      <c r="R12" s="31">
        <f>IF(VLOOKUP($F12,'life satisfaction'!$B$10:$O$468,'life satisfaction'!N$1,FALSE)=0,"",VLOOKUP($F12,'life satisfaction'!$B$10:$O$468,'life satisfaction'!N$1,FALSE))</f>
        <v>7.53</v>
      </c>
      <c r="S12" s="31">
        <f>IF(VLOOKUP($F12,'life satisfaction'!$B$10:$O$468,'life satisfaction'!O$1,FALSE)=0,"",VLOOKUP($F12,'life satisfaction'!$B$10:$O$468,'life satisfaction'!O$1,FALSE))</f>
        <v>7.68</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Northumberland to Rural as a Region</v>
      </c>
      <c r="G15" s="50"/>
      <c r="H15" s="51"/>
      <c r="I15" s="13">
        <f>100*((I12-I13))/I13</f>
        <v>-1.2359996822622952</v>
      </c>
      <c r="J15" s="13">
        <f>100*((J12-J13))/J13</f>
        <v>-0.60985293650535055</v>
      </c>
      <c r="K15" s="13">
        <f t="shared" ref="K15:P15" si="0">100*((K12-K13))/K13</f>
        <v>-1.1362031355440187</v>
      </c>
      <c r="L15" s="13">
        <f t="shared" si="0"/>
        <v>-2.1356492713758075</v>
      </c>
      <c r="M15" s="13">
        <f t="shared" si="0"/>
        <v>-0.6846357860975637</v>
      </c>
      <c r="N15" s="13">
        <f t="shared" si="0"/>
        <v>-4.2665601818432979</v>
      </c>
      <c r="O15" s="13">
        <f t="shared" si="0"/>
        <v>-1.0391599212426303</v>
      </c>
      <c r="P15" s="13">
        <f t="shared" si="0"/>
        <v>-3.4617155132730182</v>
      </c>
      <c r="Q15" s="13">
        <f t="shared" ref="Q15:S15" si="1">100*((Q12-Q13))/Q13</f>
        <v>-2.8895131664249138</v>
      </c>
      <c r="R15" s="13">
        <f t="shared" ref="R15" si="2">100*((R12-R13))/R13</f>
        <v>-0.21235151360325633</v>
      </c>
      <c r="S15" s="13">
        <f t="shared" si="1"/>
        <v>4.0804796132980346E-2</v>
      </c>
      <c r="T15" s="24"/>
    </row>
    <row r="16" spans="1:20" ht="51" customHeight="1" x14ac:dyDescent="0.3">
      <c r="B16" s="12"/>
      <c r="C16" s="12"/>
      <c r="D16" s="12"/>
      <c r="F16" s="36" t="str">
        <f>"% Gap - "&amp;F12&amp;" to England"</f>
        <v>% Gap - Northumberland to England</v>
      </c>
      <c r="G16" s="37"/>
      <c r="H16" s="38"/>
      <c r="I16" s="13">
        <f>100*(I12-I14)/I14</f>
        <v>1.0796221322537121</v>
      </c>
      <c r="J16" s="13">
        <f>100*(J12-J14)/J14</f>
        <v>1.3440860215053716</v>
      </c>
      <c r="K16" s="13">
        <f t="shared" ref="K16:P16" si="3">100*(K12-K14)/K14</f>
        <v>1.1999999999999982</v>
      </c>
      <c r="L16" s="13">
        <f t="shared" si="3"/>
        <v>0.39473684210526644</v>
      </c>
      <c r="M16" s="13">
        <f t="shared" si="3"/>
        <v>1.5706806282722527</v>
      </c>
      <c r="N16" s="13">
        <f t="shared" si="3"/>
        <v>-2.0860495436766642</v>
      </c>
      <c r="O16" s="13">
        <f t="shared" si="3"/>
        <v>-0.65104166666666441</v>
      </c>
      <c r="P16" s="13">
        <f t="shared" si="3"/>
        <v>-1.6861219195849533</v>
      </c>
      <c r="Q16" s="13">
        <f t="shared" ref="Q16:S16" si="4">100*(Q12-Q14)/Q14</f>
        <v>-0.91503267973856572</v>
      </c>
      <c r="R16" s="13">
        <f t="shared" ref="R16" si="5">100*(R12-R14)/R14</f>
        <v>2.0325203252032571</v>
      </c>
      <c r="S16" s="13">
        <f t="shared" si="4"/>
        <v>1.7218543046357602</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Northumberland</v>
      </c>
      <c r="G21" s="10"/>
      <c r="H21" s="11"/>
      <c r="I21" s="30">
        <f>IF(VLOOKUP($F21,worthwhile!$B$10:$L$468,worthwhile!E$1,FALSE)=0,"",VLOOKUP($F21,worthwhile!$B$10:$L$468,worthwhile!E$1,FALSE))</f>
        <v>7.74</v>
      </c>
      <c r="J21" s="31">
        <f>IF(VLOOKUP($F21,worthwhile!$B$10:$L$468,worthwhile!F$1,FALSE)=0,"",VLOOKUP($F21,worthwhile!$B$10:$L$468,worthwhile!F$1,FALSE))</f>
        <v>7.79</v>
      </c>
      <c r="K21" s="31">
        <f>IF(VLOOKUP($F21,worthwhile!$B$10:$L$468,worthwhile!G$1,FALSE)=0,"",VLOOKUP($F21,worthwhile!$B$10:$L$468,worthwhile!G$1,FALSE))</f>
        <v>7.8</v>
      </c>
      <c r="L21" s="31">
        <f>IF(VLOOKUP($F21,worthwhile!$B$10:$L$468,worthwhile!H$1,FALSE)=0,"",VLOOKUP($F21,worthwhile!$B$10:$L$468,worthwhile!H$1,FALSE))</f>
        <v>7.77</v>
      </c>
      <c r="M21" s="31">
        <f>IF(VLOOKUP($F21,worthwhile!$B$10:$L$468,worthwhile!I$1,FALSE)=0,"",VLOOKUP($F21,worthwhile!$B$10:$L$468,worthwhile!I$1,FALSE))</f>
        <v>7.8</v>
      </c>
      <c r="N21" s="31">
        <f>IF(VLOOKUP($F21,worthwhile!$B$10:$L$468,worthwhile!J$1,FALSE)=0,"",VLOOKUP($F21,worthwhile!$B$10:$L$468,worthwhile!J$1,FALSE))</f>
        <v>7.67</v>
      </c>
      <c r="O21" s="31">
        <f>IF(VLOOKUP($F21,worthwhile!$B$10:$L$468,worthwhile!K$1,FALSE)=0,"",VLOOKUP($F21,worthwhile!$B$10:$L$468,worthwhile!K$1,FALSE))</f>
        <v>7.83</v>
      </c>
      <c r="P21" s="31">
        <f>IF(VLOOKUP($F21,worthwhile!$B$10:$L$468,worthwhile!L$1,FALSE)=0,"",VLOOKUP($F21,worthwhile!$B$10:$L$468,worthwhile!L$1,FALSE))</f>
        <v>7.89</v>
      </c>
      <c r="Q21" s="31">
        <f>IF(VLOOKUP($F21,worthwhile!$B$10:$O$468,worthwhile!M$1,FALSE)=0,"",VLOOKUP($F21,worthwhile!$B$10:$O$468,worthwhile!M$1,FALSE))</f>
        <v>7.81</v>
      </c>
      <c r="R21" s="31">
        <f>IF(VLOOKUP($F21,worthwhile!$B$10:$O$468,worthwhile!N$1,FALSE)=0,"",VLOOKUP($F21,worthwhile!$B$10:$O$468,worthwhile!N$1,FALSE))</f>
        <v>7.72</v>
      </c>
      <c r="S21" s="31">
        <f>IF(VLOOKUP($F21,worthwhile!$B$10:$O$468,worthwhile!O$1,FALSE)=0,"",VLOOKUP($F21,worthwhile!$B$10:$O$468,worthwhile!O$1,FALSE))</f>
        <v>7.91</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Northumberland to Rural as a Region</v>
      </c>
      <c r="G24" s="50"/>
      <c r="H24" s="51"/>
      <c r="I24" s="13">
        <f>100*((I21-I22))/I22</f>
        <v>-0.93907572743676537</v>
      </c>
      <c r="J24" s="13">
        <f>100*((J21-J22))/J22</f>
        <v>-0.27146669134544471</v>
      </c>
      <c r="K24" s="13">
        <f t="shared" ref="K24:P24" si="8">100*((K21-K22))/K22</f>
        <v>-0.8985564927212687</v>
      </c>
      <c r="L24" s="13">
        <f t="shared" si="8"/>
        <v>-2.474027250593553</v>
      </c>
      <c r="M24" s="13">
        <f t="shared" si="8"/>
        <v>-2.1980512123272931</v>
      </c>
      <c r="N24" s="13">
        <f t="shared" si="8"/>
        <v>-4.1524262635691249</v>
      </c>
      <c r="O24" s="13">
        <f t="shared" si="8"/>
        <v>-0.88909900567315991</v>
      </c>
      <c r="P24" s="13">
        <f t="shared" si="8"/>
        <v>-1.3289336889210321</v>
      </c>
      <c r="Q24" s="13">
        <f t="shared" ref="Q24:S24" si="9">100*((Q21-Q22))/Q22</f>
        <v>-2.2262779227439777</v>
      </c>
      <c r="R24" s="13">
        <f t="shared" ref="R24" si="10">100*((R21-R22))/R22</f>
        <v>-1.4230550299225502</v>
      </c>
      <c r="S24" s="13">
        <f t="shared" si="9"/>
        <v>0.42216681707630904</v>
      </c>
      <c r="T24" s="24"/>
    </row>
    <row r="25" spans="1:20" ht="51" customHeight="1" x14ac:dyDescent="0.3">
      <c r="B25" s="12"/>
      <c r="C25" s="12"/>
      <c r="D25" s="12"/>
      <c r="F25" s="36" t="str">
        <f>"% Gap - "&amp;F21&amp;" to England"</f>
        <v>% Gap - Northumberland to England</v>
      </c>
      <c r="G25" s="37"/>
      <c r="H25" s="38"/>
      <c r="I25" s="13">
        <f>100*(I21-I23)/I23</f>
        <v>1.0443864229765023</v>
      </c>
      <c r="J25" s="13">
        <f>100*(J21-J23)/J23</f>
        <v>1.3003901170351058</v>
      </c>
      <c r="K25" s="13">
        <f t="shared" ref="K25:P25" si="11">100*(K21-K23)/K23</f>
        <v>0.77519379844960734</v>
      </c>
      <c r="L25" s="13">
        <f t="shared" si="11"/>
        <v>-0.63938618925832114</v>
      </c>
      <c r="M25" s="13">
        <f t="shared" si="11"/>
        <v>-0.38314176245211046</v>
      </c>
      <c r="N25" s="13">
        <f t="shared" si="11"/>
        <v>-2.4173027989821931</v>
      </c>
      <c r="O25" s="13">
        <f t="shared" si="11"/>
        <v>-0.63451776649745972</v>
      </c>
      <c r="P25" s="13">
        <f t="shared" si="11"/>
        <v>0.12690355329948969</v>
      </c>
      <c r="Q25" s="13">
        <f t="shared" ref="Q25:S25" si="12">100*(Q21-Q23)/Q23</f>
        <v>-0.63613231552163751</v>
      </c>
      <c r="R25" s="13">
        <f t="shared" ref="R25" si="13">100*(R21-R23)/R23</f>
        <v>0.12970168612191682</v>
      </c>
      <c r="S25" s="13">
        <f t="shared" si="12"/>
        <v>1.6709511568123379</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Northumberland</v>
      </c>
      <c r="G30" s="10"/>
      <c r="H30" s="11"/>
      <c r="I30" s="30">
        <f>IF(VLOOKUP($F30,happy!$B$10:$L$468,happy!E$1,FALSE)=0,"",VLOOKUP($F30,happy!$B$10:$L$468,happy!E$1,FALSE))</f>
        <v>7.24</v>
      </c>
      <c r="J30" s="31">
        <f>IF(VLOOKUP($F30,happy!$B$10:$L$468,happy!F$1,FALSE)=0,"",VLOOKUP($F30,happy!$B$10:$L$468,happy!F$1,FALSE))</f>
        <v>7.44</v>
      </c>
      <c r="K30" s="31">
        <f>IF(VLOOKUP($F30,happy!$B$10:$L$468,happy!G$1,FALSE)=0,"",VLOOKUP($F30,happy!$B$10:$L$468,happy!G$1,FALSE))</f>
        <v>7.45</v>
      </c>
      <c r="L30" s="31">
        <f>IF(VLOOKUP($F30,happy!$B$10:$L$468,happy!H$1,FALSE)=0,"",VLOOKUP($F30,happy!$B$10:$L$468,happy!H$1,FALSE))</f>
        <v>7.44</v>
      </c>
      <c r="M30" s="31">
        <f>IF(VLOOKUP($F30,happy!$B$10:$L$468,happy!I$1,FALSE)=0,"",VLOOKUP($F30,happy!$B$10:$L$468,happy!I$1,FALSE))</f>
        <v>7.58</v>
      </c>
      <c r="N30" s="31">
        <f>IF(VLOOKUP($F30,happy!$B$10:$L$468,happy!J$1,FALSE)=0,"",VLOOKUP($F30,happy!$B$10:$L$468,happy!J$1,FALSE))</f>
        <v>7.51</v>
      </c>
      <c r="O30" s="31">
        <f>IF(VLOOKUP($F30,happy!$B$10:$L$468,happy!K$1,FALSE)=0,"",VLOOKUP($F30,happy!$B$10:$L$468,happy!K$1,FALSE))</f>
        <v>7.47</v>
      </c>
      <c r="P30" s="31">
        <f>IF(VLOOKUP($F30,happy!$B$10:$L$468,happy!L$1,FALSE)=0,"",VLOOKUP($F30,happy!$B$10:$L$468,happy!L$1,FALSE))</f>
        <v>7.47</v>
      </c>
      <c r="Q30" s="31">
        <f>IF(VLOOKUP($F30,happy!$B$10:$O$468,happy!M$1,FALSE)=0,"",VLOOKUP($F30,happy!$B$10:$O$468,happy!M$1,FALSE))</f>
        <v>7.36</v>
      </c>
      <c r="R30" s="31">
        <f>IF(VLOOKUP($F30,happy!$B$10:$O$468,happy!N$1,FALSE)=0,"",VLOOKUP($F30,happy!$B$10:$O$468,happy!N$1,FALSE))</f>
        <v>7.28</v>
      </c>
      <c r="S30" s="31">
        <f>IF(VLOOKUP($F30,happy!$B$10:$O$468,happy!O$1,FALSE)=0,"",VLOOKUP($F30,happy!$B$10:$O$468,happy!O$1,FALSE))</f>
        <v>7.48</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Northumberland to Rural as a Region</v>
      </c>
      <c r="G33" s="50"/>
      <c r="H33" s="51"/>
      <c r="I33" s="13">
        <f>100*((I30-I31))/I31</f>
        <v>-2.873767577177976</v>
      </c>
      <c r="J33" s="13">
        <f>100*((J30-J31))/J31</f>
        <v>0.46529788826346058</v>
      </c>
      <c r="K33" s="13">
        <f t="shared" ref="K33:S33" si="16">100*((K30-K31))/K31</f>
        <v>-1.1746843535240081</v>
      </c>
      <c r="L33" s="13">
        <f t="shared" si="16"/>
        <v>-2.4855509585319839</v>
      </c>
      <c r="M33" s="13">
        <f t="shared" si="16"/>
        <v>-0.58466595031921254</v>
      </c>
      <c r="N33" s="13">
        <f t="shared" si="16"/>
        <v>-1.9690178501219227</v>
      </c>
      <c r="O33" s="13">
        <f t="shared" si="16"/>
        <v>-0.56931169414333327</v>
      </c>
      <c r="P33" s="13">
        <f t="shared" si="16"/>
        <v>-2.7801298334744478</v>
      </c>
      <c r="Q33" s="13">
        <f t="shared" si="16"/>
        <v>-2.9332316394953279</v>
      </c>
      <c r="R33" s="13">
        <f t="shared" ref="R33" si="17">100*((R30-R31))/R31</f>
        <v>-2.5953509365831073</v>
      </c>
      <c r="S33" s="13">
        <f t="shared" si="16"/>
        <v>-1.2863116722051464</v>
      </c>
      <c r="T33" s="24"/>
    </row>
    <row r="34" spans="1:20" ht="51" customHeight="1" x14ac:dyDescent="0.3">
      <c r="B34" s="12"/>
      <c r="C34" s="12"/>
      <c r="D34" s="12"/>
      <c r="F34" s="36" t="str">
        <f>"% Gap - "&amp;F30&amp;" to England"</f>
        <v>% Gap - Northumberland to England</v>
      </c>
      <c r="G34" s="37"/>
      <c r="H34" s="38"/>
      <c r="I34" s="13">
        <f>100*(I30-I32)/I32</f>
        <v>-0.68587105624142419</v>
      </c>
      <c r="J34" s="13">
        <f>100*(J30-J32)/J32</f>
        <v>2.0576131687242847</v>
      </c>
      <c r="K34" s="13">
        <f t="shared" ref="K34:S34" si="18">100*(K30-K32)/K32</f>
        <v>0.94850948509485478</v>
      </c>
      <c r="L34" s="13">
        <f t="shared" si="18"/>
        <v>-0.26809651474530261</v>
      </c>
      <c r="M34" s="13">
        <f t="shared" si="18"/>
        <v>1.4725568942436456</v>
      </c>
      <c r="N34" s="13">
        <f t="shared" si="18"/>
        <v>0</v>
      </c>
      <c r="O34" s="13">
        <f t="shared" si="18"/>
        <v>-0.66489361702127425</v>
      </c>
      <c r="P34" s="13">
        <f t="shared" si="18"/>
        <v>-1.1904761904761887</v>
      </c>
      <c r="Q34" s="13">
        <f t="shared" si="18"/>
        <v>-1.4725568942436336</v>
      </c>
      <c r="R34" s="13">
        <f t="shared" ref="R34" si="19">100*(R30-R32)/R32</f>
        <v>-0.41039671682625667</v>
      </c>
      <c r="S34" s="13">
        <f t="shared" si="18"/>
        <v>0.40268456375839257</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Northumberland</v>
      </c>
      <c r="G39" s="10"/>
      <c r="H39" s="11"/>
      <c r="I39" s="30">
        <f>IF(VLOOKUP($F39,anxiety!$B$10:$L$468,anxiety!E$1,FALSE)=0,"",VLOOKUP($F39,anxiety!$B$10:$L$468,anxiety!E$1,FALSE))</f>
        <v>3.21</v>
      </c>
      <c r="J39" s="31">
        <f>IF(VLOOKUP($F39,anxiety!$B$10:$L$468,anxiety!F$1,FALSE)=0,"",VLOOKUP($F39,anxiety!$B$10:$L$468,anxiety!F$1,FALSE))</f>
        <v>2.98</v>
      </c>
      <c r="K39" s="31">
        <f>IF(VLOOKUP($F39,anxiety!$B$10:$L$468,anxiety!G$1,FALSE)=0,"",VLOOKUP($F39,anxiety!$B$10:$L$468,anxiety!G$1,FALSE))</f>
        <v>2.98</v>
      </c>
      <c r="L39" s="31">
        <f>IF(VLOOKUP($F39,anxiety!$B$10:$L$468,anxiety!H$1,FALSE)=0,"",VLOOKUP($F39,anxiety!$B$10:$L$468,anxiety!H$1,FALSE))</f>
        <v>2.85</v>
      </c>
      <c r="M39" s="31">
        <f>IF(VLOOKUP($F39,anxiety!$B$10:$L$468,anxiety!I$1,FALSE)=0,"",VLOOKUP($F39,anxiety!$B$10:$L$468,anxiety!I$1,FALSE))</f>
        <v>2.72</v>
      </c>
      <c r="N39" s="31">
        <f>IF(VLOOKUP($F39,anxiety!$B$10:$L$468,anxiety!J$1,FALSE)=0,"",VLOOKUP($F39,anxiety!$B$10:$L$468,anxiety!J$1,FALSE))</f>
        <v>2.92</v>
      </c>
      <c r="O39" s="31">
        <f>IF(VLOOKUP($F39,anxiety!$B$10:$L$468,anxiety!K$1,FALSE)=0,"",VLOOKUP($F39,anxiety!$B$10:$L$468,anxiety!K$1,FALSE))</f>
        <v>3</v>
      </c>
      <c r="P39" s="31">
        <f>IF(VLOOKUP($F39,anxiety!$B$10:$L$468,anxiety!L$1,FALSE)=0,"",VLOOKUP($F39,anxiety!$B$10:$L$468,anxiety!L$1,FALSE))</f>
        <v>2.72</v>
      </c>
      <c r="Q39" s="31">
        <f>IF(VLOOKUP($F39,anxiety!$B$10:$O$468,anxiety!M$1,FALSE)=0,"",VLOOKUP($F39,anxiety!$B$10:$O$468,anxiety!M$1,FALSE))</f>
        <v>3.03</v>
      </c>
      <c r="R39" s="31">
        <f>IF(VLOOKUP($F39,anxiety!$B$10:$O$468,anxiety!N$1,FALSE)=0,"",VLOOKUP($F39,anxiety!$B$10:$O$468,anxiety!N$1,FALSE))</f>
        <v>3.19</v>
      </c>
      <c r="S39" s="31">
        <f>IF(VLOOKUP($F39,anxiety!$B$10:$O$468,anxiety!O$1,FALSE)=0,"",VLOOKUP($F39,anxiety!$B$10:$O$468,anxiety!O$1,FALSE))</f>
        <v>3.06</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Northumberland to Rural as a Region</v>
      </c>
      <c r="G42" s="50"/>
      <c r="H42" s="51"/>
      <c r="I42" s="13">
        <f>100*((I39-I40))/I40</f>
        <v>8.1905303337935607</v>
      </c>
      <c r="J42" s="13">
        <f>100*((J39-J40))/J40</f>
        <v>2.6136740789910786</v>
      </c>
      <c r="K42" s="13">
        <f t="shared" ref="K42:S42" si="21">100*((K39-K40))/K40</f>
        <v>8.9795558688755452</v>
      </c>
      <c r="L42" s="13">
        <f t="shared" si="21"/>
        <v>5.9052650429799556</v>
      </c>
      <c r="M42" s="13">
        <f t="shared" si="21"/>
        <v>0.34669748422078844</v>
      </c>
      <c r="N42" s="13">
        <f t="shared" si="21"/>
        <v>7.0163818607321105</v>
      </c>
      <c r="O42" s="13">
        <f t="shared" si="21"/>
        <v>9.6578147707755573</v>
      </c>
      <c r="P42" s="13">
        <f t="shared" si="21"/>
        <v>-2.1752318225149532</v>
      </c>
      <c r="Q42" s="13">
        <f t="shared" si="21"/>
        <v>4.2013673088875452</v>
      </c>
      <c r="R42" s="13">
        <f t="shared" ref="R42" si="22">100*((R39-R40))/R40</f>
        <v>5.0716298265804376</v>
      </c>
      <c r="S42" s="13">
        <f t="shared" si="21"/>
        <v>3.5047681147608367</v>
      </c>
      <c r="T42" s="24"/>
    </row>
    <row r="43" spans="1:20" ht="51" customHeight="1" x14ac:dyDescent="0.3">
      <c r="B43" s="12"/>
      <c r="C43" s="12"/>
      <c r="D43" s="12"/>
      <c r="F43" s="36" t="str">
        <f>"% Gap - "&amp;F39&amp;" to England"</f>
        <v>% Gap - Northumberland to England</v>
      </c>
      <c r="G43" s="37"/>
      <c r="H43" s="38"/>
      <c r="I43" s="13">
        <f>100*(I39-I41)/I41</f>
        <v>2.2292993630573195</v>
      </c>
      <c r="J43" s="13">
        <f>100*(J39-J41)/J41</f>
        <v>-1.9736842105263175</v>
      </c>
      <c r="K43" s="13">
        <f t="shared" ref="K43:S43" si="23">100*(K39-K41)/K41</f>
        <v>1.7064846416382191</v>
      </c>
      <c r="L43" s="13">
        <f t="shared" si="23"/>
        <v>-0.3496503496503422</v>
      </c>
      <c r="M43" s="13">
        <f t="shared" si="23"/>
        <v>-5.2264808362369308</v>
      </c>
      <c r="N43" s="13">
        <f t="shared" si="23"/>
        <v>0.34364261168384147</v>
      </c>
      <c r="O43" s="13">
        <f t="shared" si="23"/>
        <v>3.4482758620689689</v>
      </c>
      <c r="P43" s="13">
        <f t="shared" si="23"/>
        <v>-5.2264808362369308</v>
      </c>
      <c r="Q43" s="13">
        <f t="shared" si="23"/>
        <v>-0.3289473684210602</v>
      </c>
      <c r="R43" s="13">
        <f t="shared" ref="R43" si="24">100*(R39-R41)/R41</f>
        <v>-3.6253776435045348</v>
      </c>
      <c r="S43" s="13">
        <f t="shared" si="23"/>
        <v>-2.2364217252396115</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mZATDb3foVePOHJNr9Xn/m2xhBjY6iCgddufV5HYd3Q9bjKNG5Uw1TGQTc7UDWLhHMAg3UcpTmqL9ZFw/v1YLw==" saltValue="NmD2x7qFGe9bqjsWg3arNA=="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2022-12-05T11:06:50Z</dcterms:modified>
</cp:coreProperties>
</file>