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20ABCBBE-39CF-4998-AB59-496610E7ED43}" xr6:coauthVersionLast="47" xr6:coauthVersionMax="47" xr10:uidLastSave="{30D05748-3648-4F55-9832-0F7067CCA171}"/>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<sst xmlns="http://schemas.openxmlformats.org/spreadsheetml/2006/main" count="12312" uniqueCount="1423">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</sst>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Rother</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7.64</c:v>
                </c:pt>
                <c:pt idx="1">
                  <c:v>7.57</c:v>
                </c:pt>
                <c:pt idx="2">
                  <c:v>8.01</c:v>
                </c:pt>
                <c:pt idx="3">
                  <c:v>7.88</c:v>
                </c:pt>
                <c:pt idx="4">
                  <c:v>8.11</c:v>
                </c:pt>
                <c:pt idx="5">
                  <c:v>7.71</c:v>
                </c:pt>
                <c:pt idx="6">
                  <c:v>7.87</c:v>
                </c:pt>
                <c:pt idx="7">
                  <c:v>7.72</c:v>
                </c:pt>
                <c:pt idx="8">
                  <c:v>7.81</c:v>
                </c:pt>
                <c:pt idx="9">
                  <c:v>7.63</c:v>
                </c:pt>
                <c:pt idx="10">
                  <c:v>7.82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Rother</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7.72</c:v>
                </c:pt>
                <c:pt idx="1">
                  <c:v>7.74</c:v>
                </c:pt>
                <c:pt idx="2">
                  <c:v>8.0399999999999991</c:v>
                </c:pt>
                <c:pt idx="3">
                  <c:v>8.06</c:v>
                </c:pt>
                <c:pt idx="4">
                  <c:v>8.01</c:v>
                </c:pt>
                <c:pt idx="5">
                  <c:v>8.0299999999999994</c:v>
                </c:pt>
                <c:pt idx="6">
                  <c:v>8.15</c:v>
                </c:pt>
                <c:pt idx="7">
                  <c:v>8</c:v>
                </c:pt>
                <c:pt idx="8">
                  <c:v>7.99</c:v>
                </c:pt>
                <c:pt idx="9">
                  <c:v>7.89</c:v>
                </c:pt>
                <c:pt idx="10">
                  <c:v>8.17</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Rother</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7.57</c:v>
                </c:pt>
                <c:pt idx="1">
                  <c:v>7.48</c:v>
                </c:pt>
                <c:pt idx="2">
                  <c:v>7.57</c:v>
                </c:pt>
                <c:pt idx="3">
                  <c:v>7.71</c:v>
                </c:pt>
                <c:pt idx="4">
                  <c:v>7.67</c:v>
                </c:pt>
                <c:pt idx="5">
                  <c:v>7.69</c:v>
                </c:pt>
                <c:pt idx="6">
                  <c:v>7.64</c:v>
                </c:pt>
                <c:pt idx="7">
                  <c:v>7.82</c:v>
                </c:pt>
                <c:pt idx="8">
                  <c:v>7.55</c:v>
                </c:pt>
                <c:pt idx="9">
                  <c:v>7.39</c:v>
                </c:pt>
                <c:pt idx="10">
                  <c:v>7.68</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Rother</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2.96</c:v>
                </c:pt>
                <c:pt idx="1">
                  <c:v>2.95</c:v>
                </c:pt>
                <c:pt idx="2">
                  <c:v>2.67</c:v>
                </c:pt>
                <c:pt idx="3">
                  <c:v>2.66</c:v>
                </c:pt>
                <c:pt idx="4">
                  <c:v>2.2799999999999998</c:v>
                </c:pt>
                <c:pt idx="5">
                  <c:v>2.72</c:v>
                </c:pt>
                <c:pt idx="6">
                  <c:v>2.52</c:v>
                </c:pt>
                <c:pt idx="7">
                  <c:v>2.88</c:v>
                </c:pt>
                <c:pt idx="8">
                  <c:v>2.9</c:v>
                </c:pt>
                <c:pt idx="9">
                  <c:v>4.1399999999999997</c:v>
                </c:pt>
                <c:pt idx="10">
                  <c:v>3.63</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Rother in the period April 2011 to March 2022 had scores for 'life satisfaction' that were either between the rural and England levels or above the rural situation.</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Rother in the period April 2011 to March 2022 were generally in line with or above the rural situation having started the period between the rural and England levels.</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Rother in the period April 2011 to March 2022 were generally greater than both the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Rother in the period April 2011 to March 2022 increased significantly in 2020/21 taking them above both the rural and England situations having perviously been below or in line with the rural position.</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217</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Rother</v>
      </c>
      <c r="G12" s="10"/>
      <c r="H12" s="11"/>
      <c r="I12" s="30">
        <f>IF(VLOOKUP($F12,'life satisfaction'!$B$10:$L$468,'life satisfaction'!E$1,FALSE)=0,"",VLOOKUP($F12,'life satisfaction'!$B$10:$L$468,'life satisfaction'!E$1,FALSE))</f>
        <v>7.64</v>
      </c>
      <c r="J12" s="31">
        <f>IF(VLOOKUP($F12,'life satisfaction'!$B$10:$L$468,'life satisfaction'!F$1,FALSE)=0,"",VLOOKUP($F12,'life satisfaction'!$B$10:$L$468,'life satisfaction'!F$1,FALSE))</f>
        <v>7.57</v>
      </c>
      <c r="K12" s="31">
        <f>IF(VLOOKUP($F12,'life satisfaction'!$B$10:$L$468,'life satisfaction'!G$1,FALSE)=0,"",VLOOKUP($F12,'life satisfaction'!$B$10:$L$468,'life satisfaction'!G$1,FALSE))</f>
        <v>8.01</v>
      </c>
      <c r="L12" s="31">
        <f>IF(VLOOKUP($F12,'life satisfaction'!$B$10:$L$468,'life satisfaction'!H$1,FALSE)=0,"",VLOOKUP($F12,'life satisfaction'!$B$10:$L$468,'life satisfaction'!H$1,FALSE))</f>
        <v>7.88</v>
      </c>
      <c r="M12" s="31">
        <f>IF(VLOOKUP($F12,'life satisfaction'!$B$10:$L$468,'life satisfaction'!I$1,FALSE)=0,"",VLOOKUP($F12,'life satisfaction'!$B$10:$L$468,'life satisfaction'!I$1,FALSE))</f>
        <v>8.11</v>
      </c>
      <c r="N12" s="31">
        <f>IF(VLOOKUP($F12,'life satisfaction'!$B$10:$L$468,'life satisfaction'!J$1,FALSE)=0,"",VLOOKUP($F12,'life satisfaction'!$B$10:$L$468,'life satisfaction'!J$1,FALSE))</f>
        <v>7.71</v>
      </c>
      <c r="O12" s="31">
        <f>IF(VLOOKUP($F12,'life satisfaction'!$B$10:$L$468,'life satisfaction'!K$1,FALSE)=0,"",VLOOKUP($F12,'life satisfaction'!$B$10:$L$468,'life satisfaction'!K$1,FALSE))</f>
        <v>7.87</v>
      </c>
      <c r="P12" s="31">
        <f>IF(VLOOKUP($F12,'life satisfaction'!$B$10:$L$468,'life satisfaction'!L$1,FALSE)=0,"",VLOOKUP($F12,'life satisfaction'!$B$10:$L$468,'life satisfaction'!L$1,FALSE))</f>
        <v>7.72</v>
      </c>
      <c r="Q12" s="31">
        <f>IF(VLOOKUP($F12,'life satisfaction'!$B$10:$O$468,'life satisfaction'!M$1,FALSE)=0,"",VLOOKUP($F12,'life satisfaction'!$B$10:$O$468,'life satisfaction'!M$1,FALSE))</f>
        <v>7.81</v>
      </c>
      <c r="R12" s="31">
        <f>IF(VLOOKUP($F12,'life satisfaction'!$B$10:$O$468,'life satisfaction'!N$1,FALSE)=0,"",VLOOKUP($F12,'life satisfaction'!$B$10:$O$468,'life satisfaction'!N$1,FALSE))</f>
        <v>7.63</v>
      </c>
      <c r="S12" s="31">
        <f>IF(VLOOKUP($F12,'life satisfaction'!$B$10:$O$468,'life satisfaction'!O$1,FALSE)=0,"",VLOOKUP($F12,'life satisfaction'!$B$10:$O$468,'life satisfaction'!O$1,FALSE))</f>
        <v>7.82</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Rother to Rural as a Region</v>
      </c>
      <c r="G15" s="50"/>
      <c r="H15" s="51"/>
      <c r="I15" s="13">
        <f>100*((I12-I13))/I13</f>
        <v>0.74191754706488811</v>
      </c>
      <c r="J15" s="13">
        <f>100*((J12-J13))/J13</f>
        <v>-0.21440142299011658</v>
      </c>
      <c r="K15" s="13">
        <f t="shared" ref="K15:P15" si="0">100*((K12-K13))/K13</f>
        <v>4.3345208016195524</v>
      </c>
      <c r="L15" s="13">
        <f t="shared" si="0"/>
        <v>1.0709153003353393</v>
      </c>
      <c r="M15" s="13">
        <f t="shared" si="0"/>
        <v>3.7947943008696807</v>
      </c>
      <c r="N15" s="13">
        <f t="shared" si="0"/>
        <v>-1.7170677765661539</v>
      </c>
      <c r="O15" s="13">
        <f t="shared" si="0"/>
        <v>2.0736319029908938</v>
      </c>
      <c r="P15" s="13">
        <f t="shared" si="0"/>
        <v>-1.6786865121989092</v>
      </c>
      <c r="Q15" s="13">
        <f t="shared" ref="Q15:S15" si="1">100*((Q12-Q13))/Q13</f>
        <v>5.7111104250841475E-2</v>
      </c>
      <c r="R15" s="13">
        <f t="shared" ref="R15" si="2">100*((R12-R13))/R13</f>
        <v>1.1128496615148895</v>
      </c>
      <c r="S15" s="13">
        <f t="shared" si="1"/>
        <v>1.864465300229162</v>
      </c>
      <c r="T15" s="24"/>
    </row>
    <row r="16" spans="1:20" ht="51" customHeight="1" x14ac:dyDescent="0.3">
      <c r="B16" s="12"/>
      <c r="C16" s="12"/>
      <c r="D16" s="12"/>
      <c r="F16" s="36" t="str">
        <f>"% Gap - "&amp;F12&amp;" to England"</f>
        <v>% Gap - Rother to England</v>
      </c>
      <c r="G16" s="37"/>
      <c r="H16" s="38"/>
      <c r="I16" s="13">
        <f>100*(I12-I14)/I14</f>
        <v>3.1039136302294135</v>
      </c>
      <c r="J16" s="13">
        <f>100*(J12-J14)/J14</f>
        <v>1.7473118279569877</v>
      </c>
      <c r="K16" s="13">
        <f t="shared" ref="K16:P16" si="3">100*(K12-K14)/K14</f>
        <v>6.7999999999999972</v>
      </c>
      <c r="L16" s="13">
        <f t="shared" si="3"/>
        <v>3.6842105263157929</v>
      </c>
      <c r="M16" s="13">
        <f t="shared" si="3"/>
        <v>6.1518324607329804</v>
      </c>
      <c r="N16" s="13">
        <f t="shared" si="3"/>
        <v>0.52151238591916604</v>
      </c>
      <c r="O16" s="13">
        <f t="shared" si="3"/>
        <v>2.4739583333333384</v>
      </c>
      <c r="P16" s="13">
        <f t="shared" si="3"/>
        <v>0.12970168612191682</v>
      </c>
      <c r="Q16" s="13">
        <f t="shared" ref="Q16:S16" si="4">100*(Q12-Q14)/Q14</f>
        <v>2.0915032679738466</v>
      </c>
      <c r="R16" s="13">
        <f t="shared" ref="R16" si="5">100*(R12-R14)/R14</f>
        <v>3.3875338753387534</v>
      </c>
      <c r="S16" s="13">
        <f t="shared" si="4"/>
        <v>3.5761589403973573</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Rother</v>
      </c>
      <c r="G21" s="10"/>
      <c r="H21" s="11"/>
      <c r="I21" s="30">
        <f>IF(VLOOKUP($F21,worthwhile!$B$10:$L$468,worthwhile!E$1,FALSE)=0,"",VLOOKUP($F21,worthwhile!$B$10:$L$468,worthwhile!E$1,FALSE))</f>
        <v>7.72</v>
      </c>
      <c r="J21" s="31">
        <f>IF(VLOOKUP($F21,worthwhile!$B$10:$L$468,worthwhile!F$1,FALSE)=0,"",VLOOKUP($F21,worthwhile!$B$10:$L$468,worthwhile!F$1,FALSE))</f>
        <v>7.74</v>
      </c>
      <c r="K21" s="31">
        <f>IF(VLOOKUP($F21,worthwhile!$B$10:$L$468,worthwhile!G$1,FALSE)=0,"",VLOOKUP($F21,worthwhile!$B$10:$L$468,worthwhile!G$1,FALSE))</f>
        <v>8.0399999999999991</v>
      </c>
      <c r="L21" s="31">
        <f>IF(VLOOKUP($F21,worthwhile!$B$10:$L$468,worthwhile!H$1,FALSE)=0,"",VLOOKUP($F21,worthwhile!$B$10:$L$468,worthwhile!H$1,FALSE))</f>
        <v>8.06</v>
      </c>
      <c r="M21" s="31">
        <f>IF(VLOOKUP($F21,worthwhile!$B$10:$L$468,worthwhile!I$1,FALSE)=0,"",VLOOKUP($F21,worthwhile!$B$10:$L$468,worthwhile!I$1,FALSE))</f>
        <v>8.01</v>
      </c>
      <c r="N21" s="31">
        <f>IF(VLOOKUP($F21,worthwhile!$B$10:$L$468,worthwhile!J$1,FALSE)=0,"",VLOOKUP($F21,worthwhile!$B$10:$L$468,worthwhile!J$1,FALSE))</f>
        <v>8.0299999999999994</v>
      </c>
      <c r="O21" s="31">
        <f>IF(VLOOKUP($F21,worthwhile!$B$10:$L$468,worthwhile!K$1,FALSE)=0,"",VLOOKUP($F21,worthwhile!$B$10:$L$468,worthwhile!K$1,FALSE))</f>
        <v>8.15</v>
      </c>
      <c r="P21" s="31">
        <f>IF(VLOOKUP($F21,worthwhile!$B$10:$L$468,worthwhile!L$1,FALSE)=0,"",VLOOKUP($F21,worthwhile!$B$10:$L$468,worthwhile!L$1,FALSE))</f>
        <v>8</v>
      </c>
      <c r="Q21" s="31">
        <f>IF(VLOOKUP($F21,worthwhile!$B$10:$O$468,worthwhile!M$1,FALSE)=0,"",VLOOKUP($F21,worthwhile!$B$10:$O$468,worthwhile!M$1,FALSE))</f>
        <v>7.99</v>
      </c>
      <c r="R21" s="31">
        <f>IF(VLOOKUP($F21,worthwhile!$B$10:$O$468,worthwhile!N$1,FALSE)=0,"",VLOOKUP($F21,worthwhile!$B$10:$O$468,worthwhile!N$1,FALSE))</f>
        <v>7.89</v>
      </c>
      <c r="S21" s="31">
        <f>IF(VLOOKUP($F21,worthwhile!$B$10:$O$468,worthwhile!O$1,FALSE)=0,"",VLOOKUP($F21,worthwhile!$B$10:$O$468,worthwhile!O$1,FALSE))</f>
        <v>8.17</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Rother to Rural as a Region</v>
      </c>
      <c r="G24" s="50"/>
      <c r="H24" s="51"/>
      <c r="I24" s="13">
        <f>100*((I21-I22))/I22</f>
        <v>-1.1950471079860303</v>
      </c>
      <c r="J24" s="13">
        <f>100*((J21-J22))/J22</f>
        <v>-0.91157281014296854</v>
      </c>
      <c r="K24" s="13">
        <f t="shared" ref="K24:P24" si="8">100*((K21-K22))/K22</f>
        <v>2.1507186921180685</v>
      </c>
      <c r="L24" s="13">
        <f t="shared" si="8"/>
        <v>1.1659382702980767</v>
      </c>
      <c r="M24" s="13">
        <f t="shared" si="8"/>
        <v>0.43507817811004873</v>
      </c>
      <c r="N24" s="13">
        <f t="shared" si="8"/>
        <v>0.34628645417729742</v>
      </c>
      <c r="O24" s="13">
        <f t="shared" si="8"/>
        <v>3.1614103580796646</v>
      </c>
      <c r="P24" s="13">
        <f t="shared" si="8"/>
        <v>4.6708553692240196E-2</v>
      </c>
      <c r="Q24" s="13">
        <f t="shared" ref="Q24:S24" si="9">100*((Q21-Q22))/Q22</f>
        <v>2.7149730765131545E-2</v>
      </c>
      <c r="R24" s="13">
        <f t="shared" ref="R24" si="10">100*((R21-R22))/R22</f>
        <v>0.74768080491076061</v>
      </c>
      <c r="S24" s="13">
        <f t="shared" si="9"/>
        <v>3.7230218578398766</v>
      </c>
      <c r="T24" s="24"/>
    </row>
    <row r="25" spans="1:20" ht="51" customHeight="1" x14ac:dyDescent="0.3">
      <c r="B25" s="12"/>
      <c r="C25" s="12"/>
      <c r="D25" s="12"/>
      <c r="F25" s="36" t="str">
        <f>"% Gap - "&amp;F21&amp;" to England"</f>
        <v>% Gap - Rother to England</v>
      </c>
      <c r="G25" s="37"/>
      <c r="H25" s="38"/>
      <c r="I25" s="13">
        <f>100*(I21-I23)/I23</f>
        <v>0.7832898172323709</v>
      </c>
      <c r="J25" s="13">
        <f>100*(J21-J23)/J23</f>
        <v>0.65019505851755288</v>
      </c>
      <c r="K25" s="13">
        <f t="shared" ref="K25:P25" si="11">100*(K21-K23)/K23</f>
        <v>3.875968992248048</v>
      </c>
      <c r="L25" s="13">
        <f t="shared" si="11"/>
        <v>3.0690537084399003</v>
      </c>
      <c r="M25" s="13">
        <f t="shared" si="11"/>
        <v>2.29885057471264</v>
      </c>
      <c r="N25" s="13">
        <f t="shared" si="11"/>
        <v>2.1628498727735246</v>
      </c>
      <c r="O25" s="13">
        <f t="shared" si="11"/>
        <v>3.4263959390863001</v>
      </c>
      <c r="P25" s="13">
        <f t="shared" si="11"/>
        <v>1.5228426395939101</v>
      </c>
      <c r="Q25" s="13">
        <f t="shared" ref="Q25:S25" si="12">100*(Q21-Q23)/Q23</f>
        <v>1.6539440203562328</v>
      </c>
      <c r="R25" s="13">
        <f t="shared" ref="R25" si="13">100*(R21-R23)/R23</f>
        <v>2.3346303501945487</v>
      </c>
      <c r="S25" s="13">
        <f t="shared" si="12"/>
        <v>5.0128534704370145</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Rother</v>
      </c>
      <c r="G30" s="10"/>
      <c r="H30" s="11"/>
      <c r="I30" s="30">
        <f>IF(VLOOKUP($F30,happy!$B$10:$L$468,happy!E$1,FALSE)=0,"",VLOOKUP($F30,happy!$B$10:$L$468,happy!E$1,FALSE))</f>
        <v>7.57</v>
      </c>
      <c r="J30" s="31">
        <f>IF(VLOOKUP($F30,happy!$B$10:$L$468,happy!F$1,FALSE)=0,"",VLOOKUP($F30,happy!$B$10:$L$468,happy!F$1,FALSE))</f>
        <v>7.48</v>
      </c>
      <c r="K30" s="31">
        <f>IF(VLOOKUP($F30,happy!$B$10:$L$468,happy!G$1,FALSE)=0,"",VLOOKUP($F30,happy!$B$10:$L$468,happy!G$1,FALSE))</f>
        <v>7.57</v>
      </c>
      <c r="L30" s="31">
        <f>IF(VLOOKUP($F30,happy!$B$10:$L$468,happy!H$1,FALSE)=0,"",VLOOKUP($F30,happy!$B$10:$L$468,happy!H$1,FALSE))</f>
        <v>7.71</v>
      </c>
      <c r="M30" s="31">
        <f>IF(VLOOKUP($F30,happy!$B$10:$L$468,happy!I$1,FALSE)=0,"",VLOOKUP($F30,happy!$B$10:$L$468,happy!I$1,FALSE))</f>
        <v>7.67</v>
      </c>
      <c r="N30" s="31">
        <f>IF(VLOOKUP($F30,happy!$B$10:$L$468,happy!J$1,FALSE)=0,"",VLOOKUP($F30,happy!$B$10:$L$468,happy!J$1,FALSE))</f>
        <v>7.69</v>
      </c>
      <c r="O30" s="31">
        <f>IF(VLOOKUP($F30,happy!$B$10:$L$468,happy!K$1,FALSE)=0,"",VLOOKUP($F30,happy!$B$10:$L$468,happy!K$1,FALSE))</f>
        <v>7.64</v>
      </c>
      <c r="P30" s="31">
        <f>IF(VLOOKUP($F30,happy!$B$10:$L$468,happy!L$1,FALSE)=0,"",VLOOKUP($F30,happy!$B$10:$L$468,happy!L$1,FALSE))</f>
        <v>7.82</v>
      </c>
      <c r="Q30" s="31">
        <f>IF(VLOOKUP($F30,happy!$B$10:$O$468,happy!M$1,FALSE)=0,"",VLOOKUP($F30,happy!$B$10:$O$468,happy!M$1,FALSE))</f>
        <v>7.55</v>
      </c>
      <c r="R30" s="31">
        <f>IF(VLOOKUP($F30,happy!$B$10:$O$468,happy!N$1,FALSE)=0,"",VLOOKUP($F30,happy!$B$10:$O$468,happy!N$1,FALSE))</f>
        <v>7.39</v>
      </c>
      <c r="S30" s="31">
        <f>IF(VLOOKUP($F30,happy!$B$10:$O$468,happy!O$1,FALSE)=0,"",VLOOKUP($F30,happy!$B$10:$O$468,happy!O$1,FALSE))</f>
        <v>7.68</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Rother to Rural as a Region</v>
      </c>
      <c r="G33" s="50"/>
      <c r="H33" s="51"/>
      <c r="I33" s="13">
        <f>100*((I30-I31))/I31</f>
        <v>1.5532568288346309</v>
      </c>
      <c r="J33" s="13">
        <f>100*((J30-J31))/J31</f>
        <v>1.0054338984154152</v>
      </c>
      <c r="K33" s="13">
        <f t="shared" ref="K33:S33" si="16">100*((K30-K31))/K31</f>
        <v>0.41713281125144552</v>
      </c>
      <c r="L33" s="13">
        <f t="shared" si="16"/>
        <v>1.0532798534567691</v>
      </c>
      <c r="M33" s="13">
        <f t="shared" si="16"/>
        <v>0.59572719802791896</v>
      </c>
      <c r="N33" s="13">
        <f t="shared" si="16"/>
        <v>0.38059290713215366</v>
      </c>
      <c r="O33" s="13">
        <f t="shared" si="16"/>
        <v>1.6935018282121723</v>
      </c>
      <c r="P33" s="13">
        <f t="shared" si="16"/>
        <v>1.7750180324270242</v>
      </c>
      <c r="Q33" s="13">
        <f t="shared" si="16"/>
        <v>-0.42743191279752357</v>
      </c>
      <c r="R33" s="13">
        <f t="shared" ref="R33" si="17">100*((R30-R31))/R31</f>
        <v>-1.1235773930424753</v>
      </c>
      <c r="S33" s="13">
        <f t="shared" si="16"/>
        <v>1.3530917590193055</v>
      </c>
      <c r="T33" s="24"/>
    </row>
    <row r="34" spans="1:20" ht="51" customHeight="1" x14ac:dyDescent="0.3">
      <c r="B34" s="12"/>
      <c r="C34" s="12"/>
      <c r="D34" s="12"/>
      <c r="F34" s="36" t="str">
        <f>"% Gap - "&amp;F30&amp;" to England"</f>
        <v>% Gap - Rother to England</v>
      </c>
      <c r="G34" s="37"/>
      <c r="H34" s="38"/>
      <c r="I34" s="13">
        <f>100*(I30-I32)/I32</f>
        <v>3.8408779149519923</v>
      </c>
      <c r="J34" s="13">
        <f>100*(J30-J32)/J32</f>
        <v>2.6063100137174264</v>
      </c>
      <c r="K34" s="13">
        <f t="shared" ref="K34:S34" si="18">100*(K30-K32)/K32</f>
        <v>2.5745257452574579</v>
      </c>
      <c r="L34" s="13">
        <f t="shared" si="18"/>
        <v>3.3512064343163539</v>
      </c>
      <c r="M34" s="13">
        <f t="shared" si="18"/>
        <v>2.6773761713520776</v>
      </c>
      <c r="N34" s="13">
        <f t="shared" si="18"/>
        <v>2.3968042609853608</v>
      </c>
      <c r="O34" s="13">
        <f t="shared" si="18"/>
        <v>1.5957446808510654</v>
      </c>
      <c r="P34" s="13">
        <f t="shared" si="18"/>
        <v>3.4391534391534484</v>
      </c>
      <c r="Q34" s="13">
        <f t="shared" si="18"/>
        <v>1.0709504685408309</v>
      </c>
      <c r="R34" s="13">
        <f t="shared" ref="R34" si="19">100*(R30-R32)/R32</f>
        <v>1.0943912448700421</v>
      </c>
      <c r="S34" s="13">
        <f t="shared" si="18"/>
        <v>3.0872483221476448</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Rother</v>
      </c>
      <c r="G39" s="10"/>
      <c r="H39" s="11"/>
      <c r="I39" s="30">
        <f>IF(VLOOKUP($F39,anxiety!$B$10:$L$468,anxiety!E$1,FALSE)=0,"",VLOOKUP($F39,anxiety!$B$10:$L$468,anxiety!E$1,FALSE))</f>
        <v>2.96</v>
      </c>
      <c r="J39" s="31">
        <f>IF(VLOOKUP($F39,anxiety!$B$10:$L$468,anxiety!F$1,FALSE)=0,"",VLOOKUP($F39,anxiety!$B$10:$L$468,anxiety!F$1,FALSE))</f>
        <v>2.95</v>
      </c>
      <c r="K39" s="31">
        <f>IF(VLOOKUP($F39,anxiety!$B$10:$L$468,anxiety!G$1,FALSE)=0,"",VLOOKUP($F39,anxiety!$B$10:$L$468,anxiety!G$1,FALSE))</f>
        <v>2.67</v>
      </c>
      <c r="L39" s="31">
        <f>IF(VLOOKUP($F39,anxiety!$B$10:$L$468,anxiety!H$1,FALSE)=0,"",VLOOKUP($F39,anxiety!$B$10:$L$468,anxiety!H$1,FALSE))</f>
        <v>2.66</v>
      </c>
      <c r="M39" s="31">
        <f>IF(VLOOKUP($F39,anxiety!$B$10:$L$468,anxiety!I$1,FALSE)=0,"",VLOOKUP($F39,anxiety!$B$10:$L$468,anxiety!I$1,FALSE))</f>
        <v>2.2799999999999998</v>
      </c>
      <c r="N39" s="31">
        <f>IF(VLOOKUP($F39,anxiety!$B$10:$L$468,anxiety!J$1,FALSE)=0,"",VLOOKUP($F39,anxiety!$B$10:$L$468,anxiety!J$1,FALSE))</f>
        <v>2.72</v>
      </c>
      <c r="O39" s="31">
        <f>IF(VLOOKUP($F39,anxiety!$B$10:$L$468,anxiety!K$1,FALSE)=0,"",VLOOKUP($F39,anxiety!$B$10:$L$468,anxiety!K$1,FALSE))</f>
        <v>2.52</v>
      </c>
      <c r="P39" s="31">
        <f>IF(VLOOKUP($F39,anxiety!$B$10:$L$468,anxiety!L$1,FALSE)=0,"",VLOOKUP($F39,anxiety!$B$10:$L$468,anxiety!L$1,FALSE))</f>
        <v>2.88</v>
      </c>
      <c r="Q39" s="31">
        <f>IF(VLOOKUP($F39,anxiety!$B$10:$O$468,anxiety!M$1,FALSE)=0,"",VLOOKUP($F39,anxiety!$B$10:$O$468,anxiety!M$1,FALSE))</f>
        <v>2.9</v>
      </c>
      <c r="R39" s="31">
        <f>IF(VLOOKUP($F39,anxiety!$B$10:$O$468,anxiety!N$1,FALSE)=0,"",VLOOKUP($F39,anxiety!$B$10:$O$468,anxiety!N$1,FALSE))</f>
        <v>4.1399999999999997</v>
      </c>
      <c r="S39" s="31">
        <f>IF(VLOOKUP($F39,anxiety!$B$10:$O$468,anxiety!O$1,FALSE)=0,"",VLOOKUP($F39,anxiety!$B$10:$O$468,anxiety!O$1,FALSE))</f>
        <v>3.63</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Rother to Rural as a Region</v>
      </c>
      <c r="G42" s="50"/>
      <c r="H42" s="51"/>
      <c r="I42" s="13">
        <f>100*((I39-I40))/I40</f>
        <v>-0.23552343052057959</v>
      </c>
      <c r="J42" s="13">
        <f>100*((J39-J40))/J40</f>
        <v>1.5806505144374838</v>
      </c>
      <c r="K42" s="13">
        <f t="shared" ref="K42:S42" si="21">100*((K39-K40))/K40</f>
        <v>-2.3572435671484215</v>
      </c>
      <c r="L42" s="13">
        <f t="shared" si="21"/>
        <v>-1.1550859598853722</v>
      </c>
      <c r="M42" s="13">
        <f t="shared" si="21"/>
        <v>-15.885856520579647</v>
      </c>
      <c r="N42" s="13">
        <f t="shared" si="21"/>
        <v>-0.31350730781117481</v>
      </c>
      <c r="O42" s="13">
        <f t="shared" si="21"/>
        <v>-7.887435592548532</v>
      </c>
      <c r="P42" s="13">
        <f t="shared" si="21"/>
        <v>3.5791663055723912</v>
      </c>
      <c r="Q42" s="13">
        <f t="shared" si="21"/>
        <v>-0.26931841723633942</v>
      </c>
      <c r="R42" s="13">
        <f t="shared" ref="R42" si="22">100*((R39-R40))/R40</f>
        <v>36.362554069605949</v>
      </c>
      <c r="S42" s="13">
        <f t="shared" si="21"/>
        <v>22.785068057706479</v>
      </c>
      <c r="T42" s="24"/>
    </row>
    <row r="43" spans="1:20" ht="51" customHeight="1" x14ac:dyDescent="0.3">
      <c r="B43" s="12"/>
      <c r="C43" s="12"/>
      <c r="D43" s="12"/>
      <c r="F43" s="36" t="str">
        <f>"% Gap - "&amp;F39&amp;" to England"</f>
        <v>% Gap - Rother to England</v>
      </c>
      <c r="G43" s="37"/>
      <c r="H43" s="38"/>
      <c r="I43" s="13">
        <f>100*(I39-I41)/I41</f>
        <v>-5.7324840764331251</v>
      </c>
      <c r="J43" s="13">
        <f>100*(J39-J41)/J41</f>
        <v>-2.960526315789469</v>
      </c>
      <c r="K43" s="13">
        <f t="shared" ref="K43:S43" si="23">100*(K39-K41)/K41</f>
        <v>-8.873720136518779</v>
      </c>
      <c r="L43" s="13">
        <f t="shared" si="23"/>
        <v>-6.9930069930069836</v>
      </c>
      <c r="M43" s="13">
        <f t="shared" si="23"/>
        <v>-20.557491289198616</v>
      </c>
      <c r="N43" s="13">
        <f t="shared" si="23"/>
        <v>-6.5292096219931244</v>
      </c>
      <c r="O43" s="13">
        <f t="shared" si="23"/>
        <v>-13.103448275862064</v>
      </c>
      <c r="P43" s="13">
        <f t="shared" si="23"/>
        <v>0.34843205574912151</v>
      </c>
      <c r="Q43" s="13">
        <f t="shared" si="23"/>
        <v>-4.6052631578947407</v>
      </c>
      <c r="R43" s="13">
        <f t="shared" ref="R43" si="24">100*(R39-R41)/R41</f>
        <v>25.075528700906332</v>
      </c>
      <c r="S43" s="13">
        <f t="shared" si="23"/>
        <v>15.974440894568691</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VSwabGxCxw8tXy28myGOiQPDsDWKqBLBCxh+6d4Gja/yYblM+cVTORdfcZWdIyc/QeN+OHq+zincC/zgE2wCmw==" saltValue="91w5Zsa6brwv5Jq4Kg/MQg=="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2022-12-02T16:14:35Z</dcterms:modified>
</cp:coreProperties>
</file>