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48CF1A3A-0DC2-462E-9C57-BAD471458A79}" xr6:coauthVersionLast="47" xr6:coauthVersionMax="47" xr10:uidLastSave="{46EF18DF-32D6-4D93-8C87-C60247C836BD}"/>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<sst xmlns="http://schemas.openxmlformats.org/spreadsheetml/2006/main" count="12312" uniqueCount="1423">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</sst>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Rugby</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7.37</c:v>
                </c:pt>
                <c:pt idx="1">
                  <c:v>7.63</c:v>
                </c:pt>
                <c:pt idx="2">
                  <c:v>7.73</c:v>
                </c:pt>
                <c:pt idx="3">
                  <c:v>7.7</c:v>
                </c:pt>
                <c:pt idx="4">
                  <c:v>7.69</c:v>
                </c:pt>
                <c:pt idx="5">
                  <c:v>7.97</c:v>
                </c:pt>
                <c:pt idx="6">
                  <c:v>7.71</c:v>
                </c:pt>
                <c:pt idx="7">
                  <c:v>7.95</c:v>
                </c:pt>
                <c:pt idx="8">
                  <c:v>7.8</c:v>
                </c:pt>
                <c:pt idx="9">
                  <c:v>7.7</c:v>
                </c:pt>
                <c:pt idx="10">
                  <c:v>7.56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Rugby</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7.42</c:v>
                </c:pt>
                <c:pt idx="1">
                  <c:v>7.81</c:v>
                </c:pt>
                <c:pt idx="2">
                  <c:v>7.84</c:v>
                </c:pt>
                <c:pt idx="3">
                  <c:v>7.82</c:v>
                </c:pt>
                <c:pt idx="4">
                  <c:v>7.91</c:v>
                </c:pt>
                <c:pt idx="5">
                  <c:v>8.11</c:v>
                </c:pt>
                <c:pt idx="6">
                  <c:v>7.81</c:v>
                </c:pt>
                <c:pt idx="7">
                  <c:v>8.01</c:v>
                </c:pt>
                <c:pt idx="8">
                  <c:v>8.27</c:v>
                </c:pt>
                <c:pt idx="9">
                  <c:v>8.07</c:v>
                </c:pt>
                <c:pt idx="10">
                  <c:v>7.73</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Rugby</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7.21</c:v>
                </c:pt>
                <c:pt idx="1">
                  <c:v>7.48</c:v>
                </c:pt>
                <c:pt idx="2">
                  <c:v>7.55</c:v>
                </c:pt>
                <c:pt idx="3">
                  <c:v>7.64</c:v>
                </c:pt>
                <c:pt idx="4">
                  <c:v>7.59</c:v>
                </c:pt>
                <c:pt idx="5">
                  <c:v>7.68</c:v>
                </c:pt>
                <c:pt idx="6">
                  <c:v>7.77</c:v>
                </c:pt>
                <c:pt idx="7">
                  <c:v>8.02</c:v>
                </c:pt>
                <c:pt idx="8">
                  <c:v>7.58</c:v>
                </c:pt>
                <c:pt idx="9">
                  <c:v>7.31</c:v>
                </c:pt>
                <c:pt idx="10">
                  <c:v>7.39</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Rugby</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2.88</c:v>
                </c:pt>
                <c:pt idx="1">
                  <c:v>2.2999999999999998</c:v>
                </c:pt>
                <c:pt idx="2">
                  <c:v>2.31</c:v>
                </c:pt>
                <c:pt idx="3">
                  <c:v>2.4</c:v>
                </c:pt>
                <c:pt idx="4">
                  <c:v>1.99</c:v>
                </c:pt>
                <c:pt idx="5">
                  <c:v>2.61</c:v>
                </c:pt>
                <c:pt idx="6">
                  <c:v>2.68</c:v>
                </c:pt>
                <c:pt idx="7">
                  <c:v>2.38</c:v>
                </c:pt>
                <c:pt idx="8">
                  <c:v>3</c:v>
                </c:pt>
                <c:pt idx="9">
                  <c:v>3.34</c:v>
                </c:pt>
                <c:pt idx="10">
                  <c:v>3.27</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Rugby in the period April 2011 to March 2022 had scores for 'life satisfaction' that fluctuated around the rural situation, but generally did not drop below the England level.</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Rugby in the period April 2011 to March 2022 were generally greater than the England level and in some years surpassed the rural situation as well.</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Rugby in the period April 2011 to March 2022 rose to a peak in 2018/19 above both the rural and England situations having started the period below both, before subsequently dropping below both once more by the end of the period.</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Rugby in the period April 2011 to March 2022 rose from being consistently below the rural and England levels to being above both at the end of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219</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Rugby</v>
      </c>
      <c r="G12" s="10"/>
      <c r="H12" s="11"/>
      <c r="I12" s="30">
        <f>IF(VLOOKUP($F12,'life satisfaction'!$B$10:$L$468,'life satisfaction'!E$1,FALSE)=0,"",VLOOKUP($F12,'life satisfaction'!$B$10:$L$468,'life satisfaction'!E$1,FALSE))</f>
        <v>7.37</v>
      </c>
      <c r="J12" s="31">
        <f>IF(VLOOKUP($F12,'life satisfaction'!$B$10:$L$468,'life satisfaction'!F$1,FALSE)=0,"",VLOOKUP($F12,'life satisfaction'!$B$10:$L$468,'life satisfaction'!F$1,FALSE))</f>
        <v>7.63</v>
      </c>
      <c r="K12" s="31">
        <f>IF(VLOOKUP($F12,'life satisfaction'!$B$10:$L$468,'life satisfaction'!G$1,FALSE)=0,"",VLOOKUP($F12,'life satisfaction'!$B$10:$L$468,'life satisfaction'!G$1,FALSE))</f>
        <v>7.73</v>
      </c>
      <c r="L12" s="31">
        <f>IF(VLOOKUP($F12,'life satisfaction'!$B$10:$L$468,'life satisfaction'!H$1,FALSE)=0,"",VLOOKUP($F12,'life satisfaction'!$B$10:$L$468,'life satisfaction'!H$1,FALSE))</f>
        <v>7.7</v>
      </c>
      <c r="M12" s="31">
        <f>IF(VLOOKUP($F12,'life satisfaction'!$B$10:$L$468,'life satisfaction'!I$1,FALSE)=0,"",VLOOKUP($F12,'life satisfaction'!$B$10:$L$468,'life satisfaction'!I$1,FALSE))</f>
        <v>7.69</v>
      </c>
      <c r="N12" s="31">
        <f>IF(VLOOKUP($F12,'life satisfaction'!$B$10:$L$468,'life satisfaction'!J$1,FALSE)=0,"",VLOOKUP($F12,'life satisfaction'!$B$10:$L$468,'life satisfaction'!J$1,FALSE))</f>
        <v>7.97</v>
      </c>
      <c r="O12" s="31">
        <f>IF(VLOOKUP($F12,'life satisfaction'!$B$10:$L$468,'life satisfaction'!K$1,FALSE)=0,"",VLOOKUP($F12,'life satisfaction'!$B$10:$L$468,'life satisfaction'!K$1,FALSE))</f>
        <v>7.71</v>
      </c>
      <c r="P12" s="31">
        <f>IF(VLOOKUP($F12,'life satisfaction'!$B$10:$L$468,'life satisfaction'!L$1,FALSE)=0,"",VLOOKUP($F12,'life satisfaction'!$B$10:$L$468,'life satisfaction'!L$1,FALSE))</f>
        <v>7.95</v>
      </c>
      <c r="Q12" s="31">
        <f>IF(VLOOKUP($F12,'life satisfaction'!$B$10:$O$468,'life satisfaction'!M$1,FALSE)=0,"",VLOOKUP($F12,'life satisfaction'!$B$10:$O$468,'life satisfaction'!M$1,FALSE))</f>
        <v>7.8</v>
      </c>
      <c r="R12" s="31">
        <f>IF(VLOOKUP($F12,'life satisfaction'!$B$10:$O$468,'life satisfaction'!N$1,FALSE)=0,"",VLOOKUP($F12,'life satisfaction'!$B$10:$O$468,'life satisfaction'!N$1,FALSE))</f>
        <v>7.7</v>
      </c>
      <c r="S12" s="31">
        <f>IF(VLOOKUP($F12,'life satisfaction'!$B$10:$O$468,'life satisfaction'!O$1,FALSE)=0,"",VLOOKUP($F12,'life satisfaction'!$B$10:$O$468,'life satisfaction'!O$1,FALSE))</f>
        <v>7.56</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Rugby to Rural as a Region</v>
      </c>
      <c r="G15" s="50"/>
      <c r="H15" s="51"/>
      <c r="I15" s="13">
        <f>100*((I12-I13))/I13</f>
        <v>-2.8183334657240486</v>
      </c>
      <c r="J15" s="13">
        <f>100*((J12-J13))/J13</f>
        <v>0.57650160404033968</v>
      </c>
      <c r="K15" s="13">
        <f t="shared" ref="K15:P15" si="0">100*((K12-K13))/K13</f>
        <v>0.68737151017717923</v>
      </c>
      <c r="L15" s="13">
        <f t="shared" si="0"/>
        <v>-1.2378111912966825</v>
      </c>
      <c r="M15" s="13">
        <f t="shared" si="0"/>
        <v>-1.5805218034910058</v>
      </c>
      <c r="N15" s="13">
        <f t="shared" si="0"/>
        <v>1.5972723502941288</v>
      </c>
      <c r="O15" s="13">
        <f t="shared" si="0"/>
        <v>-1.5626464981223494E-3</v>
      </c>
      <c r="P15" s="13">
        <f t="shared" si="0"/>
        <v>1.2505754181371393</v>
      </c>
      <c r="Q15" s="13">
        <f t="shared" ref="Q15:S15" si="1">100*((Q12-Q13))/Q13</f>
        <v>-7.1002994474188882E-2</v>
      </c>
      <c r="R15" s="13">
        <f t="shared" ref="R15" si="2">100*((R12-R13))/R13</f>
        <v>2.0404904840975986</v>
      </c>
      <c r="S15" s="13">
        <f t="shared" si="1"/>
        <v>-1.522332778806599</v>
      </c>
      <c r="T15" s="24"/>
    </row>
    <row r="16" spans="1:20" ht="51" customHeight="1" x14ac:dyDescent="0.3">
      <c r="B16" s="12"/>
      <c r="C16" s="12"/>
      <c r="D16" s="12"/>
      <c r="F16" s="36" t="str">
        <f>"% Gap - "&amp;F12&amp;" to England"</f>
        <v>% Gap - Rugby to England</v>
      </c>
      <c r="G16" s="37"/>
      <c r="H16" s="38"/>
      <c r="I16" s="13">
        <f>100*(I12-I14)/I14</f>
        <v>-0.53981106612685603</v>
      </c>
      <c r="J16" s="13">
        <f>100*(J12-J14)/J14</f>
        <v>2.5537634408602083</v>
      </c>
      <c r="K16" s="13">
        <f t="shared" ref="K16:P16" si="3">100*(K12-K14)/K14</f>
        <v>3.0666666666666722</v>
      </c>
      <c r="L16" s="13">
        <f t="shared" si="3"/>
        <v>1.3157894736842175</v>
      </c>
      <c r="M16" s="13">
        <f t="shared" si="3"/>
        <v>0.65445026178011401</v>
      </c>
      <c r="N16" s="13">
        <f t="shared" si="3"/>
        <v>3.9113428943937394</v>
      </c>
      <c r="O16" s="13">
        <f t="shared" si="3"/>
        <v>0.39062500000000328</v>
      </c>
      <c r="P16" s="13">
        <f t="shared" si="3"/>
        <v>3.1128404669260727</v>
      </c>
      <c r="Q16" s="13">
        <f t="shared" ref="Q16:S16" si="4">100*(Q12-Q14)/Q14</f>
        <v>1.9607843137254832</v>
      </c>
      <c r="R16" s="13">
        <f t="shared" ref="R16" si="5">100*(R12-R14)/R14</f>
        <v>4.3360433604336084</v>
      </c>
      <c r="S16" s="13">
        <f t="shared" si="4"/>
        <v>0.13245033112582499</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Rugby</v>
      </c>
      <c r="G21" s="10"/>
      <c r="H21" s="11"/>
      <c r="I21" s="30">
        <f>IF(VLOOKUP($F21,worthwhile!$B$10:$L$468,worthwhile!E$1,FALSE)=0,"",VLOOKUP($F21,worthwhile!$B$10:$L$468,worthwhile!E$1,FALSE))</f>
        <v>7.42</v>
      </c>
      <c r="J21" s="31">
        <f>IF(VLOOKUP($F21,worthwhile!$B$10:$L$468,worthwhile!F$1,FALSE)=0,"",VLOOKUP($F21,worthwhile!$B$10:$L$468,worthwhile!F$1,FALSE))</f>
        <v>7.81</v>
      </c>
      <c r="K21" s="31">
        <f>IF(VLOOKUP($F21,worthwhile!$B$10:$L$468,worthwhile!G$1,FALSE)=0,"",VLOOKUP($F21,worthwhile!$B$10:$L$468,worthwhile!G$1,FALSE))</f>
        <v>7.84</v>
      </c>
      <c r="L21" s="31">
        <f>IF(VLOOKUP($F21,worthwhile!$B$10:$L$468,worthwhile!H$1,FALSE)=0,"",VLOOKUP($F21,worthwhile!$B$10:$L$468,worthwhile!H$1,FALSE))</f>
        <v>7.82</v>
      </c>
      <c r="M21" s="31">
        <f>IF(VLOOKUP($F21,worthwhile!$B$10:$L$468,worthwhile!I$1,FALSE)=0,"",VLOOKUP($F21,worthwhile!$B$10:$L$468,worthwhile!I$1,FALSE))</f>
        <v>7.91</v>
      </c>
      <c r="N21" s="31">
        <f>IF(VLOOKUP($F21,worthwhile!$B$10:$L$468,worthwhile!J$1,FALSE)=0,"",VLOOKUP($F21,worthwhile!$B$10:$L$468,worthwhile!J$1,FALSE))</f>
        <v>8.11</v>
      </c>
      <c r="O21" s="31">
        <f>IF(VLOOKUP($F21,worthwhile!$B$10:$L$468,worthwhile!K$1,FALSE)=0,"",VLOOKUP($F21,worthwhile!$B$10:$L$468,worthwhile!K$1,FALSE))</f>
        <v>7.81</v>
      </c>
      <c r="P21" s="31">
        <f>IF(VLOOKUP($F21,worthwhile!$B$10:$L$468,worthwhile!L$1,FALSE)=0,"",VLOOKUP($F21,worthwhile!$B$10:$L$468,worthwhile!L$1,FALSE))</f>
        <v>8.01</v>
      </c>
      <c r="Q21" s="31">
        <f>IF(VLOOKUP($F21,worthwhile!$B$10:$O$468,worthwhile!M$1,FALSE)=0,"",VLOOKUP($F21,worthwhile!$B$10:$O$468,worthwhile!M$1,FALSE))</f>
        <v>8.27</v>
      </c>
      <c r="R21" s="31">
        <f>IF(VLOOKUP($F21,worthwhile!$B$10:$O$468,worthwhile!N$1,FALSE)=0,"",VLOOKUP($F21,worthwhile!$B$10:$O$468,worthwhile!N$1,FALSE))</f>
        <v>8.07</v>
      </c>
      <c r="S21" s="31">
        <f>IF(VLOOKUP($F21,worthwhile!$B$10:$O$468,worthwhile!O$1,FALSE)=0,"",VLOOKUP($F21,worthwhile!$B$10:$O$468,worthwhile!O$1,FALSE))</f>
        <v>7.73</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Rugby to Rural as a Region</v>
      </c>
      <c r="G24" s="50"/>
      <c r="H24" s="51"/>
      <c r="I24" s="13">
        <f>100*((I21-I22))/I22</f>
        <v>-5.0346178162249133</v>
      </c>
      <c r="J24" s="13">
        <f>100*((J21-J22))/J22</f>
        <v>-1.542424382643978E-2</v>
      </c>
      <c r="K24" s="13">
        <f t="shared" ref="K24:P24" si="8">100*((K21-K22))/K22</f>
        <v>-0.3903439619147106</v>
      </c>
      <c r="L24" s="13">
        <f t="shared" si="8"/>
        <v>-1.8464469883708512</v>
      </c>
      <c r="M24" s="13">
        <f t="shared" si="8"/>
        <v>-0.81879296019344316</v>
      </c>
      <c r="N24" s="13">
        <f t="shared" si="8"/>
        <v>1.3460003914542826</v>
      </c>
      <c r="O24" s="13">
        <f t="shared" si="8"/>
        <v>-1.142255840907717</v>
      </c>
      <c r="P24" s="13">
        <f t="shared" si="8"/>
        <v>0.17176693938435283</v>
      </c>
      <c r="Q24" s="13">
        <f t="shared" ref="Q24:S24" si="9">100*((Q21-Q22))/Q22</f>
        <v>3.5324816362237264</v>
      </c>
      <c r="R24" s="13">
        <f t="shared" ref="R24" si="10">100*((R21-R22))/R22</f>
        <v>3.0461069829695693</v>
      </c>
      <c r="S24" s="13">
        <f t="shared" si="9"/>
        <v>-1.8630405188369281</v>
      </c>
      <c r="T24" s="24"/>
    </row>
    <row r="25" spans="1:20" ht="51" customHeight="1" x14ac:dyDescent="0.3">
      <c r="B25" s="12"/>
      <c r="C25" s="12"/>
      <c r="D25" s="12"/>
      <c r="F25" s="36" t="str">
        <f>"% Gap - "&amp;F21&amp;" to England"</f>
        <v>% Gap - Rugby to England</v>
      </c>
      <c r="G25" s="37"/>
      <c r="H25" s="38"/>
      <c r="I25" s="13">
        <f>100*(I21-I23)/I23</f>
        <v>-3.1331592689295067</v>
      </c>
      <c r="J25" s="13">
        <f>100*(J21-J23)/J23</f>
        <v>1.5604681404421223</v>
      </c>
      <c r="K25" s="13">
        <f t="shared" ref="K25:P25" si="11">100*(K21-K23)/K23</f>
        <v>1.2919896640826827</v>
      </c>
      <c r="L25" s="13">
        <f t="shared" si="11"/>
        <v>0</v>
      </c>
      <c r="M25" s="13">
        <f t="shared" si="11"/>
        <v>1.0217113665389537</v>
      </c>
      <c r="N25" s="13">
        <f t="shared" si="11"/>
        <v>3.1806615776081313</v>
      </c>
      <c r="O25" s="13">
        <f t="shared" si="11"/>
        <v>-0.88832487309645036</v>
      </c>
      <c r="P25" s="13">
        <f t="shared" si="11"/>
        <v>1.6497461928933996</v>
      </c>
      <c r="Q25" s="13">
        <f t="shared" ref="Q25:S25" si="12">100*(Q21-Q23)/Q23</f>
        <v>5.2162849872773442</v>
      </c>
      <c r="R25" s="13">
        <f t="shared" ref="R25" si="13">100*(R21-R23)/R23</f>
        <v>4.6692607003891089</v>
      </c>
      <c r="S25" s="13">
        <f t="shared" si="12"/>
        <v>-0.64267352185089743</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Rugby</v>
      </c>
      <c r="G30" s="10"/>
      <c r="H30" s="11"/>
      <c r="I30" s="30">
        <f>IF(VLOOKUP($F30,happy!$B$10:$L$468,happy!E$1,FALSE)=0,"",VLOOKUP($F30,happy!$B$10:$L$468,happy!E$1,FALSE))</f>
        <v>7.21</v>
      </c>
      <c r="J30" s="31">
        <f>IF(VLOOKUP($F30,happy!$B$10:$L$468,happy!F$1,FALSE)=0,"",VLOOKUP($F30,happy!$B$10:$L$468,happy!F$1,FALSE))</f>
        <v>7.48</v>
      </c>
      <c r="K30" s="31">
        <f>IF(VLOOKUP($F30,happy!$B$10:$L$468,happy!G$1,FALSE)=0,"",VLOOKUP($F30,happy!$B$10:$L$468,happy!G$1,FALSE))</f>
        <v>7.55</v>
      </c>
      <c r="L30" s="31">
        <f>IF(VLOOKUP($F30,happy!$B$10:$L$468,happy!H$1,FALSE)=0,"",VLOOKUP($F30,happy!$B$10:$L$468,happy!H$1,FALSE))</f>
        <v>7.64</v>
      </c>
      <c r="M30" s="31">
        <f>IF(VLOOKUP($F30,happy!$B$10:$L$468,happy!I$1,FALSE)=0,"",VLOOKUP($F30,happy!$B$10:$L$468,happy!I$1,FALSE))</f>
        <v>7.59</v>
      </c>
      <c r="N30" s="31">
        <f>IF(VLOOKUP($F30,happy!$B$10:$L$468,happy!J$1,FALSE)=0,"",VLOOKUP($F30,happy!$B$10:$L$468,happy!J$1,FALSE))</f>
        <v>7.68</v>
      </c>
      <c r="O30" s="31">
        <f>IF(VLOOKUP($F30,happy!$B$10:$L$468,happy!K$1,FALSE)=0,"",VLOOKUP($F30,happy!$B$10:$L$468,happy!K$1,FALSE))</f>
        <v>7.77</v>
      </c>
      <c r="P30" s="31">
        <f>IF(VLOOKUP($F30,happy!$B$10:$L$468,happy!L$1,FALSE)=0,"",VLOOKUP($F30,happy!$B$10:$L$468,happy!L$1,FALSE))</f>
        <v>8.02</v>
      </c>
      <c r="Q30" s="31">
        <f>IF(VLOOKUP($F30,happy!$B$10:$O$468,happy!M$1,FALSE)=0,"",VLOOKUP($F30,happy!$B$10:$O$468,happy!M$1,FALSE))</f>
        <v>7.58</v>
      </c>
      <c r="R30" s="31">
        <f>IF(VLOOKUP($F30,happy!$B$10:$O$468,happy!N$1,FALSE)=0,"",VLOOKUP($F30,happy!$B$10:$O$468,happy!N$1,FALSE))</f>
        <v>7.31</v>
      </c>
      <c r="S30" s="31">
        <f>IF(VLOOKUP($F30,happy!$B$10:$O$468,happy!O$1,FALSE)=0,"",VLOOKUP($F30,happy!$B$10:$O$468,happy!O$1,FALSE))</f>
        <v>7.39</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Rugby to Rural as a Region</v>
      </c>
      <c r="G33" s="50"/>
      <c r="H33" s="51"/>
      <c r="I33" s="13">
        <f>100*((I30-I31))/I31</f>
        <v>-3.2762243413609435</v>
      </c>
      <c r="J33" s="13">
        <f>100*((J30-J31))/J31</f>
        <v>1.0054338984154152</v>
      </c>
      <c r="K33" s="13">
        <f t="shared" ref="K33:S33" si="16">100*((K30-K31))/K31</f>
        <v>0.15182995045553069</v>
      </c>
      <c r="L33" s="13">
        <f t="shared" si="16"/>
        <v>0.13580519849671682</v>
      </c>
      <c r="M33" s="13">
        <f t="shared" si="16"/>
        <v>-0.45351115605842268</v>
      </c>
      <c r="N33" s="13">
        <f t="shared" si="16"/>
        <v>0.25005897617358552</v>
      </c>
      <c r="O33" s="13">
        <f t="shared" si="16"/>
        <v>3.4238886394252055</v>
      </c>
      <c r="P33" s="13">
        <f t="shared" si="16"/>
        <v>4.3779596700849943</v>
      </c>
      <c r="Q33" s="13">
        <f t="shared" si="16"/>
        <v>-3.1779324371550205E-2</v>
      </c>
      <c r="R33" s="13">
        <f t="shared" ref="R33" si="17">100*((R30-R31))/R31</f>
        <v>-2.1939581519811235</v>
      </c>
      <c r="S33" s="13">
        <f t="shared" si="16"/>
        <v>-2.4740432162561636</v>
      </c>
      <c r="T33" s="24"/>
    </row>
    <row r="34" spans="1:20" ht="51" customHeight="1" x14ac:dyDescent="0.3">
      <c r="B34" s="12"/>
      <c r="C34" s="12"/>
      <c r="D34" s="12"/>
      <c r="F34" s="36" t="str">
        <f>"% Gap - "&amp;F30&amp;" to England"</f>
        <v>% Gap - Rugby to England</v>
      </c>
      <c r="G34" s="37"/>
      <c r="H34" s="38"/>
      <c r="I34" s="13">
        <f>100*(I30-I32)/I32</f>
        <v>-1.0973936899862835</v>
      </c>
      <c r="J34" s="13">
        <f>100*(J30-J32)/J32</f>
        <v>2.6063100137174264</v>
      </c>
      <c r="K34" s="13">
        <f t="shared" ref="K34:S34" si="18">100*(K30-K32)/K32</f>
        <v>2.3035230352303513</v>
      </c>
      <c r="L34" s="13">
        <f t="shared" si="18"/>
        <v>2.4128686327077711</v>
      </c>
      <c r="M34" s="13">
        <f t="shared" si="18"/>
        <v>1.6064257028112465</v>
      </c>
      <c r="N34" s="13">
        <f t="shared" si="18"/>
        <v>2.263648468708388</v>
      </c>
      <c r="O34" s="13">
        <f t="shared" si="18"/>
        <v>3.3244680851063833</v>
      </c>
      <c r="P34" s="13">
        <f t="shared" si="18"/>
        <v>6.0846560846560847</v>
      </c>
      <c r="Q34" s="13">
        <f t="shared" si="18"/>
        <v>1.4725568942436456</v>
      </c>
      <c r="R34" s="13">
        <f t="shared" ref="R34" si="19">100*(R30-R32)/R32</f>
        <v>0</v>
      </c>
      <c r="S34" s="13">
        <f t="shared" si="18"/>
        <v>-0.80536912751678513</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Rugby</v>
      </c>
      <c r="G39" s="10"/>
      <c r="H39" s="11"/>
      <c r="I39" s="30">
        <f>IF(VLOOKUP($F39,anxiety!$B$10:$L$468,anxiety!E$1,FALSE)=0,"",VLOOKUP($F39,anxiety!$B$10:$L$468,anxiety!E$1,FALSE))</f>
        <v>2.88</v>
      </c>
      <c r="J39" s="31">
        <f>IF(VLOOKUP($F39,anxiety!$B$10:$L$468,anxiety!F$1,FALSE)=0,"",VLOOKUP($F39,anxiety!$B$10:$L$468,anxiety!F$1,FALSE))</f>
        <v>2.2999999999999998</v>
      </c>
      <c r="K39" s="31">
        <f>IF(VLOOKUP($F39,anxiety!$B$10:$L$468,anxiety!G$1,FALSE)=0,"",VLOOKUP($F39,anxiety!$B$10:$L$468,anxiety!G$1,FALSE))</f>
        <v>2.31</v>
      </c>
      <c r="L39" s="31">
        <f>IF(VLOOKUP($F39,anxiety!$B$10:$L$468,anxiety!H$1,FALSE)=0,"",VLOOKUP($F39,anxiety!$B$10:$L$468,anxiety!H$1,FALSE))</f>
        <v>2.4</v>
      </c>
      <c r="M39" s="31">
        <f>IF(VLOOKUP($F39,anxiety!$B$10:$L$468,anxiety!I$1,FALSE)=0,"",VLOOKUP($F39,anxiety!$B$10:$L$468,anxiety!I$1,FALSE))</f>
        <v>1.99</v>
      </c>
      <c r="N39" s="31">
        <f>IF(VLOOKUP($F39,anxiety!$B$10:$L$468,anxiety!J$1,FALSE)=0,"",VLOOKUP($F39,anxiety!$B$10:$L$468,anxiety!J$1,FALSE))</f>
        <v>2.61</v>
      </c>
      <c r="O39" s="31">
        <f>IF(VLOOKUP($F39,anxiety!$B$10:$L$468,anxiety!K$1,FALSE)=0,"",VLOOKUP($F39,anxiety!$B$10:$L$468,anxiety!K$1,FALSE))</f>
        <v>2.68</v>
      </c>
      <c r="P39" s="31">
        <f>IF(VLOOKUP($F39,anxiety!$B$10:$L$468,anxiety!L$1,FALSE)=0,"",VLOOKUP($F39,anxiety!$B$10:$L$468,anxiety!L$1,FALSE))</f>
        <v>2.38</v>
      </c>
      <c r="Q39" s="31">
        <f>IF(VLOOKUP($F39,anxiety!$B$10:$O$468,anxiety!M$1,FALSE)=0,"",VLOOKUP($F39,anxiety!$B$10:$O$468,anxiety!M$1,FALSE))</f>
        <v>3</v>
      </c>
      <c r="R39" s="31">
        <f>IF(VLOOKUP($F39,anxiety!$B$10:$O$468,anxiety!N$1,FALSE)=0,"",VLOOKUP($F39,anxiety!$B$10:$O$468,anxiety!N$1,FALSE))</f>
        <v>3.34</v>
      </c>
      <c r="S39" s="31">
        <f>IF(VLOOKUP($F39,anxiety!$B$10:$O$468,anxiety!O$1,FALSE)=0,"",VLOOKUP($F39,anxiety!$B$10:$O$468,anxiety!O$1,FALSE))</f>
        <v>3.27</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Rugby to Rural as a Region</v>
      </c>
      <c r="G42" s="50"/>
      <c r="H42" s="51"/>
      <c r="I42" s="13">
        <f>100*((I39-I40))/I40</f>
        <v>-2.9318606351011067</v>
      </c>
      <c r="J42" s="13">
        <f>100*((J39-J40))/J40</f>
        <v>-20.801526717557227</v>
      </c>
      <c r="K42" s="13">
        <f t="shared" ref="K42:S42" si="21">100*((K39-K40))/K40</f>
        <v>-15.522559041240767</v>
      </c>
      <c r="L42" s="13">
        <f t="shared" si="21"/>
        <v>-10.81661891117478</v>
      </c>
      <c r="M42" s="13">
        <f t="shared" si="21"/>
        <v>-26.584585296470824</v>
      </c>
      <c r="N42" s="13">
        <f t="shared" si="21"/>
        <v>-4.344946350509999</v>
      </c>
      <c r="O42" s="13">
        <f t="shared" si="21"/>
        <v>-2.0390188047738294</v>
      </c>
      <c r="P42" s="13">
        <f t="shared" si="21"/>
        <v>-14.403327844700595</v>
      </c>
      <c r="Q42" s="13">
        <f t="shared" si="21"/>
        <v>3.1696706028589623</v>
      </c>
      <c r="R42" s="13">
        <f t="shared" ref="R42" si="22">100*((R39-R40))/R40</f>
        <v>10.012302075479202</v>
      </c>
      <c r="S42" s="13">
        <f t="shared" si="21"/>
        <v>10.608036514793442</v>
      </c>
      <c r="T42" s="24"/>
    </row>
    <row r="43" spans="1:20" ht="51" customHeight="1" x14ac:dyDescent="0.3">
      <c r="B43" s="12"/>
      <c r="C43" s="12"/>
      <c r="D43" s="12"/>
      <c r="F43" s="36" t="str">
        <f>"% Gap - "&amp;F39&amp;" to England"</f>
        <v>% Gap - Rugby to England</v>
      </c>
      <c r="G43" s="37"/>
      <c r="H43" s="38"/>
      <c r="I43" s="13">
        <f>100*(I39-I41)/I41</f>
        <v>-8.2802547770700698</v>
      </c>
      <c r="J43" s="13">
        <f>100*(J39-J41)/J41</f>
        <v>-24.342105263157904</v>
      </c>
      <c r="K43" s="13">
        <f t="shared" ref="K43:S43" si="23">100*(K39-K41)/K41</f>
        <v>-21.160409556313997</v>
      </c>
      <c r="L43" s="13">
        <f t="shared" si="23"/>
        <v>-16.083916083916083</v>
      </c>
      <c r="M43" s="13">
        <f t="shared" si="23"/>
        <v>-30.662020905923349</v>
      </c>
      <c r="N43" s="13">
        <f t="shared" si="23"/>
        <v>-10.309278350515473</v>
      </c>
      <c r="O43" s="13">
        <f t="shared" si="23"/>
        <v>-7.5862068965517162</v>
      </c>
      <c r="P43" s="13">
        <f t="shared" si="23"/>
        <v>-17.073170731707325</v>
      </c>
      <c r="Q43" s="13">
        <f t="shared" si="23"/>
        <v>-1.3157894736842117</v>
      </c>
      <c r="R43" s="13">
        <f t="shared" ref="R43" si="24">100*(R39-R41)/R41</f>
        <v>0.90634441087612705</v>
      </c>
      <c r="S43" s="13">
        <f t="shared" si="23"/>
        <v>4.4728434504792371</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LIARor4DTNPxP3mpLuvlUWW/76ZEIBUgMCRT4vW21aTJXojx7y13D96d2COjej/8X++v9kCQGktgBDePudSgdQ==" saltValue="/+S8H9XkAxSREuGVQ0cQxw=="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2022-12-02T15:58:47Z</dcterms:modified>
</cp:coreProperties>
</file>