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9A40D759-261E-456F-9A04-63B2165EE24A}" xr6:coauthVersionLast="47" xr6:coauthVersionMax="47" xr10:uidLastSave="{7E745459-1B94-4201-BD00-0D7F3278FACE}"/>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<sst xmlns="http://schemas.openxmlformats.org/spreadsheetml/2006/main" count="12312" uniqueCount="1423">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</sst>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c:v>
                </c:pt>
                <c:pt idx="1">
                  <c:v>7.52</c:v>
                </c:pt>
                <c:pt idx="2">
                  <c:v>7.72</c:v>
                </c:pt>
                <c:pt idx="3">
                  <c:v>7.84</c:v>
                </c:pt>
                <c:pt idx="4">
                  <c:v>7.75</c:v>
                </c:pt>
                <c:pt idx="5">
                  <c:v>7.68</c:v>
                </c:pt>
                <c:pt idx="6">
                  <c:v>7.93</c:v>
                </c:pt>
                <c:pt idx="7">
                  <c:v>7.93</c:v>
                </c:pt>
                <c:pt idx="8">
                  <c:v>7.64</c:v>
                </c:pt>
                <c:pt idx="9">
                  <c:v>7.27</c:v>
                </c:pt>
                <c:pt idx="10">
                  <c:v>7.63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7.72</c:v>
                </c:pt>
                <c:pt idx="1">
                  <c:v>7.7</c:v>
                </c:pt>
                <c:pt idx="2">
                  <c:v>7.64</c:v>
                </c:pt>
                <c:pt idx="3">
                  <c:v>7.86</c:v>
                </c:pt>
                <c:pt idx="4">
                  <c:v>7.77</c:v>
                </c:pt>
                <c:pt idx="5">
                  <c:v>7.73</c:v>
                </c:pt>
                <c:pt idx="6">
                  <c:v>7.94</c:v>
                </c:pt>
                <c:pt idx="7">
                  <c:v>8.02</c:v>
                </c:pt>
                <c:pt idx="8">
                  <c:v>8.0299999999999994</c:v>
                </c:pt>
                <c:pt idx="9">
                  <c:v>7.68</c:v>
                </c:pt>
                <c:pt idx="10">
                  <c:v>7.92</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7.44</c:v>
                </c:pt>
                <c:pt idx="1">
                  <c:v>7.23</c:v>
                </c:pt>
                <c:pt idx="2">
                  <c:v>7.28</c:v>
                </c:pt>
                <c:pt idx="3">
                  <c:v>7.53</c:v>
                </c:pt>
                <c:pt idx="4">
                  <c:v>7.2</c:v>
                </c:pt>
                <c:pt idx="5">
                  <c:v>7.59</c:v>
                </c:pt>
                <c:pt idx="6">
                  <c:v>7.16</c:v>
                </c:pt>
                <c:pt idx="7">
                  <c:v>7.61</c:v>
                </c:pt>
                <c:pt idx="8">
                  <c:v>7.53</c:v>
                </c:pt>
                <c:pt idx="9">
                  <c:v>7.16</c:v>
                </c:pt>
                <c:pt idx="10">
                  <c:v>7.28</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2.82</c:v>
                </c:pt>
                <c:pt idx="1">
                  <c:v>2.91</c:v>
                </c:pt>
                <c:pt idx="2">
                  <c:v>2.68</c:v>
                </c:pt>
                <c:pt idx="3">
                  <c:v>3.08</c:v>
                </c:pt>
                <c:pt idx="4">
                  <c:v>2.69</c:v>
                </c:pt>
                <c:pt idx="5">
                  <c:v>2.64</c:v>
                </c:pt>
                <c:pt idx="6">
                  <c:v>2.75</c:v>
                </c:pt>
                <c:pt idx="7">
                  <c:v>2.29</c:v>
                </c:pt>
                <c:pt idx="8">
                  <c:v>2.79</c:v>
                </c:pt>
                <c:pt idx="9">
                  <c:v>3.49</c:v>
                </c:pt>
                <c:pt idx="10">
                  <c:v>2.83</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Scarborough in the period April 2011 to March 2022 had scores for 'life satisfaction' that were generally above the England level and in some years surpassed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Scarborough in the period April 2011 to March 2022 moved from being consistently below the rural situation at the start of the period to being generally above the rural position in the latter part of the period.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Scarborough in the period April 2011 to March 2022 fluctuated but never surpassed the rural level in any year.</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Scarborough in the period April 2011 to March 2022 were generally in line with or below the rural situation.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227</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Scarborough</v>
      </c>
      <c r="G12" s="10"/>
      <c r="H12" s="11"/>
      <c r="I12" s="30">
        <f>IF(VLOOKUP($F12,'life satisfaction'!$B$10:$L$468,'life satisfaction'!E$1,FALSE)=0,"",VLOOKUP($F12,'life satisfaction'!$B$10:$L$468,'life satisfaction'!E$1,FALSE))</f>
        <v>7.5</v>
      </c>
      <c r="J12" s="31">
        <f>IF(VLOOKUP($F12,'life satisfaction'!$B$10:$L$468,'life satisfaction'!F$1,FALSE)=0,"",VLOOKUP($F12,'life satisfaction'!$B$10:$L$468,'life satisfaction'!F$1,FALSE))</f>
        <v>7.52</v>
      </c>
      <c r="K12" s="31">
        <f>IF(VLOOKUP($F12,'life satisfaction'!$B$10:$L$468,'life satisfaction'!G$1,FALSE)=0,"",VLOOKUP($F12,'life satisfaction'!$B$10:$L$468,'life satisfaction'!G$1,FALSE))</f>
        <v>7.72</v>
      </c>
      <c r="L12" s="31">
        <f>IF(VLOOKUP($F12,'life satisfaction'!$B$10:$L$468,'life satisfaction'!H$1,FALSE)=0,"",VLOOKUP($F12,'life satisfaction'!$B$10:$L$468,'life satisfaction'!H$1,FALSE))</f>
        <v>7.84</v>
      </c>
      <c r="M12" s="31">
        <f>IF(VLOOKUP($F12,'life satisfaction'!$B$10:$L$468,'life satisfaction'!I$1,FALSE)=0,"",VLOOKUP($F12,'life satisfaction'!$B$10:$L$468,'life satisfaction'!I$1,FALSE))</f>
        <v>7.75</v>
      </c>
      <c r="N12" s="31">
        <f>IF(VLOOKUP($F12,'life satisfaction'!$B$10:$L$468,'life satisfaction'!J$1,FALSE)=0,"",VLOOKUP($F12,'life satisfaction'!$B$10:$L$468,'life satisfaction'!J$1,FALSE))</f>
        <v>7.68</v>
      </c>
      <c r="O12" s="31">
        <f>IF(VLOOKUP($F12,'life satisfaction'!$B$10:$L$468,'life satisfaction'!K$1,FALSE)=0,"",VLOOKUP($F12,'life satisfaction'!$B$10:$L$468,'life satisfaction'!K$1,FALSE))</f>
        <v>7.93</v>
      </c>
      <c r="P12" s="31">
        <f>IF(VLOOKUP($F12,'life satisfaction'!$B$10:$L$468,'life satisfaction'!L$1,FALSE)=0,"",VLOOKUP($F12,'life satisfaction'!$B$10:$L$468,'life satisfaction'!L$1,FALSE))</f>
        <v>7.93</v>
      </c>
      <c r="Q12" s="31">
        <f>IF(VLOOKUP($F12,'life satisfaction'!$B$10:$O$468,'life satisfaction'!M$1,FALSE)=0,"",VLOOKUP($F12,'life satisfaction'!$B$10:$O$468,'life satisfaction'!M$1,FALSE))</f>
        <v>7.64</v>
      </c>
      <c r="R12" s="31">
        <f>IF(VLOOKUP($F12,'life satisfaction'!$B$10:$O$468,'life satisfaction'!N$1,FALSE)=0,"",VLOOKUP($F12,'life satisfaction'!$B$10:$O$468,'life satisfaction'!N$1,FALSE))</f>
        <v>7.27</v>
      </c>
      <c r="S12" s="31">
        <f>IF(VLOOKUP($F12,'life satisfaction'!$B$10:$O$468,'life satisfaction'!O$1,FALSE)=0,"",VLOOKUP($F12,'life satisfaction'!$B$10:$O$468,'life satisfaction'!O$1,FALSE))</f>
        <v>7.63</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Scarborough to Rural as a Region</v>
      </c>
      <c r="G15" s="50"/>
      <c r="H15" s="51"/>
      <c r="I15" s="13">
        <f>100*((I12-I13))/I13</f>
        <v>-1.1041385336404852</v>
      </c>
      <c r="J15" s="13">
        <f>100*((J12-J13))/J13</f>
        <v>-0.87348727884884381</v>
      </c>
      <c r="K15" s="13">
        <f t="shared" ref="K15:P15" si="0">100*((K12-K13))/K13</f>
        <v>0.55711617833994254</v>
      </c>
      <c r="L15" s="13">
        <f t="shared" si="0"/>
        <v>0.55786496886155534</v>
      </c>
      <c r="M15" s="13">
        <f t="shared" si="0"/>
        <v>-0.81261950286805384</v>
      </c>
      <c r="N15" s="13">
        <f t="shared" si="0"/>
        <v>-2.0994916373577284</v>
      </c>
      <c r="O15" s="13">
        <f t="shared" si="0"/>
        <v>2.851829859049269</v>
      </c>
      <c r="P15" s="13">
        <f t="shared" si="0"/>
        <v>0.99585698941226009</v>
      </c>
      <c r="Q15" s="13">
        <f t="shared" ref="Q15:S15" si="1">100*((Q12-Q13))/Q13</f>
        <v>-2.1208285740747201</v>
      </c>
      <c r="R15" s="13">
        <f t="shared" ref="R15" si="2">100*((R12-R13))/R13</f>
        <v>-3.657874568910457</v>
      </c>
      <c r="S15" s="13">
        <f t="shared" si="1"/>
        <v>-0.61050252675850813</v>
      </c>
      <c r="T15" s="24"/>
    </row>
    <row r="16" spans="1:20" ht="51" customHeight="1" x14ac:dyDescent="0.3">
      <c r="B16" s="12"/>
      <c r="C16" s="12"/>
      <c r="D16" s="12"/>
      <c r="F16" s="36" t="str">
        <f>"% Gap - "&amp;F12&amp;" to England"</f>
        <v>% Gap - Scarborough to England</v>
      </c>
      <c r="G16" s="37"/>
      <c r="H16" s="38"/>
      <c r="I16" s="13">
        <f>100*(I12-I14)/I14</f>
        <v>1.2145748987854232</v>
      </c>
      <c r="J16" s="13">
        <f>100*(J12-J14)/J14</f>
        <v>1.0752688172042901</v>
      </c>
      <c r="K16" s="13">
        <f t="shared" ref="K16:P16" si="3">100*(K12-K14)/K14</f>
        <v>2.93333333333333</v>
      </c>
      <c r="L16" s="13">
        <f t="shared" si="3"/>
        <v>3.1578947368421084</v>
      </c>
      <c r="M16" s="13">
        <f t="shared" si="3"/>
        <v>1.4397905759162346</v>
      </c>
      <c r="N16" s="13">
        <f t="shared" si="3"/>
        <v>0.13037809647978862</v>
      </c>
      <c r="O16" s="13">
        <f t="shared" si="3"/>
        <v>3.2552083333333335</v>
      </c>
      <c r="P16" s="13">
        <f t="shared" si="3"/>
        <v>2.8534370946822278</v>
      </c>
      <c r="Q16" s="13">
        <f t="shared" ref="Q16:S16" si="4">100*(Q12-Q14)/Q14</f>
        <v>-0.13071895424837482</v>
      </c>
      <c r="R16" s="13">
        <f t="shared" ref="R16" si="5">100*(R12-R14)/R14</f>
        <v>-1.4905149051490558</v>
      </c>
      <c r="S16" s="13">
        <f t="shared" si="4"/>
        <v>1.0596026490066235</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Scarborough</v>
      </c>
      <c r="G21" s="10"/>
      <c r="H21" s="11"/>
      <c r="I21" s="30">
        <f>IF(VLOOKUP($F21,worthwhile!$B$10:$L$468,worthwhile!E$1,FALSE)=0,"",VLOOKUP($F21,worthwhile!$B$10:$L$468,worthwhile!E$1,FALSE))</f>
        <v>7.72</v>
      </c>
      <c r="J21" s="31">
        <f>IF(VLOOKUP($F21,worthwhile!$B$10:$L$468,worthwhile!F$1,FALSE)=0,"",VLOOKUP($F21,worthwhile!$B$10:$L$468,worthwhile!F$1,FALSE))</f>
        <v>7.7</v>
      </c>
      <c r="K21" s="31">
        <f>IF(VLOOKUP($F21,worthwhile!$B$10:$L$468,worthwhile!G$1,FALSE)=0,"",VLOOKUP($F21,worthwhile!$B$10:$L$468,worthwhile!G$1,FALSE))</f>
        <v>7.64</v>
      </c>
      <c r="L21" s="31">
        <f>IF(VLOOKUP($F21,worthwhile!$B$10:$L$468,worthwhile!H$1,FALSE)=0,"",VLOOKUP($F21,worthwhile!$B$10:$L$468,worthwhile!H$1,FALSE))</f>
        <v>7.86</v>
      </c>
      <c r="M21" s="31">
        <f>IF(VLOOKUP($F21,worthwhile!$B$10:$L$468,worthwhile!I$1,FALSE)=0,"",VLOOKUP($F21,worthwhile!$B$10:$L$468,worthwhile!I$1,FALSE))</f>
        <v>7.77</v>
      </c>
      <c r="N21" s="31">
        <f>IF(VLOOKUP($F21,worthwhile!$B$10:$L$468,worthwhile!J$1,FALSE)=0,"",VLOOKUP($F21,worthwhile!$B$10:$L$468,worthwhile!J$1,FALSE))</f>
        <v>7.73</v>
      </c>
      <c r="O21" s="31">
        <f>IF(VLOOKUP($F21,worthwhile!$B$10:$L$468,worthwhile!K$1,FALSE)=0,"",VLOOKUP($F21,worthwhile!$B$10:$L$468,worthwhile!K$1,FALSE))</f>
        <v>7.94</v>
      </c>
      <c r="P21" s="31">
        <f>IF(VLOOKUP($F21,worthwhile!$B$10:$L$468,worthwhile!L$1,FALSE)=0,"",VLOOKUP($F21,worthwhile!$B$10:$L$468,worthwhile!L$1,FALSE))</f>
        <v>8.02</v>
      </c>
      <c r="Q21" s="31">
        <f>IF(VLOOKUP($F21,worthwhile!$B$10:$O$468,worthwhile!M$1,FALSE)=0,"",VLOOKUP($F21,worthwhile!$B$10:$O$468,worthwhile!M$1,FALSE))</f>
        <v>8.0299999999999994</v>
      </c>
      <c r="R21" s="31">
        <f>IF(VLOOKUP($F21,worthwhile!$B$10:$O$468,worthwhile!N$1,FALSE)=0,"",VLOOKUP($F21,worthwhile!$B$10:$O$468,worthwhile!N$1,FALSE))</f>
        <v>7.68</v>
      </c>
      <c r="S21" s="31">
        <f>IF(VLOOKUP($F21,worthwhile!$B$10:$O$468,worthwhile!O$1,FALSE)=0,"",VLOOKUP($F21,worthwhile!$B$10:$O$468,worthwhile!O$1,FALSE))</f>
        <v>7.92</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Scarborough to Rural as a Region</v>
      </c>
      <c r="G24" s="50"/>
      <c r="H24" s="51"/>
      <c r="I24" s="13">
        <f>100*((I21-I22))/I22</f>
        <v>-1.1950471079860303</v>
      </c>
      <c r="J24" s="13">
        <f>100*((J21-J22))/J22</f>
        <v>-1.4236577051809898</v>
      </c>
      <c r="K24" s="13">
        <f t="shared" ref="K24:P24" si="8">100*((K21-K22))/K22</f>
        <v>-2.931406615947501</v>
      </c>
      <c r="L24" s="13">
        <f t="shared" si="8"/>
        <v>-1.3443827785926965</v>
      </c>
      <c r="M24" s="13">
        <f t="shared" si="8"/>
        <v>-2.5742125538183451</v>
      </c>
      <c r="N24" s="13">
        <f t="shared" si="8"/>
        <v>-3.4026408106113806</v>
      </c>
      <c r="O24" s="13">
        <f t="shared" si="8"/>
        <v>0.50326358811687633</v>
      </c>
      <c r="P24" s="13">
        <f t="shared" si="8"/>
        <v>0.29682532507646547</v>
      </c>
      <c r="Q24" s="13">
        <f t="shared" ref="Q24:S24" si="9">100*((Q21-Q22))/Q22</f>
        <v>0.52791143154492126</v>
      </c>
      <c r="R24" s="13">
        <f t="shared" ref="R24" si="10">100*((R21-R22))/R22</f>
        <v>-1.9338164028245064</v>
      </c>
      <c r="S24" s="13">
        <f t="shared" si="9"/>
        <v>0.54912278018259753</v>
      </c>
      <c r="T24" s="24"/>
    </row>
    <row r="25" spans="1:20" ht="51" customHeight="1" x14ac:dyDescent="0.3">
      <c r="B25" s="12"/>
      <c r="C25" s="12"/>
      <c r="D25" s="12"/>
      <c r="F25" s="36" t="str">
        <f>"% Gap - "&amp;F21&amp;" to England"</f>
        <v>% Gap - Scarborough to England</v>
      </c>
      <c r="G25" s="37"/>
      <c r="H25" s="38"/>
      <c r="I25" s="13">
        <f>100*(I21-I23)/I23</f>
        <v>0.7832898172323709</v>
      </c>
      <c r="J25" s="13">
        <f>100*(J21-J23)/J23</f>
        <v>0.13003901170350826</v>
      </c>
      <c r="K25" s="13">
        <f t="shared" ref="K25:P25" si="11">100*(K21-K23)/K23</f>
        <v>-1.2919896640826942</v>
      </c>
      <c r="L25" s="13">
        <f t="shared" si="11"/>
        <v>0.51150895140665009</v>
      </c>
      <c r="M25" s="13">
        <f t="shared" si="11"/>
        <v>-0.76628352490422091</v>
      </c>
      <c r="N25" s="13">
        <f t="shared" si="11"/>
        <v>-1.6539440203562328</v>
      </c>
      <c r="O25" s="13">
        <f t="shared" si="11"/>
        <v>0.76142131979696059</v>
      </c>
      <c r="P25" s="13">
        <f t="shared" si="11"/>
        <v>1.7766497461928894</v>
      </c>
      <c r="Q25" s="13">
        <f t="shared" ref="Q25:S25" si="12">100*(Q21-Q23)/Q23</f>
        <v>2.1628498727735246</v>
      </c>
      <c r="R25" s="13">
        <f t="shared" ref="R25" si="13">100*(R21-R23)/R23</f>
        <v>-0.38910505836576198</v>
      </c>
      <c r="S25" s="13">
        <f t="shared" si="12"/>
        <v>1.7994858611825151</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Scarborough</v>
      </c>
      <c r="G30" s="10"/>
      <c r="H30" s="11"/>
      <c r="I30" s="30">
        <f>IF(VLOOKUP($F30,happy!$B$10:$L$468,happy!E$1,FALSE)=0,"",VLOOKUP($F30,happy!$B$10:$L$468,happy!E$1,FALSE))</f>
        <v>7.44</v>
      </c>
      <c r="J30" s="31">
        <f>IF(VLOOKUP($F30,happy!$B$10:$L$468,happy!F$1,FALSE)=0,"",VLOOKUP($F30,happy!$B$10:$L$468,happy!F$1,FALSE))</f>
        <v>7.23</v>
      </c>
      <c r="K30" s="31">
        <f>IF(VLOOKUP($F30,happy!$B$10:$L$468,happy!G$1,FALSE)=0,"",VLOOKUP($F30,happy!$B$10:$L$468,happy!G$1,FALSE))</f>
        <v>7.28</v>
      </c>
      <c r="L30" s="31">
        <f>IF(VLOOKUP($F30,happy!$B$10:$L$468,happy!H$1,FALSE)=0,"",VLOOKUP($F30,happy!$B$10:$L$468,happy!H$1,FALSE))</f>
        <v>7.53</v>
      </c>
      <c r="M30" s="31">
        <f>IF(VLOOKUP($F30,happy!$B$10:$L$468,happy!I$1,FALSE)=0,"",VLOOKUP($F30,happy!$B$10:$L$468,happy!I$1,FALSE))</f>
        <v>7.2</v>
      </c>
      <c r="N30" s="31">
        <f>IF(VLOOKUP($F30,happy!$B$10:$L$468,happy!J$1,FALSE)=0,"",VLOOKUP($F30,happy!$B$10:$L$468,happy!J$1,FALSE))</f>
        <v>7.59</v>
      </c>
      <c r="O30" s="31">
        <f>IF(VLOOKUP($F30,happy!$B$10:$L$468,happy!K$1,FALSE)=0,"",VLOOKUP($F30,happy!$B$10:$L$468,happy!K$1,FALSE))</f>
        <v>7.16</v>
      </c>
      <c r="P30" s="31">
        <f>IF(VLOOKUP($F30,happy!$B$10:$L$468,happy!L$1,FALSE)=0,"",VLOOKUP($F30,happy!$B$10:$L$468,happy!L$1,FALSE))</f>
        <v>7.61</v>
      </c>
      <c r="Q30" s="31">
        <f>IF(VLOOKUP($F30,happy!$B$10:$O$468,happy!M$1,FALSE)=0,"",VLOOKUP($F30,happy!$B$10:$O$468,happy!M$1,FALSE))</f>
        <v>7.53</v>
      </c>
      <c r="R30" s="31">
        <f>IF(VLOOKUP($F30,happy!$B$10:$O$468,happy!N$1,FALSE)=0,"",VLOOKUP($F30,happy!$B$10:$O$468,happy!N$1,FALSE))</f>
        <v>7.16</v>
      </c>
      <c r="S30" s="31">
        <f>IF(VLOOKUP($F30,happy!$B$10:$O$468,happy!O$1,FALSE)=0,"",VLOOKUP($F30,happy!$B$10:$O$468,happy!O$1,FALSE))</f>
        <v>7.28</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Scarborough to Rural as a Region</v>
      </c>
      <c r="G33" s="50"/>
      <c r="H33" s="51"/>
      <c r="I33" s="13">
        <f>100*((I30-I31))/I31</f>
        <v>-0.19072248262487901</v>
      </c>
      <c r="J33" s="13">
        <f>100*((J30-J31))/J31</f>
        <v>-2.3704161650342979</v>
      </c>
      <c r="K33" s="13">
        <f t="shared" ref="K33:S33" si="16">100*((K30-K31))/K31</f>
        <v>-3.4297586702892309</v>
      </c>
      <c r="L33" s="13">
        <f t="shared" si="16"/>
        <v>-1.3059406878690663</v>
      </c>
      <c r="M33" s="13">
        <f t="shared" si="16"/>
        <v>-5.5685481322293295</v>
      </c>
      <c r="N33" s="13">
        <f t="shared" si="16"/>
        <v>-0.92474640245344686</v>
      </c>
      <c r="O33" s="13">
        <f t="shared" si="16"/>
        <v>-4.6956187054974876</v>
      </c>
      <c r="P33" s="13">
        <f t="shared" si="16"/>
        <v>-0.95807068711385446</v>
      </c>
      <c r="Q33" s="13">
        <f t="shared" si="16"/>
        <v>-0.6912003050814981</v>
      </c>
      <c r="R33" s="13">
        <f t="shared" ref="R33" si="17">100*((R30-R31))/R31</f>
        <v>-4.2009220749910794</v>
      </c>
      <c r="S33" s="13">
        <f t="shared" si="16"/>
        <v>-3.9257151034296101</v>
      </c>
      <c r="T33" s="24"/>
    </row>
    <row r="34" spans="1:20" ht="51" customHeight="1" x14ac:dyDescent="0.3">
      <c r="B34" s="12"/>
      <c r="C34" s="12"/>
      <c r="D34" s="12"/>
      <c r="F34" s="36" t="str">
        <f>"% Gap - "&amp;F30&amp;" to England"</f>
        <v>% Gap - Scarborough to England</v>
      </c>
      <c r="G34" s="37"/>
      <c r="H34" s="38"/>
      <c r="I34" s="13">
        <f>100*(I30-I32)/I32</f>
        <v>2.0576131687242847</v>
      </c>
      <c r="J34" s="13">
        <f>100*(J30-J32)/J32</f>
        <v>-0.82304526748970652</v>
      </c>
      <c r="K34" s="13">
        <f t="shared" ref="K34:S34" si="18">100*(K30-K32)/K32</f>
        <v>-1.3550135501354965</v>
      </c>
      <c r="L34" s="13">
        <f t="shared" si="18"/>
        <v>0.93833780160858293</v>
      </c>
      <c r="M34" s="13">
        <f t="shared" si="18"/>
        <v>-3.6144578313252955</v>
      </c>
      <c r="N34" s="13">
        <f t="shared" si="18"/>
        <v>1.0652463382157134</v>
      </c>
      <c r="O34" s="13">
        <f t="shared" si="18"/>
        <v>-4.7872340425531839</v>
      </c>
      <c r="P34" s="13">
        <f t="shared" si="18"/>
        <v>0.66137566137567083</v>
      </c>
      <c r="Q34" s="13">
        <f t="shared" si="18"/>
        <v>0.80321285140562915</v>
      </c>
      <c r="R34" s="13">
        <f t="shared" ref="R34" si="19">100*(R30-R32)/R32</f>
        <v>-2.0519835841313196</v>
      </c>
      <c r="S34" s="13">
        <f t="shared" si="18"/>
        <v>-2.2818791946308714</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Scarborough</v>
      </c>
      <c r="G39" s="10"/>
      <c r="H39" s="11"/>
      <c r="I39" s="30">
        <f>IF(VLOOKUP($F39,anxiety!$B$10:$L$468,anxiety!E$1,FALSE)=0,"",VLOOKUP($F39,anxiety!$B$10:$L$468,anxiety!E$1,FALSE))</f>
        <v>2.82</v>
      </c>
      <c r="J39" s="31">
        <f>IF(VLOOKUP($F39,anxiety!$B$10:$L$468,anxiety!F$1,FALSE)=0,"",VLOOKUP($F39,anxiety!$B$10:$L$468,anxiety!F$1,FALSE))</f>
        <v>2.91</v>
      </c>
      <c r="K39" s="31">
        <f>IF(VLOOKUP($F39,anxiety!$B$10:$L$468,anxiety!G$1,FALSE)=0,"",VLOOKUP($F39,anxiety!$B$10:$L$468,anxiety!G$1,FALSE))</f>
        <v>2.68</v>
      </c>
      <c r="L39" s="31">
        <f>IF(VLOOKUP($F39,anxiety!$B$10:$L$468,anxiety!H$1,FALSE)=0,"",VLOOKUP($F39,anxiety!$B$10:$L$468,anxiety!H$1,FALSE))</f>
        <v>3.08</v>
      </c>
      <c r="M39" s="31">
        <f>IF(VLOOKUP($F39,anxiety!$B$10:$L$468,anxiety!I$1,FALSE)=0,"",VLOOKUP($F39,anxiety!$B$10:$L$468,anxiety!I$1,FALSE))</f>
        <v>2.69</v>
      </c>
      <c r="N39" s="31">
        <f>IF(VLOOKUP($F39,anxiety!$B$10:$L$468,anxiety!J$1,FALSE)=0,"",VLOOKUP($F39,anxiety!$B$10:$L$468,anxiety!J$1,FALSE))</f>
        <v>2.64</v>
      </c>
      <c r="O39" s="31">
        <f>IF(VLOOKUP($F39,anxiety!$B$10:$L$468,anxiety!K$1,FALSE)=0,"",VLOOKUP($F39,anxiety!$B$10:$L$468,anxiety!K$1,FALSE))</f>
        <v>2.75</v>
      </c>
      <c r="P39" s="31">
        <f>IF(VLOOKUP($F39,anxiety!$B$10:$L$468,anxiety!L$1,FALSE)=0,"",VLOOKUP($F39,anxiety!$B$10:$L$468,anxiety!L$1,FALSE))</f>
        <v>2.29</v>
      </c>
      <c r="Q39" s="31">
        <f>IF(VLOOKUP($F39,anxiety!$B$10:$O$468,anxiety!M$1,FALSE)=0,"",VLOOKUP($F39,anxiety!$B$10:$O$468,anxiety!M$1,FALSE))</f>
        <v>2.79</v>
      </c>
      <c r="R39" s="31">
        <f>IF(VLOOKUP($F39,anxiety!$B$10:$O$468,anxiety!N$1,FALSE)=0,"",VLOOKUP($F39,anxiety!$B$10:$O$468,anxiety!N$1,FALSE))</f>
        <v>3.49</v>
      </c>
      <c r="S39" s="31">
        <f>IF(VLOOKUP($F39,anxiety!$B$10:$O$468,anxiety!O$1,FALSE)=0,"",VLOOKUP($F39,anxiety!$B$10:$O$468,anxiety!O$1,FALSE))</f>
        <v>2.83</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Scarborough to Rural as a Region</v>
      </c>
      <c r="G42" s="50"/>
      <c r="H42" s="51"/>
      <c r="I42" s="13">
        <f>100*((I39-I40))/I40</f>
        <v>-4.954113538536502</v>
      </c>
      <c r="J42" s="13">
        <f>100*((J39-J40))/J40</f>
        <v>0.20328576169934723</v>
      </c>
      <c r="K42" s="13">
        <f t="shared" ref="K42:S42" si="21">100*((K39-K40))/K40</f>
        <v>-1.991540359534737</v>
      </c>
      <c r="L42" s="13">
        <f t="shared" si="21"/>
        <v>14.452005730659041</v>
      </c>
      <c r="M42" s="13">
        <f t="shared" si="21"/>
        <v>-0.76006756156106758</v>
      </c>
      <c r="N42" s="13">
        <f t="shared" si="21"/>
        <v>-3.2454629752284956</v>
      </c>
      <c r="O42" s="13">
        <f t="shared" si="21"/>
        <v>0.51966353987759428</v>
      </c>
      <c r="P42" s="13">
        <f t="shared" si="21"/>
        <v>-17.640176791749727</v>
      </c>
      <c r="Q42" s="13">
        <f t="shared" si="21"/>
        <v>-4.052206339341164</v>
      </c>
      <c r="R42" s="13">
        <f t="shared" ref="R42" si="22">100*((R39-R40))/R40</f>
        <v>14.952974324377982</v>
      </c>
      <c r="S42" s="13">
        <f t="shared" si="21"/>
        <v>-4.2750020376558266</v>
      </c>
      <c r="T42" s="24"/>
    </row>
    <row r="43" spans="1:20" ht="51" customHeight="1" x14ac:dyDescent="0.3">
      <c r="B43" s="12"/>
      <c r="C43" s="12"/>
      <c r="D43" s="12"/>
      <c r="F43" s="36" t="str">
        <f>"% Gap - "&amp;F39&amp;" to England"</f>
        <v>% Gap - Scarborough to England</v>
      </c>
      <c r="G43" s="37"/>
      <c r="H43" s="38"/>
      <c r="I43" s="13">
        <f>100*(I39-I41)/I41</f>
        <v>-10.191082802547779</v>
      </c>
      <c r="J43" s="13">
        <f>100*(J39-J41)/J41</f>
        <v>-4.2763157894736805</v>
      </c>
      <c r="K43" s="13">
        <f t="shared" ref="K43:S43" si="23">100*(K39-K41)/K41</f>
        <v>-8.5324232081911262</v>
      </c>
      <c r="L43" s="13">
        <f t="shared" si="23"/>
        <v>7.6923076923077005</v>
      </c>
      <c r="M43" s="13">
        <f t="shared" si="23"/>
        <v>-6.271777003484325</v>
      </c>
      <c r="N43" s="13">
        <f t="shared" si="23"/>
        <v>-9.2783505154639165</v>
      </c>
      <c r="O43" s="13">
        <f t="shared" si="23"/>
        <v>-5.1724137931034457</v>
      </c>
      <c r="P43" s="13">
        <f t="shared" si="23"/>
        <v>-20.20905923344948</v>
      </c>
      <c r="Q43" s="13">
        <f t="shared" si="23"/>
        <v>-8.223684210526315</v>
      </c>
      <c r="R43" s="13">
        <f t="shared" ref="R43" si="24">100*(R39-R41)/R41</f>
        <v>5.438066465256802</v>
      </c>
      <c r="S43" s="13">
        <f t="shared" si="23"/>
        <v>-9.584664536741208</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7HBPENafnCN8rxDp9kCjIhGYYeh8upZ2jnFSkjz7UAs7ahsa+H10FY/Jq3mcwc9N/Gou64B6jO2rg+M99BtVmg==" saltValue="e0GJUn/k+Kye9J70d94Ww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2022-12-02T14:48:29Z</dcterms:modified>
</cp:coreProperties>
</file>