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9" documentId="8_{56FE28A7-4BB5-4BBB-823E-7AB4FFAC31F7}" xr6:coauthVersionLast="47" xr6:coauthVersionMax="47" xr10:uidLastSave="{BB987945-2058-4BF7-B91F-FCF0C4C95EFB}"/>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<sst xmlns="http://schemas.openxmlformats.org/spreadsheetml/2006/main" count="12312" uniqueCount="1423">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</sst>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Shropshire</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7.62</c:v>
                </c:pt>
                <c:pt idx="1">
                  <c:v>7.59</c:v>
                </c:pt>
                <c:pt idx="2">
                  <c:v>7.61</c:v>
                </c:pt>
                <c:pt idx="3">
                  <c:v>7.77</c:v>
                </c:pt>
                <c:pt idx="4">
                  <c:v>7.73</c:v>
                </c:pt>
                <c:pt idx="5">
                  <c:v>7.77</c:v>
                </c:pt>
                <c:pt idx="6">
                  <c:v>7.72</c:v>
                </c:pt>
                <c:pt idx="7">
                  <c:v>7.77</c:v>
                </c:pt>
                <c:pt idx="8">
                  <c:v>7.89</c:v>
                </c:pt>
                <c:pt idx="9">
                  <c:v>7.5</c:v>
                </c:pt>
                <c:pt idx="10">
                  <c:v>7.56</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Shropshire</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7.89</c:v>
                </c:pt>
                <c:pt idx="1">
                  <c:v>7.85</c:v>
                </c:pt>
                <c:pt idx="2">
                  <c:v>7.75</c:v>
                </c:pt>
                <c:pt idx="3">
                  <c:v>7.98</c:v>
                </c:pt>
                <c:pt idx="4">
                  <c:v>8.01</c:v>
                </c:pt>
                <c:pt idx="5">
                  <c:v>8.02</c:v>
                </c:pt>
                <c:pt idx="6">
                  <c:v>7.97</c:v>
                </c:pt>
                <c:pt idx="7">
                  <c:v>7.93</c:v>
                </c:pt>
                <c:pt idx="8">
                  <c:v>8.11</c:v>
                </c:pt>
                <c:pt idx="9">
                  <c:v>7.84</c:v>
                </c:pt>
                <c:pt idx="10">
                  <c:v>7.84</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Shropshire</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7.53</c:v>
                </c:pt>
                <c:pt idx="1">
                  <c:v>7.36</c:v>
                </c:pt>
                <c:pt idx="2">
                  <c:v>7.49</c:v>
                </c:pt>
                <c:pt idx="3">
                  <c:v>7.67</c:v>
                </c:pt>
                <c:pt idx="4">
                  <c:v>7.66</c:v>
                </c:pt>
                <c:pt idx="5">
                  <c:v>7.66</c:v>
                </c:pt>
                <c:pt idx="6">
                  <c:v>7.53</c:v>
                </c:pt>
                <c:pt idx="7">
                  <c:v>7.68</c:v>
                </c:pt>
                <c:pt idx="8">
                  <c:v>7.68</c:v>
                </c:pt>
                <c:pt idx="9">
                  <c:v>7.48</c:v>
                </c:pt>
                <c:pt idx="10">
                  <c:v>7.4</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Shropshire</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2.94</c:v>
                </c:pt>
                <c:pt idx="1">
                  <c:v>2.86</c:v>
                </c:pt>
                <c:pt idx="2">
                  <c:v>2.76</c:v>
                </c:pt>
                <c:pt idx="3">
                  <c:v>2.57</c:v>
                </c:pt>
                <c:pt idx="4">
                  <c:v>2.87</c:v>
                </c:pt>
                <c:pt idx="5">
                  <c:v>2.87</c:v>
                </c:pt>
                <c:pt idx="6">
                  <c:v>2.89</c:v>
                </c:pt>
                <c:pt idx="7">
                  <c:v>2.97</c:v>
                </c:pt>
                <c:pt idx="8">
                  <c:v>2.84</c:v>
                </c:pt>
                <c:pt idx="9">
                  <c:v>3.28</c:v>
                </c:pt>
                <c:pt idx="10">
                  <c:v>3.01</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Shropshire in the period April 2011 to March 2022 had scores for 'life satisfaction' that were generally in line with rural or between the rural and England situations.</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Shropshire in the period April 2011 to March 2022 were generally above the rural situation.</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Shropshire in the period April 2011 to March 2022 were generally in line with the rural situation.</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Shropshire in the period April 2011 to March 2022 were generally in line with or above the rural situation, and were more consistently above the rural situation in the latter half of the period.</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233</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Shropshire</v>
      </c>
      <c r="G12" s="10"/>
      <c r="H12" s="11"/>
      <c r="I12" s="30">
        <f>IF(VLOOKUP($F12,'life satisfaction'!$B$10:$L$468,'life satisfaction'!E$1,FALSE)=0,"",VLOOKUP($F12,'life satisfaction'!$B$10:$L$468,'life satisfaction'!E$1,FALSE))</f>
        <v>7.62</v>
      </c>
      <c r="J12" s="31">
        <f>IF(VLOOKUP($F12,'life satisfaction'!$B$10:$L$468,'life satisfaction'!F$1,FALSE)=0,"",VLOOKUP($F12,'life satisfaction'!$B$10:$L$468,'life satisfaction'!F$1,FALSE))</f>
        <v>7.59</v>
      </c>
      <c r="K12" s="31">
        <f>IF(VLOOKUP($F12,'life satisfaction'!$B$10:$L$468,'life satisfaction'!G$1,FALSE)=0,"",VLOOKUP($F12,'life satisfaction'!$B$10:$L$468,'life satisfaction'!G$1,FALSE))</f>
        <v>7.61</v>
      </c>
      <c r="L12" s="31">
        <f>IF(VLOOKUP($F12,'life satisfaction'!$B$10:$L$468,'life satisfaction'!H$1,FALSE)=0,"",VLOOKUP($F12,'life satisfaction'!$B$10:$L$468,'life satisfaction'!H$1,FALSE))</f>
        <v>7.77</v>
      </c>
      <c r="M12" s="31">
        <f>IF(VLOOKUP($F12,'life satisfaction'!$B$10:$L$468,'life satisfaction'!I$1,FALSE)=0,"",VLOOKUP($F12,'life satisfaction'!$B$10:$L$468,'life satisfaction'!I$1,FALSE))</f>
        <v>7.73</v>
      </c>
      <c r="N12" s="31">
        <f>IF(VLOOKUP($F12,'life satisfaction'!$B$10:$L$468,'life satisfaction'!J$1,FALSE)=0,"",VLOOKUP($F12,'life satisfaction'!$B$10:$L$468,'life satisfaction'!J$1,FALSE))</f>
        <v>7.77</v>
      </c>
      <c r="O12" s="31">
        <f>IF(VLOOKUP($F12,'life satisfaction'!$B$10:$L$468,'life satisfaction'!K$1,FALSE)=0,"",VLOOKUP($F12,'life satisfaction'!$B$10:$L$468,'life satisfaction'!K$1,FALSE))</f>
        <v>7.72</v>
      </c>
      <c r="P12" s="31">
        <f>IF(VLOOKUP($F12,'life satisfaction'!$B$10:$L$468,'life satisfaction'!L$1,FALSE)=0,"",VLOOKUP($F12,'life satisfaction'!$B$10:$L$468,'life satisfaction'!L$1,FALSE))</f>
        <v>7.77</v>
      </c>
      <c r="Q12" s="31">
        <f>IF(VLOOKUP($F12,'life satisfaction'!$B$10:$O$468,'life satisfaction'!M$1,FALSE)=0,"",VLOOKUP($F12,'life satisfaction'!$B$10:$O$468,'life satisfaction'!M$1,FALSE))</f>
        <v>7.89</v>
      </c>
      <c r="R12" s="31">
        <f>IF(VLOOKUP($F12,'life satisfaction'!$B$10:$O$468,'life satisfaction'!N$1,FALSE)=0,"",VLOOKUP($F12,'life satisfaction'!$B$10:$O$468,'life satisfaction'!N$1,FALSE))</f>
        <v>7.5</v>
      </c>
      <c r="S12" s="31">
        <f>IF(VLOOKUP($F12,'life satisfaction'!$B$10:$O$468,'life satisfaction'!O$1,FALSE)=0,"",VLOOKUP($F12,'life satisfaction'!$B$10:$O$468,'life satisfaction'!O$1,FALSE))</f>
        <v>7.56</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Shropshire to Rural as a Region</v>
      </c>
      <c r="G15" s="50"/>
      <c r="H15" s="51"/>
      <c r="I15" s="13">
        <f>100*((I12-I13))/I13</f>
        <v>0.47819524982126838</v>
      </c>
      <c r="J15" s="13">
        <f>100*((J12-J13))/J13</f>
        <v>4.9232919353364948E-2</v>
      </c>
      <c r="K15" s="13">
        <f t="shared" ref="K15:P15" si="0">100*((K12-K13))/K13</f>
        <v>-0.87569247186955701</v>
      </c>
      <c r="L15" s="13">
        <f t="shared" si="0"/>
        <v>-0.33997311121756929</v>
      </c>
      <c r="M15" s="13">
        <f t="shared" si="0"/>
        <v>-1.0685869364090341</v>
      </c>
      <c r="N15" s="13">
        <f t="shared" si="0"/>
        <v>-0.9522200549830161</v>
      </c>
      <c r="O15" s="13">
        <f t="shared" si="0"/>
        <v>0.12813701284493828</v>
      </c>
      <c r="P15" s="13">
        <f t="shared" si="0"/>
        <v>-1.0418904403867282</v>
      </c>
      <c r="Q15" s="13">
        <f t="shared" ref="Q15:S15" si="1">100*((Q12-Q13))/Q13</f>
        <v>1.0820238940511071</v>
      </c>
      <c r="R15" s="13">
        <f t="shared" ref="R15" si="2">100*((R12-R13))/R13</f>
        <v>-0.60991186613870474</v>
      </c>
      <c r="S15" s="13">
        <f t="shared" si="1"/>
        <v>-1.522332778806599</v>
      </c>
      <c r="T15" s="24"/>
    </row>
    <row r="16" spans="1:20" ht="51" customHeight="1" x14ac:dyDescent="0.3">
      <c r="B16" s="12"/>
      <c r="C16" s="12"/>
      <c r="D16" s="12"/>
      <c r="F16" s="36" t="str">
        <f>"% Gap - "&amp;F12&amp;" to England"</f>
        <v>% Gap - Shropshire to England</v>
      </c>
      <c r="G16" s="37"/>
      <c r="H16" s="38"/>
      <c r="I16" s="13">
        <f>100*(I12-I14)/I14</f>
        <v>2.8340080971659916</v>
      </c>
      <c r="J16" s="13">
        <f>100*(J12-J14)/J14</f>
        <v>2.0161290322580574</v>
      </c>
      <c r="K16" s="13">
        <f t="shared" ref="K16:P16" si="3">100*(K12-K14)/K14</f>
        <v>1.466666666666671</v>
      </c>
      <c r="L16" s="13">
        <f t="shared" si="3"/>
        <v>2.2368421052631571</v>
      </c>
      <c r="M16" s="13">
        <f t="shared" si="3"/>
        <v>1.1780104712041983</v>
      </c>
      <c r="N16" s="13">
        <f t="shared" si="3"/>
        <v>1.3037809647979093</v>
      </c>
      <c r="O16" s="13">
        <f t="shared" si="3"/>
        <v>0.52083333333333381</v>
      </c>
      <c r="P16" s="13">
        <f t="shared" si="3"/>
        <v>0.77821011673151241</v>
      </c>
      <c r="Q16" s="13">
        <f t="shared" ref="Q16:S16" si="4">100*(Q12-Q14)/Q14</f>
        <v>3.1372549019607754</v>
      </c>
      <c r="R16" s="13">
        <f t="shared" ref="R16" si="5">100*(R12-R14)/R14</f>
        <v>1.6260162601626031</v>
      </c>
      <c r="S16" s="13">
        <f t="shared" si="4"/>
        <v>0.13245033112582499</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Shropshire</v>
      </c>
      <c r="G21" s="10"/>
      <c r="H21" s="11"/>
      <c r="I21" s="30">
        <f>IF(VLOOKUP($F21,worthwhile!$B$10:$L$468,worthwhile!E$1,FALSE)=0,"",VLOOKUP($F21,worthwhile!$B$10:$L$468,worthwhile!E$1,FALSE))</f>
        <v>7.89</v>
      </c>
      <c r="J21" s="31">
        <f>IF(VLOOKUP($F21,worthwhile!$B$10:$L$468,worthwhile!F$1,FALSE)=0,"",VLOOKUP($F21,worthwhile!$B$10:$L$468,worthwhile!F$1,FALSE))</f>
        <v>7.85</v>
      </c>
      <c r="K21" s="31">
        <f>IF(VLOOKUP($F21,worthwhile!$B$10:$L$468,worthwhile!G$1,FALSE)=0,"",VLOOKUP($F21,worthwhile!$B$10:$L$468,worthwhile!G$1,FALSE))</f>
        <v>7.75</v>
      </c>
      <c r="L21" s="31">
        <f>IF(VLOOKUP($F21,worthwhile!$B$10:$L$468,worthwhile!H$1,FALSE)=0,"",VLOOKUP($F21,worthwhile!$B$10:$L$468,worthwhile!H$1,FALSE))</f>
        <v>7.98</v>
      </c>
      <c r="M21" s="31">
        <f>IF(VLOOKUP($F21,worthwhile!$B$10:$L$468,worthwhile!I$1,FALSE)=0,"",VLOOKUP($F21,worthwhile!$B$10:$L$468,worthwhile!I$1,FALSE))</f>
        <v>8.01</v>
      </c>
      <c r="N21" s="31">
        <f>IF(VLOOKUP($F21,worthwhile!$B$10:$L$468,worthwhile!J$1,FALSE)=0,"",VLOOKUP($F21,worthwhile!$B$10:$L$468,worthwhile!J$1,FALSE))</f>
        <v>8.02</v>
      </c>
      <c r="O21" s="31">
        <f>IF(VLOOKUP($F21,worthwhile!$B$10:$L$468,worthwhile!K$1,FALSE)=0,"",VLOOKUP($F21,worthwhile!$B$10:$L$468,worthwhile!K$1,FALSE))</f>
        <v>7.97</v>
      </c>
      <c r="P21" s="31">
        <f>IF(VLOOKUP($F21,worthwhile!$B$10:$L$468,worthwhile!L$1,FALSE)=0,"",VLOOKUP($F21,worthwhile!$B$10:$L$468,worthwhile!L$1,FALSE))</f>
        <v>7.93</v>
      </c>
      <c r="Q21" s="31">
        <f>IF(VLOOKUP($F21,worthwhile!$B$10:$O$468,worthwhile!M$1,FALSE)=0,"",VLOOKUP($F21,worthwhile!$B$10:$O$468,worthwhile!M$1,FALSE))</f>
        <v>8.11</v>
      </c>
      <c r="R21" s="31">
        <f>IF(VLOOKUP($F21,worthwhile!$B$10:$O$468,worthwhile!N$1,FALSE)=0,"",VLOOKUP($F21,worthwhile!$B$10:$O$468,worthwhile!N$1,FALSE))</f>
        <v>7.84</v>
      </c>
      <c r="S21" s="31">
        <f>IF(VLOOKUP($F21,worthwhile!$B$10:$O$468,worthwhile!O$1,FALSE)=0,"",VLOOKUP($F21,worthwhile!$B$10:$O$468,worthwhile!O$1,FALSE))</f>
        <v>7.84</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Shropshire to Rural as a Region</v>
      </c>
      <c r="G24" s="50"/>
      <c r="H24" s="51"/>
      <c r="I24" s="13">
        <f>100*((I21-I22))/I22</f>
        <v>0.98070962668267037</v>
      </c>
      <c r="J24" s="13">
        <f>100*((J21-J22))/J22</f>
        <v>0.49666065121158148</v>
      </c>
      <c r="K24" s="13">
        <f t="shared" ref="K24:P24" si="8">100*((K21-K22))/K22</f>
        <v>-1.5338221562294634</v>
      </c>
      <c r="L24" s="13">
        <f t="shared" si="8"/>
        <v>0.16180985074176746</v>
      </c>
      <c r="M24" s="13">
        <f t="shared" si="8"/>
        <v>0.43507817811004873</v>
      </c>
      <c r="N24" s="13">
        <f t="shared" si="8"/>
        <v>0.22132221201767702</v>
      </c>
      <c r="O24" s="13">
        <f t="shared" si="8"/>
        <v>0.8829988409686953</v>
      </c>
      <c r="P24" s="13">
        <f t="shared" si="8"/>
        <v>-0.82870014615257048</v>
      </c>
      <c r="Q24" s="13">
        <f t="shared" ref="Q24:S24" si="9">100*((Q21-Q22))/Q22</f>
        <v>1.5294348331045229</v>
      </c>
      <c r="R24" s="13">
        <f t="shared" ref="R24" si="10">100*((R21-R22))/R22</f>
        <v>0.10922908878331829</v>
      </c>
      <c r="S24" s="13">
        <f t="shared" si="9"/>
        <v>-0.46652492466773265</v>
      </c>
      <c r="T24" s="24"/>
    </row>
    <row r="25" spans="1:20" ht="51" customHeight="1" x14ac:dyDescent="0.3">
      <c r="B25" s="12"/>
      <c r="C25" s="12"/>
      <c r="D25" s="12"/>
      <c r="F25" s="36" t="str">
        <f>"% Gap - "&amp;F21&amp;" to England"</f>
        <v>% Gap - Shropshire to England</v>
      </c>
      <c r="G25" s="37"/>
      <c r="H25" s="38"/>
      <c r="I25" s="13">
        <f>100*(I21-I23)/I23</f>
        <v>3.0026109660574352</v>
      </c>
      <c r="J25" s="13">
        <f>100*(J21-J23)/J23</f>
        <v>2.0806241872561668</v>
      </c>
      <c r="K25" s="13">
        <f t="shared" ref="K25:P25" si="11">100*(K21-K23)/K23</f>
        <v>0.12919896640826598</v>
      </c>
      <c r="L25" s="13">
        <f t="shared" si="11"/>
        <v>2.0460358056266004</v>
      </c>
      <c r="M25" s="13">
        <f t="shared" si="11"/>
        <v>2.29885057471264</v>
      </c>
      <c r="N25" s="13">
        <f t="shared" si="11"/>
        <v>2.0356234096692014</v>
      </c>
      <c r="O25" s="13">
        <f t="shared" si="11"/>
        <v>1.1421319796954297</v>
      </c>
      <c r="P25" s="13">
        <f t="shared" si="11"/>
        <v>0.63451776649745972</v>
      </c>
      <c r="Q25" s="13">
        <f t="shared" ref="Q25:S25" si="12">100*(Q21-Q23)/Q23</f>
        <v>3.1806615776081313</v>
      </c>
      <c r="R25" s="13">
        <f t="shared" ref="R25" si="13">100*(R21-R23)/R23</f>
        <v>1.6861219195849533</v>
      </c>
      <c r="S25" s="13">
        <f t="shared" si="12"/>
        <v>0.77120822622107466</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Shropshire</v>
      </c>
      <c r="G30" s="10"/>
      <c r="H30" s="11"/>
      <c r="I30" s="30">
        <f>IF(VLOOKUP($F30,happy!$B$10:$L$468,happy!E$1,FALSE)=0,"",VLOOKUP($F30,happy!$B$10:$L$468,happy!E$1,FALSE))</f>
        <v>7.53</v>
      </c>
      <c r="J30" s="31">
        <f>IF(VLOOKUP($F30,happy!$B$10:$L$468,happy!F$1,FALSE)=0,"",VLOOKUP($F30,happy!$B$10:$L$468,happy!F$1,FALSE))</f>
        <v>7.36</v>
      </c>
      <c r="K30" s="31">
        <f>IF(VLOOKUP($F30,happy!$B$10:$L$468,happy!G$1,FALSE)=0,"",VLOOKUP($F30,happy!$B$10:$L$468,happy!G$1,FALSE))</f>
        <v>7.49</v>
      </c>
      <c r="L30" s="31">
        <f>IF(VLOOKUP($F30,happy!$B$10:$L$468,happy!H$1,FALSE)=0,"",VLOOKUP($F30,happy!$B$10:$L$468,happy!H$1,FALSE))</f>
        <v>7.67</v>
      </c>
      <c r="M30" s="31">
        <f>IF(VLOOKUP($F30,happy!$B$10:$L$468,happy!I$1,FALSE)=0,"",VLOOKUP($F30,happy!$B$10:$L$468,happy!I$1,FALSE))</f>
        <v>7.66</v>
      </c>
      <c r="N30" s="31">
        <f>IF(VLOOKUP($F30,happy!$B$10:$L$468,happy!J$1,FALSE)=0,"",VLOOKUP($F30,happy!$B$10:$L$468,happy!J$1,FALSE))</f>
        <v>7.66</v>
      </c>
      <c r="O30" s="31">
        <f>IF(VLOOKUP($F30,happy!$B$10:$L$468,happy!K$1,FALSE)=0,"",VLOOKUP($F30,happy!$B$10:$L$468,happy!K$1,FALSE))</f>
        <v>7.53</v>
      </c>
      <c r="P30" s="31">
        <f>IF(VLOOKUP($F30,happy!$B$10:$L$468,happy!L$1,FALSE)=0,"",VLOOKUP($F30,happy!$B$10:$L$468,happy!L$1,FALSE))</f>
        <v>7.68</v>
      </c>
      <c r="Q30" s="31">
        <f>IF(VLOOKUP($F30,happy!$B$10:$O$468,happy!M$1,FALSE)=0,"",VLOOKUP($F30,happy!$B$10:$O$468,happy!M$1,FALSE))</f>
        <v>7.68</v>
      </c>
      <c r="R30" s="31">
        <f>IF(VLOOKUP($F30,happy!$B$10:$O$468,happy!N$1,FALSE)=0,"",VLOOKUP($F30,happy!$B$10:$O$468,happy!N$1,FALSE))</f>
        <v>7.48</v>
      </c>
      <c r="S30" s="31">
        <f>IF(VLOOKUP($F30,happy!$B$10:$O$468,happy!O$1,FALSE)=0,"",VLOOKUP($F30,happy!$B$10:$O$468,happy!O$1,FALSE))</f>
        <v>7.4</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Shropshire to Rural as a Region</v>
      </c>
      <c r="G33" s="50"/>
      <c r="H33" s="51"/>
      <c r="I33" s="13">
        <f>100*((I30-I31))/I31</f>
        <v>1.0166478099240117</v>
      </c>
      <c r="J33" s="13">
        <f>100*((J30-J31))/J31</f>
        <v>-0.61497413204044848</v>
      </c>
      <c r="K33" s="13">
        <f t="shared" ref="K33:S33" si="16">100*((K30-K31))/K31</f>
        <v>-0.64407863193219017</v>
      </c>
      <c r="L33" s="13">
        <f t="shared" si="16"/>
        <v>0.52900862205102661</v>
      </c>
      <c r="M33" s="13">
        <f t="shared" si="16"/>
        <v>0.46457240376712922</v>
      </c>
      <c r="N33" s="13">
        <f t="shared" si="16"/>
        <v>-1.1008885743527645E-2</v>
      </c>
      <c r="O33" s="13">
        <f t="shared" si="16"/>
        <v>0.22932837257038161</v>
      </c>
      <c r="P33" s="13">
        <f t="shared" si="16"/>
        <v>-4.7041113933569294E-2</v>
      </c>
      <c r="Q33" s="13">
        <f t="shared" si="16"/>
        <v>1.2870626370483456</v>
      </c>
      <c r="R33" s="13">
        <f t="shared" ref="R33" si="17">100*((R30-R31))/R31</f>
        <v>8.0600960763512766E-2</v>
      </c>
      <c r="S33" s="13">
        <f t="shared" si="16"/>
        <v>-2.3420730446949318</v>
      </c>
      <c r="T33" s="24"/>
    </row>
    <row r="34" spans="1:20" ht="51" customHeight="1" x14ac:dyDescent="0.3">
      <c r="B34" s="12"/>
      <c r="C34" s="12"/>
      <c r="D34" s="12"/>
      <c r="F34" s="36" t="str">
        <f>"% Gap - "&amp;F30&amp;" to England"</f>
        <v>% Gap - Shropshire to England</v>
      </c>
      <c r="G34" s="37"/>
      <c r="H34" s="38"/>
      <c r="I34" s="13">
        <f>100*(I30-I32)/I32</f>
        <v>3.2921810699588505</v>
      </c>
      <c r="J34" s="13">
        <f>100*(J30-J32)/J32</f>
        <v>0.96021947873800118</v>
      </c>
      <c r="K34" s="13">
        <f t="shared" ref="K34:S34" si="18">100*(K30-K32)/K32</f>
        <v>1.4905149051490558</v>
      </c>
      <c r="L34" s="13">
        <f t="shared" si="18"/>
        <v>2.8150134048257369</v>
      </c>
      <c r="M34" s="13">
        <f t="shared" si="18"/>
        <v>2.5435073627844766</v>
      </c>
      <c r="N34" s="13">
        <f t="shared" si="18"/>
        <v>1.9973368841544654</v>
      </c>
      <c r="O34" s="13">
        <f t="shared" si="18"/>
        <v>0.13297872340426431</v>
      </c>
      <c r="P34" s="13">
        <f t="shared" si="18"/>
        <v>1.5873015873015888</v>
      </c>
      <c r="Q34" s="13">
        <f t="shared" si="18"/>
        <v>2.8112449799196781</v>
      </c>
      <c r="R34" s="13">
        <f t="shared" ref="R34" si="19">100*(R30-R32)/R32</f>
        <v>2.3255813953488484</v>
      </c>
      <c r="S34" s="13">
        <f t="shared" si="18"/>
        <v>-0.67114093959731302</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Shropshire</v>
      </c>
      <c r="G39" s="10"/>
      <c r="H39" s="11"/>
      <c r="I39" s="30">
        <f>IF(VLOOKUP($F39,anxiety!$B$10:$L$468,anxiety!E$1,FALSE)=0,"",VLOOKUP($F39,anxiety!$B$10:$L$468,anxiety!E$1,FALSE))</f>
        <v>2.94</v>
      </c>
      <c r="J39" s="31">
        <f>IF(VLOOKUP($F39,anxiety!$B$10:$L$468,anxiety!F$1,FALSE)=0,"",VLOOKUP($F39,anxiety!$B$10:$L$468,anxiety!F$1,FALSE))</f>
        <v>2.86</v>
      </c>
      <c r="K39" s="31">
        <f>IF(VLOOKUP($F39,anxiety!$B$10:$L$468,anxiety!G$1,FALSE)=0,"",VLOOKUP($F39,anxiety!$B$10:$L$468,anxiety!G$1,FALSE))</f>
        <v>2.76</v>
      </c>
      <c r="L39" s="31">
        <f>IF(VLOOKUP($F39,anxiety!$B$10:$L$468,anxiety!H$1,FALSE)=0,"",VLOOKUP($F39,anxiety!$B$10:$L$468,anxiety!H$1,FALSE))</f>
        <v>2.57</v>
      </c>
      <c r="M39" s="31">
        <f>IF(VLOOKUP($F39,anxiety!$B$10:$L$468,anxiety!I$1,FALSE)=0,"",VLOOKUP($F39,anxiety!$B$10:$L$468,anxiety!I$1,FALSE))</f>
        <v>2.87</v>
      </c>
      <c r="N39" s="31">
        <f>IF(VLOOKUP($F39,anxiety!$B$10:$L$468,anxiety!J$1,FALSE)=0,"",VLOOKUP($F39,anxiety!$B$10:$L$468,anxiety!J$1,FALSE))</f>
        <v>2.87</v>
      </c>
      <c r="O39" s="31">
        <f>IF(VLOOKUP($F39,anxiety!$B$10:$L$468,anxiety!K$1,FALSE)=0,"",VLOOKUP($F39,anxiety!$B$10:$L$468,anxiety!K$1,FALSE))</f>
        <v>2.89</v>
      </c>
      <c r="P39" s="31">
        <f>IF(VLOOKUP($F39,anxiety!$B$10:$L$468,anxiety!L$1,FALSE)=0,"",VLOOKUP($F39,anxiety!$B$10:$L$468,anxiety!L$1,FALSE))</f>
        <v>2.97</v>
      </c>
      <c r="Q39" s="31">
        <f>IF(VLOOKUP($F39,anxiety!$B$10:$O$468,anxiety!M$1,FALSE)=0,"",VLOOKUP($F39,anxiety!$B$10:$O$468,anxiety!M$1,FALSE))</f>
        <v>2.84</v>
      </c>
      <c r="R39" s="31">
        <f>IF(VLOOKUP($F39,anxiety!$B$10:$O$468,anxiety!N$1,FALSE)=0,"",VLOOKUP($F39,anxiety!$B$10:$O$468,anxiety!N$1,FALSE))</f>
        <v>3.28</v>
      </c>
      <c r="S39" s="31">
        <f>IF(VLOOKUP($F39,anxiety!$B$10:$O$468,anxiety!O$1,FALSE)=0,"",VLOOKUP($F39,anxiety!$B$10:$O$468,anxiety!O$1,FALSE))</f>
        <v>3.01</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Shropshire to Rural as a Region</v>
      </c>
      <c r="G42" s="50"/>
      <c r="H42" s="51"/>
      <c r="I42" s="13">
        <f>100*((I39-I40))/I40</f>
        <v>-0.90960773166571141</v>
      </c>
      <c r="J42" s="13">
        <f>100*((J39-J40))/J40</f>
        <v>-1.5184201792233312</v>
      </c>
      <c r="K42" s="13">
        <f t="shared" ref="K42:S42" si="21">100*((K39-K40))/K40</f>
        <v>0.93408530137466006</v>
      </c>
      <c r="L42" s="13">
        <f t="shared" si="21"/>
        <v>-4.4994627507163294</v>
      </c>
      <c r="M42" s="13">
        <f t="shared" si="21"/>
        <v>5.8805227131300191</v>
      </c>
      <c r="N42" s="13">
        <f t="shared" si="21"/>
        <v>5.1839095685962935</v>
      </c>
      <c r="O42" s="13">
        <f t="shared" si="21"/>
        <v>5.6370282291804585</v>
      </c>
      <c r="P42" s="13">
        <f t="shared" si="21"/>
        <v>6.8160152526215398</v>
      </c>
      <c r="Q42" s="13">
        <f t="shared" si="21"/>
        <v>-2.3327118292935203</v>
      </c>
      <c r="R42" s="13">
        <f t="shared" ref="R42" si="22">100*((R39-R40))/R40</f>
        <v>8.0360331759196928</v>
      </c>
      <c r="S42" s="13">
        <f t="shared" si="21"/>
        <v>1.8135137338006833</v>
      </c>
      <c r="T42" s="24"/>
    </row>
    <row r="43" spans="1:20" ht="51" customHeight="1" x14ac:dyDescent="0.3">
      <c r="B43" s="12"/>
      <c r="C43" s="12"/>
      <c r="D43" s="12"/>
      <c r="F43" s="36" t="str">
        <f>"% Gap - "&amp;F39&amp;" to England"</f>
        <v>% Gap - Shropshire to England</v>
      </c>
      <c r="G43" s="37"/>
      <c r="H43" s="38"/>
      <c r="I43" s="13">
        <f>100*(I39-I41)/I41</f>
        <v>-6.3694267515923624</v>
      </c>
      <c r="J43" s="13">
        <f>100*(J39-J41)/J41</f>
        <v>-5.9210526315789522</v>
      </c>
      <c r="K43" s="13">
        <f t="shared" ref="K43:S43" si="23">100*(K39-K41)/K41</f>
        <v>-5.8020477815699776</v>
      </c>
      <c r="L43" s="13">
        <f t="shared" si="23"/>
        <v>-10.139860139860142</v>
      </c>
      <c r="M43" s="13">
        <f t="shared" si="23"/>
        <v>0</v>
      </c>
      <c r="N43" s="13">
        <f t="shared" si="23"/>
        <v>-1.3745704467353963</v>
      </c>
      <c r="O43" s="13">
        <f t="shared" si="23"/>
        <v>-0.34482758620688919</v>
      </c>
      <c r="P43" s="13">
        <f t="shared" si="23"/>
        <v>3.4843205574912921</v>
      </c>
      <c r="Q43" s="13">
        <f t="shared" si="23"/>
        <v>-6.5789473684210584</v>
      </c>
      <c r="R43" s="13">
        <f t="shared" ref="R43" si="24">100*(R39-R41)/R41</f>
        <v>-0.90634441087614048</v>
      </c>
      <c r="S43" s="13">
        <f t="shared" si="23"/>
        <v>-3.8338658146964892</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9btaR9UMhTdZ91CfbR5pqgu5CobLmaOBHfqcEDS41vu+nDd0Krfp0uAoQw4NgtXoF2gB2lzk4xKsppfkbLpJ5A==" saltValue="n6Q2qUDAaEKtNukGrxZpww=="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2022-12-02T13:00:20Z</dcterms:modified>
</cp:coreProperties>
</file>