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4A6962FB-3193-49E7-B18A-164DCA76AE3E}" xr6:coauthVersionLast="47" xr6:coauthVersionMax="47" xr10:uidLastSave="{D92C366D-E2DB-4807-A010-C3F159CE59B3}"/>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<sst xmlns="http://schemas.openxmlformats.org/spreadsheetml/2006/main" count="12312" uniqueCount="1423">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</sst>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7.32</c:v>
                </c:pt>
                <c:pt idx="1">
                  <c:v>7.75</c:v>
                </c:pt>
                <c:pt idx="2">
                  <c:v>7.86</c:v>
                </c:pt>
                <c:pt idx="3">
                  <c:v>7.91</c:v>
                </c:pt>
                <c:pt idx="4">
                  <c:v>7.75</c:v>
                </c:pt>
                <c:pt idx="5">
                  <c:v>7.82</c:v>
                </c:pt>
                <c:pt idx="6">
                  <c:v>7.75</c:v>
                </c:pt>
                <c:pt idx="7">
                  <c:v>7.88</c:v>
                </c:pt>
                <c:pt idx="8">
                  <c:v>7.89</c:v>
                </c:pt>
                <c:pt idx="9">
                  <c:v>7.5</c:v>
                </c:pt>
                <c:pt idx="10">
                  <c:v>7.71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7.64</c:v>
                </c:pt>
                <c:pt idx="1">
                  <c:v>8.0299999999999994</c:v>
                </c:pt>
                <c:pt idx="2">
                  <c:v>7.98</c:v>
                </c:pt>
                <c:pt idx="3">
                  <c:v>7.97</c:v>
                </c:pt>
                <c:pt idx="4">
                  <c:v>7.6</c:v>
                </c:pt>
                <c:pt idx="5">
                  <c:v>8</c:v>
                </c:pt>
                <c:pt idx="6">
                  <c:v>7.99</c:v>
                </c:pt>
                <c:pt idx="7">
                  <c:v>8</c:v>
                </c:pt>
                <c:pt idx="8">
                  <c:v>7.96</c:v>
                </c:pt>
                <c:pt idx="9">
                  <c:v>7.57</c:v>
                </c:pt>
                <c:pt idx="10">
                  <c:v>7.68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7.22</c:v>
                </c:pt>
                <c:pt idx="1">
                  <c:v>7.81</c:v>
                </c:pt>
                <c:pt idx="2">
                  <c:v>7.67</c:v>
                </c:pt>
                <c:pt idx="3">
                  <c:v>7.76</c:v>
                </c:pt>
                <c:pt idx="4">
                  <c:v>7.69</c:v>
                </c:pt>
                <c:pt idx="5">
                  <c:v>7.7</c:v>
                </c:pt>
                <c:pt idx="6">
                  <c:v>7.64</c:v>
                </c:pt>
                <c:pt idx="7">
                  <c:v>7.62</c:v>
                </c:pt>
                <c:pt idx="8">
                  <c:v>7.68</c:v>
                </c:pt>
                <c:pt idx="9">
                  <c:v>7.75</c:v>
                </c:pt>
                <c:pt idx="10">
                  <c:v>7.51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3.3</c:v>
                </c:pt>
                <c:pt idx="1">
                  <c:v>2.56</c:v>
                </c:pt>
                <c:pt idx="2">
                  <c:v>2.64</c:v>
                </c:pt>
                <c:pt idx="3">
                  <c:v>2.8</c:v>
                </c:pt>
                <c:pt idx="4">
                  <c:v>2.5</c:v>
                </c:pt>
                <c:pt idx="5">
                  <c:v>2.89</c:v>
                </c:pt>
                <c:pt idx="6">
                  <c:v>2.4300000000000002</c:v>
                </c:pt>
                <c:pt idx="7">
                  <c:v>3.09</c:v>
                </c:pt>
                <c:pt idx="8">
                  <c:v>3</c:v>
                </c:pt>
                <c:pt idx="9">
                  <c:v>2.88</c:v>
                </c:pt>
                <c:pt idx="10">
                  <c:v>2.79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Kesteven in the period April 2011 to March 2022 had scores for 'life satisfaction' that were generally in line with or above the rural situation and above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Kesteven in the period April 2011 to March 2022 held at around 8 for a number of years, but these scores were interrupted in some years where the scores dropped below 7.7 taking them below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Kesteven in the period April 2011 to March 2022 were generally greater than both the England and rural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Kesteven in the period April 2011 to March 2022 fluctuated around the rural level, occasionally surpassing the England scores for some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Kesteven</v>
      </c>
      <c r="G12" s="10"/>
      <c r="H12" s="11"/>
      <c r="I12" s="30">
        <f>IF(VLOOKUP($F12,'life satisfaction'!$B$10:$L$468,'life satisfaction'!E$1,FALSE)=0,"",VLOOKUP($F12,'life satisfaction'!$B$10:$L$468,'life satisfaction'!E$1,FALSE))</f>
        <v>7.32</v>
      </c>
      <c r="J12" s="31">
        <f>IF(VLOOKUP($F12,'life satisfaction'!$B$10:$L$468,'life satisfaction'!F$1,FALSE)=0,"",VLOOKUP($F12,'life satisfaction'!$B$10:$L$468,'life satisfaction'!F$1,FALSE))</f>
        <v>7.75</v>
      </c>
      <c r="K12" s="31">
        <f>IF(VLOOKUP($F12,'life satisfaction'!$B$10:$L$468,'life satisfaction'!G$1,FALSE)=0,"",VLOOKUP($F12,'life satisfaction'!$B$10:$L$468,'life satisfaction'!G$1,FALSE))</f>
        <v>7.86</v>
      </c>
      <c r="L12" s="31">
        <f>IF(VLOOKUP($F12,'life satisfaction'!$B$10:$L$468,'life satisfaction'!H$1,FALSE)=0,"",VLOOKUP($F12,'life satisfaction'!$B$10:$L$468,'life satisfaction'!H$1,FALSE))</f>
        <v>7.91</v>
      </c>
      <c r="M12" s="31">
        <f>IF(VLOOKUP($F12,'life satisfaction'!$B$10:$L$468,'life satisfaction'!I$1,FALSE)=0,"",VLOOKUP($F12,'life satisfaction'!$B$10:$L$468,'life satisfaction'!I$1,FALSE))</f>
        <v>7.75</v>
      </c>
      <c r="N12" s="31">
        <f>IF(VLOOKUP($F12,'life satisfaction'!$B$10:$L$468,'life satisfaction'!J$1,FALSE)=0,"",VLOOKUP($F12,'life satisfaction'!$B$10:$L$468,'life satisfaction'!J$1,FALSE))</f>
        <v>7.82</v>
      </c>
      <c r="O12" s="31">
        <f>IF(VLOOKUP($F12,'life satisfaction'!$B$10:$L$468,'life satisfaction'!K$1,FALSE)=0,"",VLOOKUP($F12,'life satisfaction'!$B$10:$L$468,'life satisfaction'!K$1,FALSE))</f>
        <v>7.75</v>
      </c>
      <c r="P12" s="31">
        <f>IF(VLOOKUP($F12,'life satisfaction'!$B$10:$L$468,'life satisfaction'!L$1,FALSE)=0,"",VLOOKUP($F12,'life satisfaction'!$B$10:$L$468,'life satisfaction'!L$1,FALSE))</f>
        <v>7.88</v>
      </c>
      <c r="Q12" s="31">
        <f>IF(VLOOKUP($F12,'life satisfaction'!$B$10:$O$468,'life satisfaction'!M$1,FALSE)=0,"",VLOOKUP($F12,'life satisfaction'!$B$10:$O$468,'life satisfaction'!M$1,FALSE))</f>
        <v>7.89</v>
      </c>
      <c r="R12" s="31">
        <f>IF(VLOOKUP($F12,'life satisfaction'!$B$10:$O$468,'life satisfaction'!N$1,FALSE)=0,"",VLOOKUP($F12,'life satisfaction'!$B$10:$O$468,'life satisfaction'!N$1,FALSE))</f>
        <v>7.5</v>
      </c>
      <c r="S12" s="31">
        <f>IF(VLOOKUP($F12,'life satisfaction'!$B$10:$O$468,'life satisfaction'!O$1,FALSE)=0,"",VLOOKUP($F12,'life satisfaction'!$B$10:$O$468,'life satisfaction'!O$1,FALSE))</f>
        <v>7.71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Kesteven to Rural as a Region</v>
      </c>
      <c r="G15" s="50"/>
      <c r="H15" s="51"/>
      <c r="I15" s="13">
        <f>100*((I12-I13))/I13</f>
        <v>-3.4776392088331098</v>
      </c>
      <c r="J15" s="13">
        <f>100*((J12-J13))/J13</f>
        <v>2.1583076581012639</v>
      </c>
      <c r="K15" s="13">
        <f t="shared" ref="K15:P15" si="0">100*((K12-K13))/K13</f>
        <v>2.3806908240611406</v>
      </c>
      <c r="L15" s="13">
        <f t="shared" si="0"/>
        <v>1.4557030489406801</v>
      </c>
      <c r="M15" s="13">
        <f t="shared" si="0"/>
        <v>-0.81261950286805384</v>
      </c>
      <c r="N15" s="13">
        <f t="shared" si="0"/>
        <v>-0.3148469536637214</v>
      </c>
      <c r="O15" s="13">
        <f t="shared" si="0"/>
        <v>0.51723599087413175</v>
      </c>
      <c r="P15" s="13">
        <f t="shared" si="0"/>
        <v>0.35906091760007913</v>
      </c>
      <c r="Q15" s="13">
        <f t="shared" ref="Q15:S15" si="1">100*((Q12-Q13))/Q13</f>
        <v>1.0820238940511071</v>
      </c>
      <c r="R15" s="13">
        <f t="shared" ref="R15" si="2">100*((R12-R13))/R13</f>
        <v>-0.60991186613870474</v>
      </c>
      <c r="S15" s="13">
        <f t="shared" si="1"/>
        <v>0.43158918986787803</v>
      </c>
      <c r="T15" s="24"/>
    </row>
    <row r="16" spans="1:20" ht="51" customHeight="1" x14ac:dyDescent="0.3">
      <c r="B16" s="12"/>
      <c r="C16" s="12"/>
      <c r="D16" s="12"/>
      <c r="F16" s="36" t="str">
        <f>"% Gap - "&amp;F12&amp;" to England"</f>
        <v>% Gap - South Kesteven to England</v>
      </c>
      <c r="G16" s="37"/>
      <c r="H16" s="38"/>
      <c r="I16" s="13">
        <f>100*(I12-I14)/I14</f>
        <v>-1.2145748987854232</v>
      </c>
      <c r="J16" s="13">
        <f>100*(J12-J14)/J14</f>
        <v>4.1666666666666616</v>
      </c>
      <c r="K16" s="13">
        <f t="shared" ref="K16:P16" si="3">100*(K12-K14)/K14</f>
        <v>4.8000000000000034</v>
      </c>
      <c r="L16" s="13">
        <f t="shared" si="3"/>
        <v>4.0789473684210593</v>
      </c>
      <c r="M16" s="13">
        <f t="shared" si="3"/>
        <v>1.4397905759162346</v>
      </c>
      <c r="N16" s="13">
        <f t="shared" si="3"/>
        <v>1.9556714471968755</v>
      </c>
      <c r="O16" s="13">
        <f t="shared" si="3"/>
        <v>0.91145833333333703</v>
      </c>
      <c r="P16" s="13">
        <f t="shared" si="3"/>
        <v>2.2049286640726322</v>
      </c>
      <c r="Q16" s="13">
        <f t="shared" ref="Q16:S16" si="4">100*(Q12-Q14)/Q14</f>
        <v>3.1372549019607754</v>
      </c>
      <c r="R16" s="13">
        <f t="shared" ref="R16" si="5">100*(R12-R14)/R14</f>
        <v>1.6260162601626031</v>
      </c>
      <c r="S16" s="13">
        <f t="shared" si="4"/>
        <v>2.119205298013247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Kesteven</v>
      </c>
      <c r="G21" s="10"/>
      <c r="H21" s="11"/>
      <c r="I21" s="30">
        <f>IF(VLOOKUP($F21,worthwhile!$B$10:$L$468,worthwhile!E$1,FALSE)=0,"",VLOOKUP($F21,worthwhile!$B$10:$L$468,worthwhile!E$1,FALSE))</f>
        <v>7.64</v>
      </c>
      <c r="J21" s="31">
        <f>IF(VLOOKUP($F21,worthwhile!$B$10:$L$468,worthwhile!F$1,FALSE)=0,"",VLOOKUP($F21,worthwhile!$B$10:$L$468,worthwhile!F$1,FALSE))</f>
        <v>8.0299999999999994</v>
      </c>
      <c r="K21" s="31">
        <f>IF(VLOOKUP($F21,worthwhile!$B$10:$L$468,worthwhile!G$1,FALSE)=0,"",VLOOKUP($F21,worthwhile!$B$10:$L$468,worthwhile!G$1,FALSE))</f>
        <v>7.98</v>
      </c>
      <c r="L21" s="31">
        <f>IF(VLOOKUP($F21,worthwhile!$B$10:$L$468,worthwhile!H$1,FALSE)=0,"",VLOOKUP($F21,worthwhile!$B$10:$L$468,worthwhile!H$1,FALSE))</f>
        <v>7.97</v>
      </c>
      <c r="M21" s="31">
        <f>IF(VLOOKUP($F21,worthwhile!$B$10:$L$468,worthwhile!I$1,FALSE)=0,"",VLOOKUP($F21,worthwhile!$B$10:$L$468,worthwhile!I$1,FALSE))</f>
        <v>7.6</v>
      </c>
      <c r="N21" s="31">
        <f>IF(VLOOKUP($F21,worthwhile!$B$10:$L$468,worthwhile!J$1,FALSE)=0,"",VLOOKUP($F21,worthwhile!$B$10:$L$468,worthwhile!J$1,FALSE))</f>
        <v>8</v>
      </c>
      <c r="O21" s="31">
        <f>IF(VLOOKUP($F21,worthwhile!$B$10:$L$468,worthwhile!K$1,FALSE)=0,"",VLOOKUP($F21,worthwhile!$B$10:$L$468,worthwhile!K$1,FALSE))</f>
        <v>7.99</v>
      </c>
      <c r="P21" s="31">
        <f>IF(VLOOKUP($F21,worthwhile!$B$10:$L$468,worthwhile!L$1,FALSE)=0,"",VLOOKUP($F21,worthwhile!$B$10:$L$468,worthwhile!L$1,FALSE))</f>
        <v>8</v>
      </c>
      <c r="Q21" s="31">
        <f>IF(VLOOKUP($F21,worthwhile!$B$10:$O$468,worthwhile!M$1,FALSE)=0,"",VLOOKUP($F21,worthwhile!$B$10:$O$468,worthwhile!M$1,FALSE))</f>
        <v>7.96</v>
      </c>
      <c r="R21" s="31">
        <f>IF(VLOOKUP($F21,worthwhile!$B$10:$O$468,worthwhile!N$1,FALSE)=0,"",VLOOKUP($F21,worthwhile!$B$10:$O$468,worthwhile!N$1,FALSE))</f>
        <v>7.57</v>
      </c>
      <c r="S21" s="31">
        <f>IF(VLOOKUP($F21,worthwhile!$B$10:$O$468,worthwhile!O$1,FALSE)=0,"",VLOOKUP($F21,worthwhile!$B$10:$O$468,worthwhile!O$1,FALSE))</f>
        <v>7.68</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Kesteven to Rural as a Region</v>
      </c>
      <c r="G24" s="50"/>
      <c r="H24" s="51"/>
      <c r="I24" s="13">
        <f>100*((I21-I22))/I22</f>
        <v>-2.2189326301830672</v>
      </c>
      <c r="J24" s="13">
        <f>100*((J21-J22))/J22</f>
        <v>2.8010426788826717</v>
      </c>
      <c r="K24" s="13">
        <f t="shared" ref="K24:P24" si="8">100*((K21-K22))/K22</f>
        <v>1.3883998959082482</v>
      </c>
      <c r="L24" s="13">
        <f t="shared" si="8"/>
        <v>3.6293798297220431E-2</v>
      </c>
      <c r="M24" s="13">
        <f t="shared" si="8"/>
        <v>-4.7057934889342876</v>
      </c>
      <c r="N24" s="13">
        <f t="shared" si="8"/>
        <v>-2.8606272301563741E-2</v>
      </c>
      <c r="O24" s="13">
        <f t="shared" si="8"/>
        <v>1.1361556762032523</v>
      </c>
      <c r="P24" s="13">
        <f t="shared" si="8"/>
        <v>4.6708553692240196E-2</v>
      </c>
      <c r="Q24" s="13">
        <f t="shared" ref="Q24:S24" si="9">100*((Q21-Q22))/Q22</f>
        <v>-0.34842154481972187</v>
      </c>
      <c r="R24" s="13">
        <f t="shared" ref="R24" si="10">100*((R21-R22))/R22</f>
        <v>-3.3384101783048772</v>
      </c>
      <c r="S24" s="13">
        <f t="shared" si="9"/>
        <v>-2.4978203343683929</v>
      </c>
      <c r="T24" s="24"/>
    </row>
    <row r="25" spans="1:20" ht="51" customHeight="1" x14ac:dyDescent="0.3">
      <c r="B25" s="12"/>
      <c r="C25" s="12"/>
      <c r="D25" s="12"/>
      <c r="F25" s="36" t="str">
        <f>"% Gap - "&amp;F21&amp;" to England"</f>
        <v>% Gap - South Kesteven to England</v>
      </c>
      <c r="G25" s="37"/>
      <c r="H25" s="38"/>
      <c r="I25" s="13">
        <f>100*(I21-I23)/I23</f>
        <v>-0.26109660574413135</v>
      </c>
      <c r="J25" s="13">
        <f>100*(J21-J23)/J23</f>
        <v>4.4213263979193629</v>
      </c>
      <c r="K25" s="13">
        <f t="shared" ref="K25:P25" si="11">100*(K21-K23)/K23</f>
        <v>3.1007751937984525</v>
      </c>
      <c r="L25" s="13">
        <f t="shared" si="11"/>
        <v>1.9181585677749291</v>
      </c>
      <c r="M25" s="13">
        <f t="shared" si="11"/>
        <v>-2.9374201787994947</v>
      </c>
      <c r="N25" s="13">
        <f t="shared" si="11"/>
        <v>1.7811704834605557</v>
      </c>
      <c r="O25" s="13">
        <f t="shared" si="11"/>
        <v>1.3959390862944203</v>
      </c>
      <c r="P25" s="13">
        <f t="shared" si="11"/>
        <v>1.5228426395939101</v>
      </c>
      <c r="Q25" s="13">
        <f t="shared" ref="Q25:S25" si="12">100*(Q21-Q23)/Q23</f>
        <v>1.2722646310432524</v>
      </c>
      <c r="R25" s="13">
        <f t="shared" ref="R25" si="13">100*(R21-R23)/R23</f>
        <v>-1.81582360570687</v>
      </c>
      <c r="S25" s="13">
        <f t="shared" si="12"/>
        <v>-1.2853470437018062</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Kesteven</v>
      </c>
      <c r="G30" s="10"/>
      <c r="H30" s="11"/>
      <c r="I30" s="30">
        <f>IF(VLOOKUP($F30,happy!$B$10:$L$468,happy!E$1,FALSE)=0,"",VLOOKUP($F30,happy!$B$10:$L$468,happy!E$1,FALSE))</f>
        <v>7.22</v>
      </c>
      <c r="J30" s="31">
        <f>IF(VLOOKUP($F30,happy!$B$10:$L$468,happy!F$1,FALSE)=0,"",VLOOKUP($F30,happy!$B$10:$L$468,happy!F$1,FALSE))</f>
        <v>7.81</v>
      </c>
      <c r="K30" s="31">
        <f>IF(VLOOKUP($F30,happy!$B$10:$L$468,happy!G$1,FALSE)=0,"",VLOOKUP($F30,happy!$B$10:$L$468,happy!G$1,FALSE))</f>
        <v>7.67</v>
      </c>
      <c r="L30" s="31">
        <f>IF(VLOOKUP($F30,happy!$B$10:$L$468,happy!H$1,FALSE)=0,"",VLOOKUP($F30,happy!$B$10:$L$468,happy!H$1,FALSE))</f>
        <v>7.76</v>
      </c>
      <c r="M30" s="31">
        <f>IF(VLOOKUP($F30,happy!$B$10:$L$468,happy!I$1,FALSE)=0,"",VLOOKUP($F30,happy!$B$10:$L$468,happy!I$1,FALSE))</f>
        <v>7.69</v>
      </c>
      <c r="N30" s="31">
        <f>IF(VLOOKUP($F30,happy!$B$10:$L$468,happy!J$1,FALSE)=0,"",VLOOKUP($F30,happy!$B$10:$L$468,happy!J$1,FALSE))</f>
        <v>7.7</v>
      </c>
      <c r="O30" s="31">
        <f>IF(VLOOKUP($F30,happy!$B$10:$L$468,happy!K$1,FALSE)=0,"",VLOOKUP($F30,happy!$B$10:$L$468,happy!K$1,FALSE))</f>
        <v>7.64</v>
      </c>
      <c r="P30" s="31">
        <f>IF(VLOOKUP($F30,happy!$B$10:$L$468,happy!L$1,FALSE)=0,"",VLOOKUP($F30,happy!$B$10:$L$468,happy!L$1,FALSE))</f>
        <v>7.62</v>
      </c>
      <c r="Q30" s="31">
        <f>IF(VLOOKUP($F30,happy!$B$10:$O$468,happy!M$1,FALSE)=0,"",VLOOKUP($F30,happy!$B$10:$O$468,happy!M$1,FALSE))</f>
        <v>7.68</v>
      </c>
      <c r="R30" s="31">
        <f>IF(VLOOKUP($F30,happy!$B$10:$O$468,happy!N$1,FALSE)=0,"",VLOOKUP($F30,happy!$B$10:$O$468,happy!N$1,FALSE))</f>
        <v>7.75</v>
      </c>
      <c r="S30" s="31">
        <f>IF(VLOOKUP($F30,happy!$B$10:$O$468,happy!O$1,FALSE)=0,"",VLOOKUP($F30,happy!$B$10:$O$468,happy!O$1,FALSE))</f>
        <v>7.51</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Kesteven to Rural as a Region</v>
      </c>
      <c r="G33" s="50"/>
      <c r="H33" s="51"/>
      <c r="I33" s="13">
        <f>100*((I30-I31))/I31</f>
        <v>-3.1420720866332914</v>
      </c>
      <c r="J33" s="13">
        <f>100*((J30-J31))/J31</f>
        <v>5.4615559821690249</v>
      </c>
      <c r="K33" s="13">
        <f t="shared" ref="K33:S33" si="16">100*((K30-K31))/K31</f>
        <v>1.7436471152309843</v>
      </c>
      <c r="L33" s="13">
        <f t="shared" si="16"/>
        <v>1.7086188927139443</v>
      </c>
      <c r="M33" s="13">
        <f t="shared" si="16"/>
        <v>0.85803678654951021</v>
      </c>
      <c r="N33" s="13">
        <f t="shared" si="16"/>
        <v>0.51112683809071024</v>
      </c>
      <c r="O33" s="13">
        <f t="shared" si="16"/>
        <v>1.6935018282121723</v>
      </c>
      <c r="P33" s="13">
        <f t="shared" si="16"/>
        <v>-0.8279236052309582</v>
      </c>
      <c r="Q33" s="13">
        <f t="shared" si="16"/>
        <v>1.2870626370483456</v>
      </c>
      <c r="R33" s="13">
        <f t="shared" ref="R33" si="17">100*((R30-R31))/R31</f>
        <v>3.6931360221814411</v>
      </c>
      <c r="S33" s="13">
        <f t="shared" si="16"/>
        <v>-0.89040115752148552</v>
      </c>
      <c r="T33" s="24"/>
    </row>
    <row r="34" spans="1:20" ht="51" customHeight="1" x14ac:dyDescent="0.3">
      <c r="B34" s="12"/>
      <c r="C34" s="12"/>
      <c r="D34" s="12"/>
      <c r="F34" s="36" t="str">
        <f>"% Gap - "&amp;F30&amp;" to England"</f>
        <v>% Gap - South Kesteven to England</v>
      </c>
      <c r="G34" s="37"/>
      <c r="H34" s="38"/>
      <c r="I34" s="13">
        <f>100*(I30-I32)/I32</f>
        <v>-0.96021947873800118</v>
      </c>
      <c r="J34" s="13">
        <f>100*(J30-J32)/J32</f>
        <v>7.1330589849108312</v>
      </c>
      <c r="K34" s="13">
        <f t="shared" ref="K34:S34" si="18">100*(K30-K32)/K32</f>
        <v>3.9295392953929547</v>
      </c>
      <c r="L34" s="13">
        <f t="shared" si="18"/>
        <v>4.021447721179622</v>
      </c>
      <c r="M34" s="13">
        <f t="shared" si="18"/>
        <v>2.9451137884872911</v>
      </c>
      <c r="N34" s="13">
        <f t="shared" si="18"/>
        <v>2.5299600532623221</v>
      </c>
      <c r="O34" s="13">
        <f t="shared" si="18"/>
        <v>1.5957446808510654</v>
      </c>
      <c r="P34" s="13">
        <f t="shared" si="18"/>
        <v>0.79365079365080027</v>
      </c>
      <c r="Q34" s="13">
        <f t="shared" si="18"/>
        <v>2.8112449799196781</v>
      </c>
      <c r="R34" s="13">
        <f t="shared" ref="R34" si="19">100*(R30-R32)/R32</f>
        <v>6.0191518467852321</v>
      </c>
      <c r="S34" s="13">
        <f t="shared" si="18"/>
        <v>0.80536912751677325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Kesteven</v>
      </c>
      <c r="G39" s="10"/>
      <c r="H39" s="11"/>
      <c r="I39" s="30">
        <f>IF(VLOOKUP($F39,anxiety!$B$10:$L$468,anxiety!E$1,FALSE)=0,"",VLOOKUP($F39,anxiety!$B$10:$L$468,anxiety!E$1,FALSE))</f>
        <v>3.3</v>
      </c>
      <c r="J39" s="31">
        <f>IF(VLOOKUP($F39,anxiety!$B$10:$L$468,anxiety!F$1,FALSE)=0,"",VLOOKUP($F39,anxiety!$B$10:$L$468,anxiety!F$1,FALSE))</f>
        <v>2.56</v>
      </c>
      <c r="K39" s="31">
        <f>IF(VLOOKUP($F39,anxiety!$B$10:$L$468,anxiety!G$1,FALSE)=0,"",VLOOKUP($F39,anxiety!$B$10:$L$468,anxiety!G$1,FALSE))</f>
        <v>2.64</v>
      </c>
      <c r="L39" s="31">
        <f>IF(VLOOKUP($F39,anxiety!$B$10:$L$468,anxiety!H$1,FALSE)=0,"",VLOOKUP($F39,anxiety!$B$10:$L$468,anxiety!H$1,FALSE))</f>
        <v>2.8</v>
      </c>
      <c r="M39" s="31">
        <f>IF(VLOOKUP($F39,anxiety!$B$10:$L$468,anxiety!I$1,FALSE)=0,"",VLOOKUP($F39,anxiety!$B$10:$L$468,anxiety!I$1,FALSE))</f>
        <v>2.5</v>
      </c>
      <c r="N39" s="31">
        <f>IF(VLOOKUP($F39,anxiety!$B$10:$L$468,anxiety!J$1,FALSE)=0,"",VLOOKUP($F39,anxiety!$B$10:$L$468,anxiety!J$1,FALSE))</f>
        <v>2.89</v>
      </c>
      <c r="O39" s="31">
        <f>IF(VLOOKUP($F39,anxiety!$B$10:$L$468,anxiety!K$1,FALSE)=0,"",VLOOKUP($F39,anxiety!$B$10:$L$468,anxiety!K$1,FALSE))</f>
        <v>2.4300000000000002</v>
      </c>
      <c r="P39" s="31">
        <f>IF(VLOOKUP($F39,anxiety!$B$10:$L$468,anxiety!L$1,FALSE)=0,"",VLOOKUP($F39,anxiety!$B$10:$L$468,anxiety!L$1,FALSE))</f>
        <v>3.09</v>
      </c>
      <c r="Q39" s="31">
        <f>IF(VLOOKUP($F39,anxiety!$B$10:$O$468,anxiety!M$1,FALSE)=0,"",VLOOKUP($F39,anxiety!$B$10:$O$468,anxiety!M$1,FALSE))</f>
        <v>3</v>
      </c>
      <c r="R39" s="31">
        <f>IF(VLOOKUP($F39,anxiety!$B$10:$O$468,anxiety!N$1,FALSE)=0,"",VLOOKUP($F39,anxiety!$B$10:$O$468,anxiety!N$1,FALSE))</f>
        <v>2.88</v>
      </c>
      <c r="S39" s="31">
        <f>IF(VLOOKUP($F39,anxiety!$B$10:$O$468,anxiety!O$1,FALSE)=0,"",VLOOKUP($F39,anxiety!$B$10:$O$468,anxiety!O$1,FALSE))</f>
        <v>2.79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Kesteven to Rural as a Region</v>
      </c>
      <c r="G42" s="50"/>
      <c r="H42" s="51"/>
      <c r="I42" s="13">
        <f>100*((I39-I40))/I40</f>
        <v>11.223909688946646</v>
      </c>
      <c r="J42" s="13">
        <f>100*((J39-J40))/J40</f>
        <v>-11.848655824759339</v>
      </c>
      <c r="K42" s="13">
        <f t="shared" ref="K42:S42" si="21">100*((K39-K40))/K40</f>
        <v>-3.4543531899894435</v>
      </c>
      <c r="L42" s="13">
        <f t="shared" si="21"/>
        <v>4.0472779369627538</v>
      </c>
      <c r="M42" s="13">
        <f t="shared" si="21"/>
        <v>-7.7695795181794294</v>
      </c>
      <c r="N42" s="13">
        <f t="shared" si="21"/>
        <v>5.9168984854506235</v>
      </c>
      <c r="O42" s="13">
        <f t="shared" si="21"/>
        <v>-11.177170035671793</v>
      </c>
      <c r="P42" s="13">
        <f t="shared" si="21"/>
        <v>11.131813848687045</v>
      </c>
      <c r="Q42" s="13">
        <f t="shared" si="21"/>
        <v>3.1696706028589623</v>
      </c>
      <c r="R42" s="13">
        <f t="shared" ref="R42" si="22">100*((R39-R40))/R40</f>
        <v>-5.1390928211436817</v>
      </c>
      <c r="S42" s="13">
        <f t="shared" si="21"/>
        <v>-5.628005542423943</v>
      </c>
      <c r="T42" s="24"/>
    </row>
    <row r="43" spans="1:20" ht="51" customHeight="1" x14ac:dyDescent="0.3">
      <c r="B43" s="12"/>
      <c r="C43" s="12"/>
      <c r="D43" s="12"/>
      <c r="F43" s="36" t="str">
        <f>"% Gap - "&amp;F39&amp;" to England"</f>
        <v>% Gap - South Kesteven to England</v>
      </c>
      <c r="G43" s="37"/>
      <c r="H43" s="38"/>
      <c r="I43" s="13">
        <f>100*(I39-I41)/I41</f>
        <v>5.0955414012738753</v>
      </c>
      <c r="J43" s="13">
        <f>100*(J39-J41)/J41</f>
        <v>-15.789473684210526</v>
      </c>
      <c r="K43" s="13">
        <f t="shared" ref="K43:S43" si="23">100*(K39-K41)/K41</f>
        <v>-9.8976109215017072</v>
      </c>
      <c r="L43" s="13">
        <f t="shared" si="23"/>
        <v>-2.0979020979020997</v>
      </c>
      <c r="M43" s="13">
        <f t="shared" si="23"/>
        <v>-12.891986062717775</v>
      </c>
      <c r="N43" s="13">
        <f t="shared" si="23"/>
        <v>-0.68728522336769815</v>
      </c>
      <c r="O43" s="13">
        <f t="shared" si="23"/>
        <v>-16.206896551724128</v>
      </c>
      <c r="P43" s="13">
        <f t="shared" si="23"/>
        <v>7.6655052264808274</v>
      </c>
      <c r="Q43" s="13">
        <f t="shared" si="23"/>
        <v>-1.3157894736842117</v>
      </c>
      <c r="R43" s="13">
        <f t="shared" ref="R43" si="24">100*(R39-R41)/R41</f>
        <v>-12.990936555891242</v>
      </c>
      <c r="S43" s="13">
        <f t="shared" si="23"/>
        <v>-10.862619808306706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7Msa9O/9x3IYhTx0+fHEUs7pjZ0NBbQNHGphJ36BCWt4uNwrp3jpN5677r6kI+yx1VWXzFoGZYv9tf1lPimpMQ==" saltValue="CrH662HvFBEo7WnYvrA0k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2022-12-02T10:51:28Z</dcterms:modified>
</cp:coreProperties>
</file>