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8" documentId="8_{F45FB53C-8072-4832-A9E9-7894455230D0}" xr6:coauthVersionLast="47" xr6:coauthVersionMax="47" xr10:uidLastSave="{89EBE896-2CAC-4186-B790-A3FA331C6BC3}"/>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<sst xmlns="http://schemas.openxmlformats.org/spreadsheetml/2006/main" count="12312" uniqueCount="1423">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</sst>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Oxfordshire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7.52</c:v>
                </c:pt>
                <c:pt idx="1">
                  <c:v>7.63</c:v>
                </c:pt>
                <c:pt idx="2">
                  <c:v>7.88</c:v>
                </c:pt>
                <c:pt idx="3">
                  <c:v>8.15</c:v>
                </c:pt>
                <c:pt idx="4">
                  <c:v>7.79</c:v>
                </c:pt>
                <c:pt idx="5">
                  <c:v>7.96</c:v>
                </c:pt>
                <c:pt idx="6">
                  <c:v>8.06</c:v>
                </c:pt>
                <c:pt idx="7">
                  <c:v>7.95</c:v>
                </c:pt>
                <c:pt idx="8">
                  <c:v>7.86</c:v>
                </c:pt>
                <c:pt idx="9">
                  <c:v>7.58</c:v>
                </c:pt>
                <c:pt idx="10">
                  <c:v>7.83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Oxfordshire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7.59</c:v>
                </c:pt>
                <c:pt idx="1">
                  <c:v>7.83</c:v>
                </c:pt>
                <c:pt idx="2">
                  <c:v>7.91</c:v>
                </c:pt>
                <c:pt idx="3">
                  <c:v>8.26</c:v>
                </c:pt>
                <c:pt idx="4">
                  <c:v>7.89</c:v>
                </c:pt>
                <c:pt idx="5">
                  <c:v>8.1199999999999992</c:v>
                </c:pt>
                <c:pt idx="6">
                  <c:v>8.16</c:v>
                </c:pt>
                <c:pt idx="7">
                  <c:v>8.06</c:v>
                </c:pt>
                <c:pt idx="8">
                  <c:v>8.2100000000000009</c:v>
                </c:pt>
                <c:pt idx="9">
                  <c:v>7.76</c:v>
                </c:pt>
                <c:pt idx="10">
                  <c:v>7.82</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Oxfordshire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7.35</c:v>
                </c:pt>
                <c:pt idx="1">
                  <c:v>7.06</c:v>
                </c:pt>
                <c:pt idx="2">
                  <c:v>7.6</c:v>
                </c:pt>
                <c:pt idx="3">
                  <c:v>8.02</c:v>
                </c:pt>
                <c:pt idx="4">
                  <c:v>7.51</c:v>
                </c:pt>
                <c:pt idx="5">
                  <c:v>7.76</c:v>
                </c:pt>
                <c:pt idx="6">
                  <c:v>7.69</c:v>
                </c:pt>
                <c:pt idx="7">
                  <c:v>7.66</c:v>
                </c:pt>
                <c:pt idx="8">
                  <c:v>7.54</c:v>
                </c:pt>
                <c:pt idx="9">
                  <c:v>7.52</c:v>
                </c:pt>
                <c:pt idx="10">
                  <c:v>7.5</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South Oxfordshire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3.12</c:v>
                </c:pt>
                <c:pt idx="1">
                  <c:v>3.31</c:v>
                </c:pt>
                <c:pt idx="2">
                  <c:v>2.59</c:v>
                </c:pt>
                <c:pt idx="3">
                  <c:v>2.41</c:v>
                </c:pt>
                <c:pt idx="4">
                  <c:v>2.85</c:v>
                </c:pt>
                <c:pt idx="5">
                  <c:v>2.84</c:v>
                </c:pt>
                <c:pt idx="6">
                  <c:v>3.04</c:v>
                </c:pt>
                <c:pt idx="7">
                  <c:v>2.76</c:v>
                </c:pt>
                <c:pt idx="8">
                  <c:v>2.86</c:v>
                </c:pt>
                <c:pt idx="9">
                  <c:v>3.07</c:v>
                </c:pt>
                <c:pt idx="10">
                  <c:v>3.52</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South Oxfordshire in the period April 2011 to March 2022 had scores for 'life satisfaction' that were consistently greater than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South Oxfordshire in the period April 2011 to March 2022 were consistently higher than the England situation and for most years were greater than the rural position as well.</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South Oxfordshire in the period April 2011 to March 2022 fluctuated around the rural level.</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South Oxfordshire in the period April 2011 to March 2022 fluctuated around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245</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South Oxfordshire</v>
      </c>
      <c r="G12" s="10"/>
      <c r="H12" s="11"/>
      <c r="I12" s="30">
        <f>IF(VLOOKUP($F12,'life satisfaction'!$B$10:$L$468,'life satisfaction'!E$1,FALSE)=0,"",VLOOKUP($F12,'life satisfaction'!$B$10:$L$468,'life satisfaction'!E$1,FALSE))</f>
        <v>7.52</v>
      </c>
      <c r="J12" s="31">
        <f>IF(VLOOKUP($F12,'life satisfaction'!$B$10:$L$468,'life satisfaction'!F$1,FALSE)=0,"",VLOOKUP($F12,'life satisfaction'!$B$10:$L$468,'life satisfaction'!F$1,FALSE))</f>
        <v>7.63</v>
      </c>
      <c r="K12" s="31">
        <f>IF(VLOOKUP($F12,'life satisfaction'!$B$10:$L$468,'life satisfaction'!G$1,FALSE)=0,"",VLOOKUP($F12,'life satisfaction'!$B$10:$L$468,'life satisfaction'!G$1,FALSE))</f>
        <v>7.88</v>
      </c>
      <c r="L12" s="31">
        <f>IF(VLOOKUP($F12,'life satisfaction'!$B$10:$L$468,'life satisfaction'!H$1,FALSE)=0,"",VLOOKUP($F12,'life satisfaction'!$B$10:$L$468,'life satisfaction'!H$1,FALSE))</f>
        <v>8.15</v>
      </c>
      <c r="M12" s="31">
        <f>IF(VLOOKUP($F12,'life satisfaction'!$B$10:$L$468,'life satisfaction'!I$1,FALSE)=0,"",VLOOKUP($F12,'life satisfaction'!$B$10:$L$468,'life satisfaction'!I$1,FALSE))</f>
        <v>7.79</v>
      </c>
      <c r="N12" s="31">
        <f>IF(VLOOKUP($F12,'life satisfaction'!$B$10:$L$468,'life satisfaction'!J$1,FALSE)=0,"",VLOOKUP($F12,'life satisfaction'!$B$10:$L$468,'life satisfaction'!J$1,FALSE))</f>
        <v>7.96</v>
      </c>
      <c r="O12" s="31">
        <f>IF(VLOOKUP($F12,'life satisfaction'!$B$10:$L$468,'life satisfaction'!K$1,FALSE)=0,"",VLOOKUP($F12,'life satisfaction'!$B$10:$L$468,'life satisfaction'!K$1,FALSE))</f>
        <v>8.06</v>
      </c>
      <c r="P12" s="31">
        <f>IF(VLOOKUP($F12,'life satisfaction'!$B$10:$L$468,'life satisfaction'!L$1,FALSE)=0,"",VLOOKUP($F12,'life satisfaction'!$B$10:$L$468,'life satisfaction'!L$1,FALSE))</f>
        <v>7.95</v>
      </c>
      <c r="Q12" s="31">
        <f>IF(VLOOKUP($F12,'life satisfaction'!$B$10:$O$468,'life satisfaction'!M$1,FALSE)=0,"",VLOOKUP($F12,'life satisfaction'!$B$10:$O$468,'life satisfaction'!M$1,FALSE))</f>
        <v>7.86</v>
      </c>
      <c r="R12" s="31">
        <f>IF(VLOOKUP($F12,'life satisfaction'!$B$10:$O$468,'life satisfaction'!N$1,FALSE)=0,"",VLOOKUP($F12,'life satisfaction'!$B$10:$O$468,'life satisfaction'!N$1,FALSE))</f>
        <v>7.58</v>
      </c>
      <c r="S12" s="31">
        <f>IF(VLOOKUP($F12,'life satisfaction'!$B$10:$O$468,'life satisfaction'!O$1,FALSE)=0,"",VLOOKUP($F12,'life satisfaction'!$B$10:$O$468,'life satisfaction'!O$1,FALSE))</f>
        <v>7.83</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South Oxfordshire to Rural as a Region</v>
      </c>
      <c r="G15" s="50"/>
      <c r="H15" s="51"/>
      <c r="I15" s="13">
        <f>100*((I12-I13))/I13</f>
        <v>-0.84041623639686547</v>
      </c>
      <c r="J15" s="13">
        <f>100*((J12-J13))/J13</f>
        <v>0.57650160404033968</v>
      </c>
      <c r="K15" s="13">
        <f t="shared" ref="K15:P15" si="0">100*((K12-K13))/K13</f>
        <v>2.6412014877355912</v>
      </c>
      <c r="L15" s="13">
        <f t="shared" si="0"/>
        <v>4.5340050377833832</v>
      </c>
      <c r="M15" s="13">
        <f t="shared" si="0"/>
        <v>-0.30068463578608201</v>
      </c>
      <c r="N15" s="13">
        <f t="shared" si="0"/>
        <v>1.4697977300302743</v>
      </c>
      <c r="O15" s="13">
        <f t="shared" si="0"/>
        <v>4.5379254305091035</v>
      </c>
      <c r="P15" s="13">
        <f t="shared" si="0"/>
        <v>1.2505754181371393</v>
      </c>
      <c r="Q15" s="13">
        <f t="shared" ref="Q15:S15" si="1">100*((Q12-Q13))/Q13</f>
        <v>0.69768159787601602</v>
      </c>
      <c r="R15" s="13">
        <f t="shared" ref="R15" si="2">100*((R12-R13))/R13</f>
        <v>0.45024907395581665</v>
      </c>
      <c r="S15" s="13">
        <f t="shared" si="1"/>
        <v>1.9947267648074574</v>
      </c>
      <c r="T15" s="24"/>
    </row>
    <row r="16" spans="1:20" ht="51" customHeight="1" x14ac:dyDescent="0.3">
      <c r="B16" s="12"/>
      <c r="C16" s="12"/>
      <c r="D16" s="12"/>
      <c r="F16" s="36" t="str">
        <f>"% Gap - "&amp;F12&amp;" to England"</f>
        <v>% Gap - South Oxfordshire to England</v>
      </c>
      <c r="G16" s="37"/>
      <c r="H16" s="38"/>
      <c r="I16" s="13">
        <f>100*(I12-I14)/I14</f>
        <v>1.4844804318488452</v>
      </c>
      <c r="J16" s="13">
        <f>100*(J12-J14)/J14</f>
        <v>2.5537634408602083</v>
      </c>
      <c r="K16" s="13">
        <f t="shared" ref="K16:P16" si="3">100*(K12-K14)/K14</f>
        <v>5.0666666666666647</v>
      </c>
      <c r="L16" s="13">
        <f t="shared" si="3"/>
        <v>7.2368421052631673</v>
      </c>
      <c r="M16" s="13">
        <f t="shared" si="3"/>
        <v>1.9633507853403189</v>
      </c>
      <c r="N16" s="13">
        <f t="shared" si="3"/>
        <v>3.7809647979139509</v>
      </c>
      <c r="O16" s="13">
        <f t="shared" si="3"/>
        <v>4.9479166666666767</v>
      </c>
      <c r="P16" s="13">
        <f t="shared" si="3"/>
        <v>3.1128404669260727</v>
      </c>
      <c r="Q16" s="13">
        <f t="shared" ref="Q16:S16" si="4">100*(Q12-Q14)/Q14</f>
        <v>2.7450980392156858</v>
      </c>
      <c r="R16" s="13">
        <f t="shared" ref="R16" si="5">100*(R12-R14)/R14</f>
        <v>2.710027100271005</v>
      </c>
      <c r="S16" s="13">
        <f t="shared" si="4"/>
        <v>3.7086092715231822</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South Oxfordshire</v>
      </c>
      <c r="G21" s="10"/>
      <c r="H21" s="11"/>
      <c r="I21" s="30">
        <f>IF(VLOOKUP($F21,worthwhile!$B$10:$L$468,worthwhile!E$1,FALSE)=0,"",VLOOKUP($F21,worthwhile!$B$10:$L$468,worthwhile!E$1,FALSE))</f>
        <v>7.59</v>
      </c>
      <c r="J21" s="31">
        <f>IF(VLOOKUP($F21,worthwhile!$B$10:$L$468,worthwhile!F$1,FALSE)=0,"",VLOOKUP($F21,worthwhile!$B$10:$L$468,worthwhile!F$1,FALSE))</f>
        <v>7.83</v>
      </c>
      <c r="K21" s="31">
        <f>IF(VLOOKUP($F21,worthwhile!$B$10:$L$468,worthwhile!G$1,FALSE)=0,"",VLOOKUP($F21,worthwhile!$B$10:$L$468,worthwhile!G$1,FALSE))</f>
        <v>7.91</v>
      </c>
      <c r="L21" s="31">
        <f>IF(VLOOKUP($F21,worthwhile!$B$10:$L$468,worthwhile!H$1,FALSE)=0,"",VLOOKUP($F21,worthwhile!$B$10:$L$468,worthwhile!H$1,FALSE))</f>
        <v>8.26</v>
      </c>
      <c r="M21" s="31">
        <f>IF(VLOOKUP($F21,worthwhile!$B$10:$L$468,worthwhile!I$1,FALSE)=0,"",VLOOKUP($F21,worthwhile!$B$10:$L$468,worthwhile!I$1,FALSE))</f>
        <v>7.89</v>
      </c>
      <c r="N21" s="31">
        <f>IF(VLOOKUP($F21,worthwhile!$B$10:$L$468,worthwhile!J$1,FALSE)=0,"",VLOOKUP($F21,worthwhile!$B$10:$L$468,worthwhile!J$1,FALSE))</f>
        <v>8.1199999999999992</v>
      </c>
      <c r="O21" s="31">
        <f>IF(VLOOKUP($F21,worthwhile!$B$10:$L$468,worthwhile!K$1,FALSE)=0,"",VLOOKUP($F21,worthwhile!$B$10:$L$468,worthwhile!K$1,FALSE))</f>
        <v>8.16</v>
      </c>
      <c r="P21" s="31">
        <f>IF(VLOOKUP($F21,worthwhile!$B$10:$L$468,worthwhile!L$1,FALSE)=0,"",VLOOKUP($F21,worthwhile!$B$10:$L$468,worthwhile!L$1,FALSE))</f>
        <v>8.06</v>
      </c>
      <c r="Q21" s="31">
        <f>IF(VLOOKUP($F21,worthwhile!$B$10:$O$468,worthwhile!M$1,FALSE)=0,"",VLOOKUP($F21,worthwhile!$B$10:$O$468,worthwhile!M$1,FALSE))</f>
        <v>8.2100000000000009</v>
      </c>
      <c r="R21" s="31">
        <f>IF(VLOOKUP($F21,worthwhile!$B$10:$O$468,worthwhile!N$1,FALSE)=0,"",VLOOKUP($F21,worthwhile!$B$10:$O$468,worthwhile!N$1,FALSE))</f>
        <v>7.76</v>
      </c>
      <c r="S21" s="31">
        <f>IF(VLOOKUP($F21,worthwhile!$B$10:$O$468,worthwhile!O$1,FALSE)=0,"",VLOOKUP($F21,worthwhile!$B$10:$O$468,worthwhile!O$1,FALSE))</f>
        <v>7.82</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South Oxfordshire to Rural as a Region</v>
      </c>
      <c r="G24" s="50"/>
      <c r="H24" s="51"/>
      <c r="I24" s="13">
        <f>100*((I21-I22))/I22</f>
        <v>-2.8588610815562125</v>
      </c>
      <c r="J24" s="13">
        <f>100*((J21-J22))/J22</f>
        <v>0.24061820369257655</v>
      </c>
      <c r="K24" s="13">
        <f t="shared" ref="K24:P24" si="8">100*((K21-K22))/K22</f>
        <v>0.49902796699676882</v>
      </c>
      <c r="L24" s="13">
        <f t="shared" si="8"/>
        <v>3.6762593191888389</v>
      </c>
      <c r="M24" s="13">
        <f t="shared" si="8"/>
        <v>-1.0695671878541482</v>
      </c>
      <c r="N24" s="13">
        <f t="shared" si="8"/>
        <v>1.4709646336139031</v>
      </c>
      <c r="O24" s="13">
        <f t="shared" si="8"/>
        <v>3.2879887756969377</v>
      </c>
      <c r="P24" s="13">
        <f t="shared" si="8"/>
        <v>0.79705886784493818</v>
      </c>
      <c r="Q24" s="13">
        <f t="shared" ref="Q24:S24" si="9">100*((Q21-Q22))/Q22</f>
        <v>2.7813390850540416</v>
      </c>
      <c r="R24" s="13">
        <f t="shared" ref="R24" si="10">100*((R21-R22))/R22</f>
        <v>-0.91229365702059406</v>
      </c>
      <c r="S24" s="13">
        <f t="shared" si="9"/>
        <v>-0.72043685088030962</v>
      </c>
      <c r="T24" s="24"/>
    </row>
    <row r="25" spans="1:20" ht="51" customHeight="1" x14ac:dyDescent="0.3">
      <c r="B25" s="12"/>
      <c r="C25" s="12"/>
      <c r="D25" s="12"/>
      <c r="F25" s="36" t="str">
        <f>"% Gap - "&amp;F21&amp;" to England"</f>
        <v>% Gap - South Oxfordshire to England</v>
      </c>
      <c r="G25" s="37"/>
      <c r="H25" s="38"/>
      <c r="I25" s="13">
        <f>100*(I21-I23)/I23</f>
        <v>-0.91383812010444232</v>
      </c>
      <c r="J25" s="13">
        <f>100*(J21-J23)/J23</f>
        <v>1.8205461638491505</v>
      </c>
      <c r="K25" s="13">
        <f t="shared" ref="K25:P25" si="11">100*(K21-K23)/K23</f>
        <v>2.1963824289405673</v>
      </c>
      <c r="L25" s="13">
        <f t="shared" si="11"/>
        <v>5.6265984654731396</v>
      </c>
      <c r="M25" s="13">
        <f t="shared" si="11"/>
        <v>0.76628352490420959</v>
      </c>
      <c r="N25" s="13">
        <f t="shared" si="11"/>
        <v>3.307888040712454</v>
      </c>
      <c r="O25" s="13">
        <f t="shared" si="11"/>
        <v>3.5532994923857899</v>
      </c>
      <c r="P25" s="13">
        <f t="shared" si="11"/>
        <v>2.2842639593908705</v>
      </c>
      <c r="Q25" s="13">
        <f t="shared" ref="Q25:S25" si="12">100*(Q21-Q23)/Q23</f>
        <v>4.452926208651407</v>
      </c>
      <c r="R25" s="13">
        <f t="shared" ref="R25" si="13">100*(R21-R23)/R23</f>
        <v>0.64850843060959562</v>
      </c>
      <c r="S25" s="13">
        <f t="shared" si="12"/>
        <v>0.51413881748072021</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South Oxfordshire</v>
      </c>
      <c r="G30" s="10"/>
      <c r="H30" s="11"/>
      <c r="I30" s="30">
        <f>IF(VLOOKUP($F30,happy!$B$10:$L$468,happy!E$1,FALSE)=0,"",VLOOKUP($F30,happy!$B$10:$L$468,happy!E$1,FALSE))</f>
        <v>7.35</v>
      </c>
      <c r="J30" s="31">
        <f>IF(VLOOKUP($F30,happy!$B$10:$L$468,happy!F$1,FALSE)=0,"",VLOOKUP($F30,happy!$B$10:$L$468,happy!F$1,FALSE))</f>
        <v>7.06</v>
      </c>
      <c r="K30" s="31">
        <f>IF(VLOOKUP($F30,happy!$B$10:$L$468,happy!G$1,FALSE)=0,"",VLOOKUP($F30,happy!$B$10:$L$468,happy!G$1,FALSE))</f>
        <v>7.6</v>
      </c>
      <c r="L30" s="31">
        <f>IF(VLOOKUP($F30,happy!$B$10:$L$468,happy!H$1,FALSE)=0,"",VLOOKUP($F30,happy!$B$10:$L$468,happy!H$1,FALSE))</f>
        <v>8.02</v>
      </c>
      <c r="M30" s="31">
        <f>IF(VLOOKUP($F30,happy!$B$10:$L$468,happy!I$1,FALSE)=0,"",VLOOKUP($F30,happy!$B$10:$L$468,happy!I$1,FALSE))</f>
        <v>7.51</v>
      </c>
      <c r="N30" s="31">
        <f>IF(VLOOKUP($F30,happy!$B$10:$L$468,happy!J$1,FALSE)=0,"",VLOOKUP($F30,happy!$B$10:$L$468,happy!J$1,FALSE))</f>
        <v>7.76</v>
      </c>
      <c r="O30" s="31">
        <f>IF(VLOOKUP($F30,happy!$B$10:$L$468,happy!K$1,FALSE)=0,"",VLOOKUP($F30,happy!$B$10:$L$468,happy!K$1,FALSE))</f>
        <v>7.69</v>
      </c>
      <c r="P30" s="31">
        <f>IF(VLOOKUP($F30,happy!$B$10:$L$468,happy!L$1,FALSE)=0,"",VLOOKUP($F30,happy!$B$10:$L$468,happy!L$1,FALSE))</f>
        <v>7.66</v>
      </c>
      <c r="Q30" s="31">
        <f>IF(VLOOKUP($F30,happy!$B$10:$O$468,happy!M$1,FALSE)=0,"",VLOOKUP($F30,happy!$B$10:$O$468,happy!M$1,FALSE))</f>
        <v>7.54</v>
      </c>
      <c r="R30" s="31">
        <f>IF(VLOOKUP($F30,happy!$B$10:$O$468,happy!N$1,FALSE)=0,"",VLOOKUP($F30,happy!$B$10:$O$468,happy!N$1,FALSE))</f>
        <v>7.52</v>
      </c>
      <c r="S30" s="31">
        <f>IF(VLOOKUP($F30,happy!$B$10:$O$468,happy!O$1,FALSE)=0,"",VLOOKUP($F30,happy!$B$10:$O$468,happy!O$1,FALSE))</f>
        <v>7.5</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South Oxfordshire to Rural as a Region</v>
      </c>
      <c r="G33" s="50"/>
      <c r="H33" s="51"/>
      <c r="I33" s="13">
        <f>100*((I30-I31))/I31</f>
        <v>-1.3980927751737815</v>
      </c>
      <c r="J33" s="13">
        <f>100*((J30-J31))/J31</f>
        <v>-4.6659942081801136</v>
      </c>
      <c r="K33" s="13">
        <f t="shared" ref="K33:S33" si="16">100*((K30-K31))/K31</f>
        <v>0.81508710244530003</v>
      </c>
      <c r="L33" s="13">
        <f t="shared" si="16"/>
        <v>5.116381896851264</v>
      </c>
      <c r="M33" s="13">
        <f t="shared" si="16"/>
        <v>-1.5027495101447643</v>
      </c>
      <c r="N33" s="13">
        <f t="shared" si="16"/>
        <v>1.2943304238420614</v>
      </c>
      <c r="O33" s="13">
        <f t="shared" si="16"/>
        <v>2.359035217140272</v>
      </c>
      <c r="P33" s="13">
        <f t="shared" si="16"/>
        <v>-0.30733527769936175</v>
      </c>
      <c r="Q33" s="13">
        <f t="shared" si="16"/>
        <v>-0.55931610893951078</v>
      </c>
      <c r="R33" s="13">
        <f t="shared" ref="R33" si="17">100*((R30-R31))/R31</f>
        <v>0.61579134023282489</v>
      </c>
      <c r="S33" s="13">
        <f t="shared" si="16"/>
        <v>-1.0223713290827059</v>
      </c>
      <c r="T33" s="24"/>
    </row>
    <row r="34" spans="1:20" ht="51" customHeight="1" x14ac:dyDescent="0.3">
      <c r="B34" s="12"/>
      <c r="C34" s="12"/>
      <c r="D34" s="12"/>
      <c r="F34" s="36" t="str">
        <f>"% Gap - "&amp;F30&amp;" to England"</f>
        <v>% Gap - South Oxfordshire to England</v>
      </c>
      <c r="G34" s="37"/>
      <c r="H34" s="38"/>
      <c r="I34" s="13">
        <f>100*(I30-I32)/I32</f>
        <v>0.82304526748970652</v>
      </c>
      <c r="J34" s="13">
        <f>100*(J30-J32)/J32</f>
        <v>-3.1550068587105682</v>
      </c>
      <c r="K34" s="13">
        <f t="shared" ref="K34:S34" si="18">100*(K30-K32)/K32</f>
        <v>2.9810298102980997</v>
      </c>
      <c r="L34" s="13">
        <f t="shared" si="18"/>
        <v>7.5067024128686271</v>
      </c>
      <c r="M34" s="13">
        <f t="shared" si="18"/>
        <v>0.53547523427041543</v>
      </c>
      <c r="N34" s="13">
        <f t="shared" si="18"/>
        <v>3.3288948069241013</v>
      </c>
      <c r="O34" s="13">
        <f t="shared" si="18"/>
        <v>2.2606382978723514</v>
      </c>
      <c r="P34" s="13">
        <f t="shared" si="18"/>
        <v>1.3227513227513299</v>
      </c>
      <c r="Q34" s="13">
        <f t="shared" si="18"/>
        <v>0.93708165997323012</v>
      </c>
      <c r="R34" s="13">
        <f t="shared" ref="R34" si="19">100*(R30-R32)/R32</f>
        <v>2.8727770177838572</v>
      </c>
      <c r="S34" s="13">
        <f t="shared" si="18"/>
        <v>0.67114093959731302</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South Oxfordshire</v>
      </c>
      <c r="G39" s="10"/>
      <c r="H39" s="11"/>
      <c r="I39" s="30">
        <f>IF(VLOOKUP($F39,anxiety!$B$10:$L$468,anxiety!E$1,FALSE)=0,"",VLOOKUP($F39,anxiety!$B$10:$L$468,anxiety!E$1,FALSE))</f>
        <v>3.12</v>
      </c>
      <c r="J39" s="31">
        <f>IF(VLOOKUP($F39,anxiety!$B$10:$L$468,anxiety!F$1,FALSE)=0,"",VLOOKUP($F39,anxiety!$B$10:$L$468,anxiety!F$1,FALSE))</f>
        <v>3.31</v>
      </c>
      <c r="K39" s="31">
        <f>IF(VLOOKUP($F39,anxiety!$B$10:$L$468,anxiety!G$1,FALSE)=0,"",VLOOKUP($F39,anxiety!$B$10:$L$468,anxiety!G$1,FALSE))</f>
        <v>2.59</v>
      </c>
      <c r="L39" s="31">
        <f>IF(VLOOKUP($F39,anxiety!$B$10:$L$468,anxiety!H$1,FALSE)=0,"",VLOOKUP($F39,anxiety!$B$10:$L$468,anxiety!H$1,FALSE))</f>
        <v>2.41</v>
      </c>
      <c r="M39" s="31">
        <f>IF(VLOOKUP($F39,anxiety!$B$10:$L$468,anxiety!I$1,FALSE)=0,"",VLOOKUP($F39,anxiety!$B$10:$L$468,anxiety!I$1,FALSE))</f>
        <v>2.85</v>
      </c>
      <c r="N39" s="31">
        <f>IF(VLOOKUP($F39,anxiety!$B$10:$L$468,anxiety!J$1,FALSE)=0,"",VLOOKUP($F39,anxiety!$B$10:$L$468,anxiety!J$1,FALSE))</f>
        <v>2.84</v>
      </c>
      <c r="O39" s="31">
        <f>IF(VLOOKUP($F39,anxiety!$B$10:$L$468,anxiety!K$1,FALSE)=0,"",VLOOKUP($F39,anxiety!$B$10:$L$468,anxiety!K$1,FALSE))</f>
        <v>3.04</v>
      </c>
      <c r="P39" s="31">
        <f>IF(VLOOKUP($F39,anxiety!$B$10:$L$468,anxiety!L$1,FALSE)=0,"",VLOOKUP($F39,anxiety!$B$10:$L$468,anxiety!L$1,FALSE))</f>
        <v>2.76</v>
      </c>
      <c r="Q39" s="31">
        <f>IF(VLOOKUP($F39,anxiety!$B$10:$O$468,anxiety!M$1,FALSE)=0,"",VLOOKUP($F39,anxiety!$B$10:$O$468,anxiety!M$1,FALSE))</f>
        <v>2.86</v>
      </c>
      <c r="R39" s="31">
        <f>IF(VLOOKUP($F39,anxiety!$B$10:$O$468,anxiety!N$1,FALSE)=0,"",VLOOKUP($F39,anxiety!$B$10:$O$468,anxiety!N$1,FALSE))</f>
        <v>3.07</v>
      </c>
      <c r="S39" s="31">
        <f>IF(VLOOKUP($F39,anxiety!$B$10:$O$468,anxiety!O$1,FALSE)=0,"",VLOOKUP($F39,anxiety!$B$10:$O$468,anxiety!O$1,FALSE))</f>
        <v>3.52</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South Oxfordshire to Rural as a Region</v>
      </c>
      <c r="G42" s="50"/>
      <c r="H42" s="51"/>
      <c r="I42" s="13">
        <f>100*((I39-I40))/I40</f>
        <v>5.157150978640475</v>
      </c>
      <c r="J42" s="13">
        <f>100*((J39-J40))/J40</f>
        <v>13.976933289080698</v>
      </c>
      <c r="K42" s="13">
        <f t="shared" ref="K42:S42" si="21">100*((K39-K40))/K40</f>
        <v>-5.2828692280578347</v>
      </c>
      <c r="L42" s="13">
        <f t="shared" si="21"/>
        <v>-10.445021489971333</v>
      </c>
      <c r="M42" s="13">
        <f t="shared" si="21"/>
        <v>5.1426793492754541</v>
      </c>
      <c r="N42" s="13">
        <f t="shared" si="21"/>
        <v>4.0844261933147905</v>
      </c>
      <c r="O42" s="13">
        <f t="shared" si="21"/>
        <v>11.119918967719233</v>
      </c>
      <c r="P42" s="13">
        <f t="shared" si="21"/>
        <v>-0.73663229049312895</v>
      </c>
      <c r="Q42" s="13">
        <f t="shared" si="21"/>
        <v>-1.6449140252744601</v>
      </c>
      <c r="R42" s="13">
        <f t="shared" ref="R42" si="22">100*((R39-R40))/R40</f>
        <v>1.1190920274614207</v>
      </c>
      <c r="S42" s="13">
        <f t="shared" si="21"/>
        <v>19.064308419594166</v>
      </c>
      <c r="T42" s="24"/>
    </row>
    <row r="43" spans="1:20" ht="51" customHeight="1" x14ac:dyDescent="0.3">
      <c r="B43" s="12"/>
      <c r="C43" s="12"/>
      <c r="D43" s="12"/>
      <c r="F43" s="36" t="str">
        <f>"% Gap - "&amp;F39&amp;" to England"</f>
        <v>% Gap - South Oxfordshire to England</v>
      </c>
      <c r="G43" s="37"/>
      <c r="H43" s="38"/>
      <c r="I43" s="13">
        <f>100*(I39-I41)/I41</f>
        <v>-0.63694267515923619</v>
      </c>
      <c r="J43" s="13">
        <f>100*(J39-J41)/J41</f>
        <v>8.8815789473684212</v>
      </c>
      <c r="K43" s="13">
        <f t="shared" ref="K43:S43" si="23">100*(K39-K41)/K41</f>
        <v>-11.604095563139941</v>
      </c>
      <c r="L43" s="13">
        <f t="shared" si="23"/>
        <v>-15.734265734265724</v>
      </c>
      <c r="M43" s="13">
        <f t="shared" si="23"/>
        <v>-0.69686411149825844</v>
      </c>
      <c r="N43" s="13">
        <f t="shared" si="23"/>
        <v>-2.4054982817869512</v>
      </c>
      <c r="O43" s="13">
        <f t="shared" si="23"/>
        <v>4.827586206896556</v>
      </c>
      <c r="P43" s="13">
        <f t="shared" si="23"/>
        <v>-3.8327526132404293</v>
      </c>
      <c r="Q43" s="13">
        <f t="shared" si="23"/>
        <v>-5.9210526315789522</v>
      </c>
      <c r="R43" s="13">
        <f t="shared" ref="R43" si="24">100*(R39-R41)/R41</f>
        <v>-7.2507552870090697</v>
      </c>
      <c r="S43" s="13">
        <f t="shared" si="23"/>
        <v>12.460063897763582</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Mf5bSP9A5eoRuXLHse94mpAQP2P0ucSIXwh7aScMb5xMWEuqcRh893AQ2rVfr4ZIs1CFjkOaW7BOWAK/YIdNg==" saltValue="vz+3er9aqo6Fdy4aqLpqq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2022-12-02T09:55:56Z</dcterms:modified>
</cp:coreProperties>
</file>