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24276E00-1945-43C0-8070-A1AA10C8DE02}" xr6:coauthVersionLast="47" xr6:coauthVersionMax="47" xr10:uidLastSave="{0965BC54-A859-433A-AC70-1C12F5A106A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<sst xmlns="http://schemas.openxmlformats.org/spreadsheetml/2006/main" count="12312" uniqueCount="1423">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</sst>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7.51</c:v>
                </c:pt>
                <c:pt idx="1">
                  <c:v>7.31</c:v>
                </c:pt>
                <c:pt idx="2">
                  <c:v>7.68</c:v>
                </c:pt>
                <c:pt idx="3">
                  <c:v>7.73</c:v>
                </c:pt>
                <c:pt idx="4">
                  <c:v>7.89</c:v>
                </c:pt>
                <c:pt idx="5">
                  <c:v>7.95</c:v>
                </c:pt>
                <c:pt idx="6">
                  <c:v>7.82</c:v>
                </c:pt>
                <c:pt idx="7">
                  <c:v>7.83</c:v>
                </c:pt>
                <c:pt idx="8">
                  <c:v>7.63</c:v>
                </c:pt>
                <c:pt idx="9">
                  <c:v>7.52</c:v>
                </c:pt>
                <c:pt idx="10">
                  <c:v>7.61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c:v>
                </c:pt>
                <c:pt idx="1">
                  <c:v>7.55</c:v>
                </c:pt>
                <c:pt idx="2">
                  <c:v>7.81</c:v>
                </c:pt>
                <c:pt idx="3">
                  <c:v>7.84</c:v>
                </c:pt>
                <c:pt idx="4">
                  <c:v>8.07</c:v>
                </c:pt>
                <c:pt idx="5">
                  <c:v>8.11</c:v>
                </c:pt>
                <c:pt idx="6">
                  <c:v>8.09</c:v>
                </c:pt>
                <c:pt idx="7">
                  <c:v>7.93</c:v>
                </c:pt>
                <c:pt idx="8">
                  <c:v>7.98</c:v>
                </c:pt>
                <c:pt idx="9">
                  <c:v>8.01</c:v>
                </c:pt>
                <c:pt idx="10">
                  <c:v>7.72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7.33</c:v>
                </c:pt>
                <c:pt idx="1">
                  <c:v>7.3</c:v>
                </c:pt>
                <c:pt idx="2">
                  <c:v>7.52</c:v>
                </c:pt>
                <c:pt idx="3">
                  <c:v>7.41</c:v>
                </c:pt>
                <c:pt idx="4">
                  <c:v>7.73</c:v>
                </c:pt>
                <c:pt idx="5">
                  <c:v>7.62</c:v>
                </c:pt>
                <c:pt idx="6">
                  <c:v>7.4</c:v>
                </c:pt>
                <c:pt idx="7">
                  <c:v>7.85</c:v>
                </c:pt>
                <c:pt idx="8">
                  <c:v>7.58</c:v>
                </c:pt>
                <c:pt idx="9">
                  <c:v>7.64</c:v>
                </c:pt>
                <c:pt idx="10">
                  <c:v>7.47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3.09</c:v>
                </c:pt>
                <c:pt idx="1">
                  <c:v>2.91</c:v>
                </c:pt>
                <c:pt idx="2">
                  <c:v>2.52</c:v>
                </c:pt>
                <c:pt idx="3">
                  <c:v>2.86</c:v>
                </c:pt>
                <c:pt idx="4">
                  <c:v>2.5</c:v>
                </c:pt>
                <c:pt idx="5">
                  <c:v>2.65</c:v>
                </c:pt>
                <c:pt idx="6">
                  <c:v>2.77</c:v>
                </c:pt>
                <c:pt idx="7">
                  <c:v>2.5099999999999998</c:v>
                </c:pt>
                <c:pt idx="8">
                  <c:v>2.85</c:v>
                </c:pt>
                <c:pt idx="9">
                  <c:v>2.74</c:v>
                </c:pt>
                <c:pt idx="10">
                  <c:v>3.33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South Somerset in the period April 2011 to March 2022 had scores for 'life satisfaction' that moved from being below the rural position, rising above 'Rural as a Region' mid period, before dropping below the rural position once more.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South Somerset in the period April 2011 to March 2022 moved from being below the rural position, rising above 'Rural as a Region' mid period, before dropping below the rural position once more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South Somerset in the period April 2011 to March 2022 fluctuated around the rural and England levels, moving above the rural situation in some years and below the England position in other years.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South Somerset in the period April 2011 to March 2022 were generally lower than the England situation, and were in several years also lower than the rural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247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South Somerset</v>
      </c>
      <c r="G12" s="10"/>
      <c r="H12" s="11"/>
      <c r="I12" s="30">
        <f>IF(VLOOKUP($F12,'life satisfaction'!$B$10:$L$468,'life satisfaction'!E$1,FALSE)=0,"",VLOOKUP($F12,'life satisfaction'!$B$10:$L$468,'life satisfaction'!E$1,FALSE))</f>
        <v>7.51</v>
      </c>
      <c r="J12" s="31">
        <f>IF(VLOOKUP($F12,'life satisfaction'!$B$10:$L$468,'life satisfaction'!F$1,FALSE)=0,"",VLOOKUP($F12,'life satisfaction'!$B$10:$L$468,'life satisfaction'!F$1,FALSE))</f>
        <v>7.31</v>
      </c>
      <c r="K12" s="31">
        <f>IF(VLOOKUP($F12,'life satisfaction'!$B$10:$L$468,'life satisfaction'!G$1,FALSE)=0,"",VLOOKUP($F12,'life satisfaction'!$B$10:$L$468,'life satisfaction'!G$1,FALSE))</f>
        <v>7.68</v>
      </c>
      <c r="L12" s="31">
        <f>IF(VLOOKUP($F12,'life satisfaction'!$B$10:$L$468,'life satisfaction'!H$1,FALSE)=0,"",VLOOKUP($F12,'life satisfaction'!$B$10:$L$468,'life satisfaction'!H$1,FALSE))</f>
        <v>7.73</v>
      </c>
      <c r="M12" s="31">
        <f>IF(VLOOKUP($F12,'life satisfaction'!$B$10:$L$468,'life satisfaction'!I$1,FALSE)=0,"",VLOOKUP($F12,'life satisfaction'!$B$10:$L$468,'life satisfaction'!I$1,FALSE))</f>
        <v>7.89</v>
      </c>
      <c r="N12" s="31">
        <f>IF(VLOOKUP($F12,'life satisfaction'!$B$10:$L$468,'life satisfaction'!J$1,FALSE)=0,"",VLOOKUP($F12,'life satisfaction'!$B$10:$L$468,'life satisfaction'!J$1,FALSE))</f>
        <v>7.95</v>
      </c>
      <c r="O12" s="31">
        <f>IF(VLOOKUP($F12,'life satisfaction'!$B$10:$L$468,'life satisfaction'!K$1,FALSE)=0,"",VLOOKUP($F12,'life satisfaction'!$B$10:$L$468,'life satisfaction'!K$1,FALSE))</f>
        <v>7.82</v>
      </c>
      <c r="P12" s="31">
        <f>IF(VLOOKUP($F12,'life satisfaction'!$B$10:$L$468,'life satisfaction'!L$1,FALSE)=0,"",VLOOKUP($F12,'life satisfaction'!$B$10:$L$468,'life satisfaction'!L$1,FALSE))</f>
        <v>7.83</v>
      </c>
      <c r="Q12" s="31">
        <f>IF(VLOOKUP($F12,'life satisfaction'!$B$10:$O$468,'life satisfaction'!M$1,FALSE)=0,"",VLOOKUP($F12,'life satisfaction'!$B$10:$O$468,'life satisfaction'!M$1,FALSE))</f>
        <v>7.63</v>
      </c>
      <c r="R12" s="31">
        <f>IF(VLOOKUP($F12,'life satisfaction'!$B$10:$O$468,'life satisfaction'!N$1,FALSE)=0,"",VLOOKUP($F12,'life satisfaction'!$B$10:$O$468,'life satisfaction'!N$1,FALSE))</f>
        <v>7.52</v>
      </c>
      <c r="S12" s="31">
        <f>IF(VLOOKUP($F12,'life satisfaction'!$B$10:$O$468,'life satisfaction'!O$1,FALSE)=0,"",VLOOKUP($F12,'life satisfaction'!$B$10:$O$468,'life satisfaction'!O$1,FALSE))</f>
        <v>7.61</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South Somerset to Rural as a Region</v>
      </c>
      <c r="G15" s="50"/>
      <c r="H15" s="51"/>
      <c r="I15" s="13">
        <f>100*((I12-I13))/I13</f>
        <v>-0.97227738501867533</v>
      </c>
      <c r="J15" s="13">
        <f>100*((J12-J13))/J13</f>
        <v>-3.641647873455458</v>
      </c>
      <c r="K15" s="13">
        <f t="shared" ref="K15:P15" si="0">100*((K12-K13))/K13</f>
        <v>3.6094850991030485E-2</v>
      </c>
      <c r="L15" s="13">
        <f t="shared" si="0"/>
        <v>-0.85302344269134178</v>
      </c>
      <c r="M15" s="13">
        <f t="shared" si="0"/>
        <v>0.97915253191884177</v>
      </c>
      <c r="N15" s="13">
        <f t="shared" si="0"/>
        <v>1.3423231097664199</v>
      </c>
      <c r="O15" s="13">
        <f t="shared" si="0"/>
        <v>1.4251336062755791</v>
      </c>
      <c r="P15" s="13">
        <f t="shared" si="0"/>
        <v>-0.27773515421210188</v>
      </c>
      <c r="Q15" s="13">
        <f t="shared" ref="Q15:S15" si="1">100*((Q12-Q13))/Q13</f>
        <v>-2.2489426727997506</v>
      </c>
      <c r="R15" s="13">
        <f t="shared" ref="R15" si="2">100*((R12-R13))/R13</f>
        <v>-0.34487163111508035</v>
      </c>
      <c r="S15" s="13">
        <f t="shared" si="1"/>
        <v>-0.87102545591509883</v>
      </c>
      <c r="T15" s="24"/>
    </row>
    <row r="16" spans="1:20" ht="51" customHeight="1" x14ac:dyDescent="0.3">
      <c r="B16" s="12"/>
      <c r="C16" s="12"/>
      <c r="D16" s="12"/>
      <c r="F16" s="36" t="str">
        <f>"% Gap - "&amp;F12&amp;" to England"</f>
        <v>% Gap - South Somerset to England</v>
      </c>
      <c r="G16" s="37"/>
      <c r="H16" s="38"/>
      <c r="I16" s="13">
        <f>100*(I12-I14)/I14</f>
        <v>1.3495276653171342</v>
      </c>
      <c r="J16" s="13">
        <f>100*(J12-J14)/J14</f>
        <v>-1.7473118279569997</v>
      </c>
      <c r="K16" s="13">
        <f t="shared" ref="K16:P16" si="3">100*(K12-K14)/K14</f>
        <v>2.3999999999999964</v>
      </c>
      <c r="L16" s="13">
        <f t="shared" si="3"/>
        <v>1.7105263157894841</v>
      </c>
      <c r="M16" s="13">
        <f t="shared" si="3"/>
        <v>3.2722513089005236</v>
      </c>
      <c r="N16" s="13">
        <f t="shared" si="3"/>
        <v>3.6505867014341624</v>
      </c>
      <c r="O16" s="13">
        <f t="shared" si="3"/>
        <v>1.8229166666666741</v>
      </c>
      <c r="P16" s="13">
        <f t="shared" si="3"/>
        <v>1.5564202334630364</v>
      </c>
      <c r="Q16" s="13">
        <f t="shared" ref="Q16:S16" si="4">100*(Q12-Q14)/Q14</f>
        <v>-0.26143790849673804</v>
      </c>
      <c r="R16" s="13">
        <f t="shared" ref="R16" si="5">100*(R12-R14)/R14</f>
        <v>1.8970189701896976</v>
      </c>
      <c r="S16" s="13">
        <f t="shared" si="4"/>
        <v>0.7947019867549735</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South Somerset</v>
      </c>
      <c r="G21" s="10"/>
      <c r="H21" s="11"/>
      <c r="I21" s="30">
        <f>IF(VLOOKUP($F21,worthwhile!$B$10:$L$468,worthwhile!E$1,FALSE)=0,"",VLOOKUP($F21,worthwhile!$B$10:$L$468,worthwhile!E$1,FALSE))</f>
        <v>7.7</v>
      </c>
      <c r="J21" s="31">
        <f>IF(VLOOKUP($F21,worthwhile!$B$10:$L$468,worthwhile!F$1,FALSE)=0,"",VLOOKUP($F21,worthwhile!$B$10:$L$468,worthwhile!F$1,FALSE))</f>
        <v>7.55</v>
      </c>
      <c r="K21" s="31">
        <f>IF(VLOOKUP($F21,worthwhile!$B$10:$L$468,worthwhile!G$1,FALSE)=0,"",VLOOKUP($F21,worthwhile!$B$10:$L$468,worthwhile!G$1,FALSE))</f>
        <v>7.81</v>
      </c>
      <c r="L21" s="31">
        <f>IF(VLOOKUP($F21,worthwhile!$B$10:$L$468,worthwhile!H$1,FALSE)=0,"",VLOOKUP($F21,worthwhile!$B$10:$L$468,worthwhile!H$1,FALSE))</f>
        <v>7.84</v>
      </c>
      <c r="M21" s="31">
        <f>IF(VLOOKUP($F21,worthwhile!$B$10:$L$468,worthwhile!I$1,FALSE)=0,"",VLOOKUP($F21,worthwhile!$B$10:$L$468,worthwhile!I$1,FALSE))</f>
        <v>8.07</v>
      </c>
      <c r="N21" s="31">
        <f>IF(VLOOKUP($F21,worthwhile!$B$10:$L$468,worthwhile!J$1,FALSE)=0,"",VLOOKUP($F21,worthwhile!$B$10:$L$468,worthwhile!J$1,FALSE))</f>
        <v>8.11</v>
      </c>
      <c r="O21" s="31">
        <f>IF(VLOOKUP($F21,worthwhile!$B$10:$L$468,worthwhile!K$1,FALSE)=0,"",VLOOKUP($F21,worthwhile!$B$10:$L$468,worthwhile!K$1,FALSE))</f>
        <v>8.09</v>
      </c>
      <c r="P21" s="31">
        <f>IF(VLOOKUP($F21,worthwhile!$B$10:$L$468,worthwhile!L$1,FALSE)=0,"",VLOOKUP($F21,worthwhile!$B$10:$L$468,worthwhile!L$1,FALSE))</f>
        <v>7.93</v>
      </c>
      <c r="Q21" s="31">
        <f>IF(VLOOKUP($F21,worthwhile!$B$10:$O$468,worthwhile!M$1,FALSE)=0,"",VLOOKUP($F21,worthwhile!$B$10:$O$468,worthwhile!M$1,FALSE))</f>
        <v>7.98</v>
      </c>
      <c r="R21" s="31">
        <f>IF(VLOOKUP($F21,worthwhile!$B$10:$O$468,worthwhile!N$1,FALSE)=0,"",VLOOKUP($F21,worthwhile!$B$10:$O$468,worthwhile!N$1,FALSE))</f>
        <v>8.01</v>
      </c>
      <c r="S21" s="31">
        <f>IF(VLOOKUP($F21,worthwhile!$B$10:$O$468,worthwhile!O$1,FALSE)=0,"",VLOOKUP($F21,worthwhile!$B$10:$O$468,worthwhile!O$1,FALSE))</f>
        <v>7.72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South Somerset to Rural as a Region</v>
      </c>
      <c r="G24" s="50"/>
      <c r="H24" s="51"/>
      <c r="I24" s="13">
        <f>100*((I21-I22))/I22</f>
        <v>-1.4510184885352837</v>
      </c>
      <c r="J24" s="13">
        <f>100*((J21-J22))/J22</f>
        <v>-3.3439760615735725</v>
      </c>
      <c r="K24" s="13">
        <f t="shared" ref="K24:P24" si="8">100*((K21-K22))/K22</f>
        <v>-0.77150336001963193</v>
      </c>
      <c r="L24" s="13">
        <f t="shared" si="8"/>
        <v>-1.5954148834817794</v>
      </c>
      <c r="M24" s="13">
        <f t="shared" si="8"/>
        <v>1.1874008610921527</v>
      </c>
      <c r="N24" s="13">
        <f t="shared" si="8"/>
        <v>1.3460003914542826</v>
      </c>
      <c r="O24" s="13">
        <f t="shared" si="8"/>
        <v>2.4019398523760045</v>
      </c>
      <c r="P24" s="13">
        <f t="shared" si="8"/>
        <v>-0.82870014615257048</v>
      </c>
      <c r="Q24" s="13">
        <f t="shared" ref="Q24:S24" si="9">100*((Q21-Q22))/Q22</f>
        <v>-9.8040694429815889E-2</v>
      </c>
      <c r="R24" s="13">
        <f t="shared" ref="R24" si="10">100*((R21-R22))/R22</f>
        <v>2.2799649236166291</v>
      </c>
      <c r="S24" s="13">
        <f t="shared" si="9"/>
        <v>-1.9899964819432279</v>
      </c>
      <c r="T24" s="24"/>
    </row>
    <row r="25" spans="1:20" ht="51" customHeight="1" x14ac:dyDescent="0.3">
      <c r="B25" s="12"/>
      <c r="C25" s="12"/>
      <c r="D25" s="12"/>
      <c r="F25" s="36" t="str">
        <f>"% Gap - "&amp;F21&amp;" to England"</f>
        <v>% Gap - South Somerset to England</v>
      </c>
      <c r="G25" s="37"/>
      <c r="H25" s="38"/>
      <c r="I25" s="13">
        <f>100*(I21-I23)/I23</f>
        <v>0.52219321148825115</v>
      </c>
      <c r="J25" s="13">
        <f>100*(J21-J23)/J23</f>
        <v>-1.820546163849162</v>
      </c>
      <c r="K25" s="13">
        <f t="shared" ref="K25:P25" si="11">100*(K21-K23)/K23</f>
        <v>0.90439276485787334</v>
      </c>
      <c r="L25" s="13">
        <f t="shared" si="11"/>
        <v>0.25575447570331933</v>
      </c>
      <c r="M25" s="13">
        <f t="shared" si="11"/>
        <v>3.065134099616861</v>
      </c>
      <c r="N25" s="13">
        <f t="shared" si="11"/>
        <v>3.1806615776081313</v>
      </c>
      <c r="O25" s="13">
        <f t="shared" si="11"/>
        <v>2.6649746192893398</v>
      </c>
      <c r="P25" s="13">
        <f t="shared" si="11"/>
        <v>0.63451776649745972</v>
      </c>
      <c r="Q25" s="13">
        <f t="shared" ref="Q25:S25" si="12">100*(Q21-Q23)/Q23</f>
        <v>1.5267175572519096</v>
      </c>
      <c r="R25" s="13">
        <f t="shared" ref="R25" si="13">100*(R21-R23)/R23</f>
        <v>3.8910505836575853</v>
      </c>
      <c r="S25" s="13">
        <f t="shared" si="12"/>
        <v>-0.77120822622108609</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South Somerset</v>
      </c>
      <c r="G30" s="10"/>
      <c r="H30" s="11"/>
      <c r="I30" s="30">
        <f>IF(VLOOKUP($F30,happy!$B$10:$L$468,happy!E$1,FALSE)=0,"",VLOOKUP($F30,happy!$B$10:$L$468,happy!E$1,FALSE))</f>
        <v>7.33</v>
      </c>
      <c r="J30" s="31">
        <f>IF(VLOOKUP($F30,happy!$B$10:$L$468,happy!F$1,FALSE)=0,"",VLOOKUP($F30,happy!$B$10:$L$468,happy!F$1,FALSE))</f>
        <v>7.3</v>
      </c>
      <c r="K30" s="31">
        <f>IF(VLOOKUP($F30,happy!$B$10:$L$468,happy!G$1,FALSE)=0,"",VLOOKUP($F30,happy!$B$10:$L$468,happy!G$1,FALSE))</f>
        <v>7.52</v>
      </c>
      <c r="L30" s="31">
        <f>IF(VLOOKUP($F30,happy!$B$10:$L$468,happy!H$1,FALSE)=0,"",VLOOKUP($F30,happy!$B$10:$L$468,happy!H$1,FALSE))</f>
        <v>7.41</v>
      </c>
      <c r="M30" s="31">
        <f>IF(VLOOKUP($F30,happy!$B$10:$L$468,happy!I$1,FALSE)=0,"",VLOOKUP($F30,happy!$B$10:$L$468,happy!I$1,FALSE))</f>
        <v>7.73</v>
      </c>
      <c r="N30" s="31">
        <f>IF(VLOOKUP($F30,happy!$B$10:$L$468,happy!J$1,FALSE)=0,"",VLOOKUP($F30,happy!$B$10:$L$468,happy!J$1,FALSE))</f>
        <v>7.62</v>
      </c>
      <c r="O30" s="31">
        <f>IF(VLOOKUP($F30,happy!$B$10:$L$468,happy!K$1,FALSE)=0,"",VLOOKUP($F30,happy!$B$10:$L$468,happy!K$1,FALSE))</f>
        <v>7.4</v>
      </c>
      <c r="P30" s="31">
        <f>IF(VLOOKUP($F30,happy!$B$10:$L$468,happy!L$1,FALSE)=0,"",VLOOKUP($F30,happy!$B$10:$L$468,happy!L$1,FALSE))</f>
        <v>7.85</v>
      </c>
      <c r="Q30" s="31">
        <f>IF(VLOOKUP($F30,happy!$B$10:$O$468,happy!M$1,FALSE)=0,"",VLOOKUP($F30,happy!$B$10:$O$468,happy!M$1,FALSE))</f>
        <v>7.58</v>
      </c>
      <c r="R30" s="31">
        <f>IF(VLOOKUP($F30,happy!$B$10:$O$468,happy!N$1,FALSE)=0,"",VLOOKUP($F30,happy!$B$10:$O$468,happy!N$1,FALSE))</f>
        <v>7.64</v>
      </c>
      <c r="S30" s="31">
        <f>IF(VLOOKUP($F30,happy!$B$10:$O$468,happy!O$1,FALSE)=0,"",VLOOKUP($F30,happy!$B$10:$O$468,happy!O$1,FALSE))</f>
        <v>7.47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South Somerset to Rural as a Region</v>
      </c>
      <c r="G33" s="50"/>
      <c r="H33" s="51"/>
      <c r="I33" s="13">
        <f>100*((I30-I31))/I31</f>
        <v>-1.6663972846290853</v>
      </c>
      <c r="J33" s="13">
        <f>100*((J30-J31))/J31</f>
        <v>-1.4251781472683864</v>
      </c>
      <c r="K33" s="13">
        <f t="shared" ref="K33:S33" si="16">100*((K30-K31))/K31</f>
        <v>-0.24612434073833567</v>
      </c>
      <c r="L33" s="13">
        <f t="shared" si="16"/>
        <v>-2.8787543820862935</v>
      </c>
      <c r="M33" s="13">
        <f t="shared" si="16"/>
        <v>1.3826559635926812</v>
      </c>
      <c r="N33" s="13">
        <f t="shared" si="16"/>
        <v>-0.53314460957776555</v>
      </c>
      <c r="O33" s="13">
        <f t="shared" si="16"/>
        <v>-1.5010584386426513</v>
      </c>
      <c r="P33" s="13">
        <f t="shared" si="16"/>
        <v>2.1654592780757129</v>
      </c>
      <c r="Q33" s="13">
        <f t="shared" si="16"/>
        <v>-3.1779324371550205E-2</v>
      </c>
      <c r="R33" s="13">
        <f t="shared" ref="R33" si="17">100*((R30-R31))/R31</f>
        <v>2.2213624786407968</v>
      </c>
      <c r="S33" s="13">
        <f t="shared" si="16"/>
        <v>-1.4182818437663782</v>
      </c>
      <c r="T33" s="24"/>
    </row>
    <row r="34" spans="1:20" ht="51" customHeight="1" x14ac:dyDescent="0.3">
      <c r="B34" s="12"/>
      <c r="C34" s="12"/>
      <c r="D34" s="12"/>
      <c r="F34" s="36" t="str">
        <f>"% Gap - "&amp;F30&amp;" to England"</f>
        <v>% Gap - South Somerset to England</v>
      </c>
      <c r="G34" s="37"/>
      <c r="H34" s="38"/>
      <c r="I34" s="13">
        <f>100*(I30-I32)/I32</f>
        <v>0.54869684499314175</v>
      </c>
      <c r="J34" s="13">
        <f>100*(J30-J32)/J32</f>
        <v>0.13717421124828238</v>
      </c>
      <c r="K34" s="13">
        <f t="shared" ref="K34:S34" si="18">100*(K30-K32)/K32</f>
        <v>1.8970189701896976</v>
      </c>
      <c r="L34" s="13">
        <f t="shared" si="18"/>
        <v>-0.67024128686326845</v>
      </c>
      <c r="M34" s="13">
        <f t="shared" si="18"/>
        <v>3.4805890227577065</v>
      </c>
      <c r="N34" s="13">
        <f t="shared" si="18"/>
        <v>1.4647137150466087</v>
      </c>
      <c r="O34" s="13">
        <f t="shared" si="18"/>
        <v>-1.5957446808510536</v>
      </c>
      <c r="P34" s="13">
        <f t="shared" si="18"/>
        <v>3.8359788359788367</v>
      </c>
      <c r="Q34" s="13">
        <f t="shared" si="18"/>
        <v>1.4725568942436456</v>
      </c>
      <c r="R34" s="13">
        <f t="shared" ref="R34" si="19">100*(R30-R32)/R32</f>
        <v>4.5143638850889207</v>
      </c>
      <c r="S34" s="13">
        <f t="shared" si="18"/>
        <v>0.26845637583892046</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South Somerset</v>
      </c>
      <c r="G39" s="10"/>
      <c r="H39" s="11"/>
      <c r="I39" s="30">
        <f>IF(VLOOKUP($F39,anxiety!$B$10:$L$468,anxiety!E$1,FALSE)=0,"",VLOOKUP($F39,anxiety!$B$10:$L$468,anxiety!E$1,FALSE))</f>
        <v>3.09</v>
      </c>
      <c r="J39" s="31">
        <f>IF(VLOOKUP($F39,anxiety!$B$10:$L$468,anxiety!F$1,FALSE)=0,"",VLOOKUP($F39,anxiety!$B$10:$L$468,anxiety!F$1,FALSE))</f>
        <v>2.91</v>
      </c>
      <c r="K39" s="31">
        <f>IF(VLOOKUP($F39,anxiety!$B$10:$L$468,anxiety!G$1,FALSE)=0,"",VLOOKUP($F39,anxiety!$B$10:$L$468,anxiety!G$1,FALSE))</f>
        <v>2.52</v>
      </c>
      <c r="L39" s="31">
        <f>IF(VLOOKUP($F39,anxiety!$B$10:$L$468,anxiety!H$1,FALSE)=0,"",VLOOKUP($F39,anxiety!$B$10:$L$468,anxiety!H$1,FALSE))</f>
        <v>2.86</v>
      </c>
      <c r="M39" s="31">
        <f>IF(VLOOKUP($F39,anxiety!$B$10:$L$468,anxiety!I$1,FALSE)=0,"",VLOOKUP($F39,anxiety!$B$10:$L$468,anxiety!I$1,FALSE))</f>
        <v>2.5</v>
      </c>
      <c r="N39" s="31">
        <f>IF(VLOOKUP($F39,anxiety!$B$10:$L$468,anxiety!J$1,FALSE)=0,"",VLOOKUP($F39,anxiety!$B$10:$L$468,anxiety!J$1,FALSE))</f>
        <v>2.65</v>
      </c>
      <c r="O39" s="31">
        <f>IF(VLOOKUP($F39,anxiety!$B$10:$L$468,anxiety!K$1,FALSE)=0,"",VLOOKUP($F39,anxiety!$B$10:$L$468,anxiety!K$1,FALSE))</f>
        <v>2.77</v>
      </c>
      <c r="P39" s="31">
        <f>IF(VLOOKUP($F39,anxiety!$B$10:$L$468,anxiety!L$1,FALSE)=0,"",VLOOKUP($F39,anxiety!$B$10:$L$468,anxiety!L$1,FALSE))</f>
        <v>2.5099999999999998</v>
      </c>
      <c r="Q39" s="31">
        <f>IF(VLOOKUP($F39,anxiety!$B$10:$O$468,anxiety!M$1,FALSE)=0,"",VLOOKUP($F39,anxiety!$B$10:$O$468,anxiety!M$1,FALSE))</f>
        <v>2.85</v>
      </c>
      <c r="R39" s="31">
        <f>IF(VLOOKUP($F39,anxiety!$B$10:$O$468,anxiety!N$1,FALSE)=0,"",VLOOKUP($F39,anxiety!$B$10:$O$468,anxiety!N$1,FALSE))</f>
        <v>2.74</v>
      </c>
      <c r="S39" s="31">
        <f>IF(VLOOKUP($F39,anxiety!$B$10:$O$468,anxiety!O$1,FALSE)=0,"",VLOOKUP($F39,anxiety!$B$10:$O$468,anxiety!O$1,FALSE))</f>
        <v>3.33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South Somerset to Rural as a Region</v>
      </c>
      <c r="G42" s="50"/>
      <c r="H42" s="51"/>
      <c r="I42" s="13">
        <f>100*((I39-I40))/I40</f>
        <v>4.14602452692277</v>
      </c>
      <c r="J42" s="13">
        <f>100*((J39-J40))/J40</f>
        <v>0.20328576169934723</v>
      </c>
      <c r="K42" s="13">
        <f t="shared" ref="K42:S42" si="21">100*((K39-K40))/K40</f>
        <v>-7.842791681353563</v>
      </c>
      <c r="L42" s="13">
        <f t="shared" si="21"/>
        <v>6.2768624641833872</v>
      </c>
      <c r="M42" s="13">
        <f t="shared" si="21"/>
        <v>-7.7695795181794294</v>
      </c>
      <c r="N42" s="13">
        <f t="shared" si="21"/>
        <v>-2.8789685168013386</v>
      </c>
      <c r="O42" s="13">
        <f t="shared" si="21"/>
        <v>1.250715638349432</v>
      </c>
      <c r="P42" s="13">
        <f t="shared" si="21"/>
        <v>-9.7278793656296205</v>
      </c>
      <c r="Q42" s="13">
        <f t="shared" si="21"/>
        <v>-1.9888129272839827</v>
      </c>
      <c r="R42" s="13">
        <f t="shared" ref="R42" si="22">100*((R39-R40))/R40</f>
        <v>-9.7503869201158544</v>
      </c>
      <c r="S42" s="13">
        <f t="shared" si="21"/>
        <v>12.637541771945616</v>
      </c>
      <c r="T42" s="24"/>
    </row>
    <row r="43" spans="1:20" ht="51" customHeight="1" x14ac:dyDescent="0.3">
      <c r="B43" s="12"/>
      <c r="C43" s="12"/>
      <c r="D43" s="12"/>
      <c r="F43" s="36" t="str">
        <f>"% Gap - "&amp;F39&amp;" to England"</f>
        <v>% Gap - South Somerset to England</v>
      </c>
      <c r="G43" s="37"/>
      <c r="H43" s="38"/>
      <c r="I43" s="13">
        <f>100*(I39-I41)/I41</f>
        <v>-1.5923566878980977</v>
      </c>
      <c r="J43" s="13">
        <f>100*(J39-J41)/J41</f>
        <v>-4.2763157894736805</v>
      </c>
      <c r="K43" s="13">
        <f t="shared" ref="K43:S43" si="23">100*(K39-K41)/K41</f>
        <v>-13.993174061433452</v>
      </c>
      <c r="L43" s="13">
        <f t="shared" si="23"/>
        <v>0</v>
      </c>
      <c r="M43" s="13">
        <f t="shared" si="23"/>
        <v>-12.891986062717775</v>
      </c>
      <c r="N43" s="13">
        <f t="shared" si="23"/>
        <v>-8.9347079037800761</v>
      </c>
      <c r="O43" s="13">
        <f t="shared" si="23"/>
        <v>-4.4827586206896513</v>
      </c>
      <c r="P43" s="13">
        <f t="shared" si="23"/>
        <v>-12.54355400696865</v>
      </c>
      <c r="Q43" s="13">
        <f t="shared" si="23"/>
        <v>-6.2499999999999973</v>
      </c>
      <c r="R43" s="13">
        <f t="shared" ref="R43" si="24">100*(R39-R41)/R41</f>
        <v>-17.220543806646521</v>
      </c>
      <c r="S43" s="13">
        <f t="shared" si="23"/>
        <v>6.3897763578274818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l4Hjjj+DuuXTeCsZRU/QzkPXtNtsVx8dzRW3kNCudYM81oAZQY8yTzdBlypRbCXGCw+7KcR49R2sJEJGOVFHhA==" saltValue="9280gs7MaL3C7e+69H4QE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2022-12-01T17:32:25Z</dcterms:modified>
</cp:coreProperties>
</file>