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9CFF66B2-9DB5-4375-A236-2BA60356CF54}" xr6:coauthVersionLast="47" xr6:coauthVersionMax="47" xr10:uidLastSave="{422D422A-F05F-42D9-BE07-390094176BA8}"/>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<sst xmlns="http://schemas.openxmlformats.org/spreadsheetml/2006/main" count="12312" uniqueCount="1423">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</sst>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Stroud</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7.59</c:v>
                </c:pt>
                <c:pt idx="1">
                  <c:v>7.63</c:v>
                </c:pt>
                <c:pt idx="2">
                  <c:v>7.82</c:v>
                </c:pt>
                <c:pt idx="3">
                  <c:v>7.63</c:v>
                </c:pt>
                <c:pt idx="4">
                  <c:v>7.59</c:v>
                </c:pt>
                <c:pt idx="5">
                  <c:v>7.95</c:v>
                </c:pt>
                <c:pt idx="6">
                  <c:v>7.76</c:v>
                </c:pt>
                <c:pt idx="7">
                  <c:v>7.91</c:v>
                </c:pt>
                <c:pt idx="8">
                  <c:v>8</c:v>
                </c:pt>
                <c:pt idx="9">
                  <c:v>7.81</c:v>
                </c:pt>
                <c:pt idx="10">
                  <c:v>7.6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Stroud</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7.65</c:v>
                </c:pt>
                <c:pt idx="1">
                  <c:v>7.83</c:v>
                </c:pt>
                <c:pt idx="2">
                  <c:v>8.17</c:v>
                </c:pt>
                <c:pt idx="3">
                  <c:v>7.83</c:v>
                </c:pt>
                <c:pt idx="4">
                  <c:v>7.87</c:v>
                </c:pt>
                <c:pt idx="5">
                  <c:v>8.09</c:v>
                </c:pt>
                <c:pt idx="6">
                  <c:v>7.95</c:v>
                </c:pt>
                <c:pt idx="7">
                  <c:v>7.96</c:v>
                </c:pt>
                <c:pt idx="8">
                  <c:v>8.17</c:v>
                </c:pt>
                <c:pt idx="9">
                  <c:v>8.06</c:v>
                </c:pt>
                <c:pt idx="10">
                  <c:v>7.75</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Stroud</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7.27</c:v>
                </c:pt>
                <c:pt idx="1">
                  <c:v>7.18</c:v>
                </c:pt>
                <c:pt idx="2">
                  <c:v>7.3</c:v>
                </c:pt>
                <c:pt idx="3">
                  <c:v>7.47</c:v>
                </c:pt>
                <c:pt idx="4">
                  <c:v>7.34</c:v>
                </c:pt>
                <c:pt idx="5">
                  <c:v>7.58</c:v>
                </c:pt>
                <c:pt idx="6">
                  <c:v>7.25</c:v>
                </c:pt>
                <c:pt idx="7">
                  <c:v>7.58</c:v>
                </c:pt>
                <c:pt idx="8">
                  <c:v>7.72</c:v>
                </c:pt>
                <c:pt idx="9">
                  <c:v>7.72</c:v>
                </c:pt>
                <c:pt idx="10">
                  <c:v>7.57</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Stroud</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3.09</c:v>
                </c:pt>
                <c:pt idx="1">
                  <c:v>3.2</c:v>
                </c:pt>
                <c:pt idx="2">
                  <c:v>2.97</c:v>
                </c:pt>
                <c:pt idx="3">
                  <c:v>3</c:v>
                </c:pt>
                <c:pt idx="4">
                  <c:v>3.09</c:v>
                </c:pt>
                <c:pt idx="5">
                  <c:v>2.92</c:v>
                </c:pt>
                <c:pt idx="6">
                  <c:v>2.94</c:v>
                </c:pt>
                <c:pt idx="7">
                  <c:v>2.94</c:v>
                </c:pt>
                <c:pt idx="8">
                  <c:v>2.65</c:v>
                </c:pt>
                <c:pt idx="9">
                  <c:v>2.85</c:v>
                </c:pt>
                <c:pt idx="10">
                  <c:v>3.09</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Stroud in the period April 2011 to March 2022 had scores for 'life satisfaction' that fluctuated between the rural and England situations, surpassing the rural score in some years.</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Stroud in the period April 2011 to March 2022 were generally between the rural and England situations or above the rural position and fluctuated between these two levels.</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Stroud in the period April 2011 to March 2022 were generally below the England situation up to 2017/18, but were greater for the remainder of the period.</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Stroud in the period April 2011 to March 2022 were in line with or above the England level up to 2018/19, but dropped below the England situation for the remainder of the period.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263</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Stroud</v>
      </c>
      <c r="G12" s="10"/>
      <c r="H12" s="11"/>
      <c r="I12" s="30">
        <f>IF(VLOOKUP($F12,'life satisfaction'!$B$10:$L$468,'life satisfaction'!E$1,FALSE)=0,"",VLOOKUP($F12,'life satisfaction'!$B$10:$L$468,'life satisfaction'!E$1,FALSE))</f>
        <v>7.59</v>
      </c>
      <c r="J12" s="31">
        <f>IF(VLOOKUP($F12,'life satisfaction'!$B$10:$L$468,'life satisfaction'!F$1,FALSE)=0,"",VLOOKUP($F12,'life satisfaction'!$B$10:$L$468,'life satisfaction'!F$1,FALSE))</f>
        <v>7.63</v>
      </c>
      <c r="K12" s="31">
        <f>IF(VLOOKUP($F12,'life satisfaction'!$B$10:$L$468,'life satisfaction'!G$1,FALSE)=0,"",VLOOKUP($F12,'life satisfaction'!$B$10:$L$468,'life satisfaction'!G$1,FALSE))</f>
        <v>7.82</v>
      </c>
      <c r="L12" s="31">
        <f>IF(VLOOKUP($F12,'life satisfaction'!$B$10:$L$468,'life satisfaction'!H$1,FALSE)=0,"",VLOOKUP($F12,'life satisfaction'!$B$10:$L$468,'life satisfaction'!H$1,FALSE))</f>
        <v>7.63</v>
      </c>
      <c r="M12" s="31">
        <f>IF(VLOOKUP($F12,'life satisfaction'!$B$10:$L$468,'life satisfaction'!I$1,FALSE)=0,"",VLOOKUP($F12,'life satisfaction'!$B$10:$L$468,'life satisfaction'!I$1,FALSE))</f>
        <v>7.59</v>
      </c>
      <c r="N12" s="31">
        <f>IF(VLOOKUP($F12,'life satisfaction'!$B$10:$L$468,'life satisfaction'!J$1,FALSE)=0,"",VLOOKUP($F12,'life satisfaction'!$B$10:$L$468,'life satisfaction'!J$1,FALSE))</f>
        <v>7.95</v>
      </c>
      <c r="O12" s="31">
        <f>IF(VLOOKUP($F12,'life satisfaction'!$B$10:$L$468,'life satisfaction'!K$1,FALSE)=0,"",VLOOKUP($F12,'life satisfaction'!$B$10:$L$468,'life satisfaction'!K$1,FALSE))</f>
        <v>7.76</v>
      </c>
      <c r="P12" s="31">
        <f>IF(VLOOKUP($F12,'life satisfaction'!$B$10:$L$468,'life satisfaction'!L$1,FALSE)=0,"",VLOOKUP($F12,'life satisfaction'!$B$10:$L$468,'life satisfaction'!L$1,FALSE))</f>
        <v>7.91</v>
      </c>
      <c r="Q12" s="31">
        <f>IF(VLOOKUP($F12,'life satisfaction'!$B$10:$O$468,'life satisfaction'!M$1,FALSE)=0,"",VLOOKUP($F12,'life satisfaction'!$B$10:$O$468,'life satisfaction'!M$1,FALSE))</f>
        <v>8</v>
      </c>
      <c r="R12" s="31">
        <f>IF(VLOOKUP($F12,'life satisfaction'!$B$10:$O$468,'life satisfaction'!N$1,FALSE)=0,"",VLOOKUP($F12,'life satisfaction'!$B$10:$O$468,'life satisfaction'!N$1,FALSE))</f>
        <v>7.81</v>
      </c>
      <c r="S12" s="31">
        <f>IF(VLOOKUP($F12,'life satisfaction'!$B$10:$O$468,'life satisfaction'!O$1,FALSE)=0,"",VLOOKUP($F12,'life satisfaction'!$B$10:$O$468,'life satisfaction'!O$1,FALSE))</f>
        <v>7.6</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Stroud to Rural as a Region</v>
      </c>
      <c r="G15" s="50"/>
      <c r="H15" s="51"/>
      <c r="I15" s="13">
        <f>100*((I12-I13))/I13</f>
        <v>8.2611803955827054E-2</v>
      </c>
      <c r="J15" s="13">
        <f>100*((J12-J13))/J13</f>
        <v>0.57650160404033968</v>
      </c>
      <c r="K15" s="13">
        <f t="shared" ref="K15:P15" si="0">100*((K12-K13))/K13</f>
        <v>1.8596694967122287</v>
      </c>
      <c r="L15" s="13">
        <f t="shared" si="0"/>
        <v>-2.1356492713758075</v>
      </c>
      <c r="M15" s="13">
        <f t="shared" si="0"/>
        <v>-2.8603589711959412</v>
      </c>
      <c r="N15" s="13">
        <f t="shared" si="0"/>
        <v>1.3423231097664199</v>
      </c>
      <c r="O15" s="13">
        <f t="shared" si="0"/>
        <v>0.64693565021719235</v>
      </c>
      <c r="P15" s="13">
        <f t="shared" si="0"/>
        <v>0.74113856068739226</v>
      </c>
      <c r="Q15" s="13">
        <f t="shared" ref="Q15:S15" si="1">100*((Q12-Q13))/Q13</f>
        <v>2.4912789800264754</v>
      </c>
      <c r="R15" s="13">
        <f t="shared" ref="R15" si="2">100*((R12-R13))/R13</f>
        <v>3.4982117767275569</v>
      </c>
      <c r="S15" s="13">
        <f t="shared" si="1"/>
        <v>-1.0012869204934058</v>
      </c>
      <c r="T15" s="24"/>
    </row>
    <row r="16" spans="1:20" ht="51" customHeight="1" x14ac:dyDescent="0.3">
      <c r="B16" s="12"/>
      <c r="C16" s="12"/>
      <c r="D16" s="12"/>
      <c r="F16" s="36" t="str">
        <f>"% Gap - "&amp;F12&amp;" to England"</f>
        <v>% Gap - Stroud to England</v>
      </c>
      <c r="G16" s="37"/>
      <c r="H16" s="38"/>
      <c r="I16" s="13">
        <f>100*(I12-I14)/I14</f>
        <v>2.4291497975708465</v>
      </c>
      <c r="J16" s="13">
        <f>100*(J12-J14)/J14</f>
        <v>2.5537634408602083</v>
      </c>
      <c r="K16" s="13">
        <f t="shared" ref="K16:P16" si="3">100*(K12-K14)/K14</f>
        <v>4.2666666666666702</v>
      </c>
      <c r="L16" s="13">
        <f t="shared" si="3"/>
        <v>0.39473684210526644</v>
      </c>
      <c r="M16" s="13">
        <f t="shared" si="3"/>
        <v>-0.65445026178010246</v>
      </c>
      <c r="N16" s="13">
        <f t="shared" si="3"/>
        <v>3.6505867014341624</v>
      </c>
      <c r="O16" s="13">
        <f t="shared" si="3"/>
        <v>1.0416666666666676</v>
      </c>
      <c r="P16" s="13">
        <f t="shared" si="3"/>
        <v>2.594033722438394</v>
      </c>
      <c r="Q16" s="13">
        <f t="shared" ref="Q16:S16" si="4">100*(Q12-Q14)/Q14</f>
        <v>4.5751633986928057</v>
      </c>
      <c r="R16" s="13">
        <f t="shared" ref="R16" si="5">100*(R12-R14)/R14</f>
        <v>5.8265582655826522</v>
      </c>
      <c r="S16" s="13">
        <f t="shared" si="4"/>
        <v>0.66225165562913668</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Stroud</v>
      </c>
      <c r="G21" s="10"/>
      <c r="H21" s="11"/>
      <c r="I21" s="30">
        <f>IF(VLOOKUP($F21,worthwhile!$B$10:$L$468,worthwhile!E$1,FALSE)=0,"",VLOOKUP($F21,worthwhile!$B$10:$L$468,worthwhile!E$1,FALSE))</f>
        <v>7.65</v>
      </c>
      <c r="J21" s="31">
        <f>IF(VLOOKUP($F21,worthwhile!$B$10:$L$468,worthwhile!F$1,FALSE)=0,"",VLOOKUP($F21,worthwhile!$B$10:$L$468,worthwhile!F$1,FALSE))</f>
        <v>7.83</v>
      </c>
      <c r="K21" s="31">
        <f>IF(VLOOKUP($F21,worthwhile!$B$10:$L$468,worthwhile!G$1,FALSE)=0,"",VLOOKUP($F21,worthwhile!$B$10:$L$468,worthwhile!G$1,FALSE))</f>
        <v>8.17</v>
      </c>
      <c r="L21" s="31">
        <f>IF(VLOOKUP($F21,worthwhile!$B$10:$L$468,worthwhile!H$1,FALSE)=0,"",VLOOKUP($F21,worthwhile!$B$10:$L$468,worthwhile!H$1,FALSE))</f>
        <v>7.83</v>
      </c>
      <c r="M21" s="31">
        <f>IF(VLOOKUP($F21,worthwhile!$B$10:$L$468,worthwhile!I$1,FALSE)=0,"",VLOOKUP($F21,worthwhile!$B$10:$L$468,worthwhile!I$1,FALSE))</f>
        <v>7.87</v>
      </c>
      <c r="N21" s="31">
        <f>IF(VLOOKUP($F21,worthwhile!$B$10:$L$468,worthwhile!J$1,FALSE)=0,"",VLOOKUP($F21,worthwhile!$B$10:$L$468,worthwhile!J$1,FALSE))</f>
        <v>8.09</v>
      </c>
      <c r="O21" s="31">
        <f>IF(VLOOKUP($F21,worthwhile!$B$10:$L$468,worthwhile!K$1,FALSE)=0,"",VLOOKUP($F21,worthwhile!$B$10:$L$468,worthwhile!K$1,FALSE))</f>
        <v>7.95</v>
      </c>
      <c r="P21" s="31">
        <f>IF(VLOOKUP($F21,worthwhile!$B$10:$L$468,worthwhile!L$1,FALSE)=0,"",VLOOKUP($F21,worthwhile!$B$10:$L$468,worthwhile!L$1,FALSE))</f>
        <v>7.96</v>
      </c>
      <c r="Q21" s="31">
        <f>IF(VLOOKUP($F21,worthwhile!$B$10:$O$468,worthwhile!M$1,FALSE)=0,"",VLOOKUP($F21,worthwhile!$B$10:$O$468,worthwhile!M$1,FALSE))</f>
        <v>8.17</v>
      </c>
      <c r="R21" s="31">
        <f>IF(VLOOKUP($F21,worthwhile!$B$10:$O$468,worthwhile!N$1,FALSE)=0,"",VLOOKUP($F21,worthwhile!$B$10:$O$468,worthwhile!N$1,FALSE))</f>
        <v>8.06</v>
      </c>
      <c r="S21" s="31">
        <f>IF(VLOOKUP($F21,worthwhile!$B$10:$O$468,worthwhile!O$1,FALSE)=0,"",VLOOKUP($F21,worthwhile!$B$10:$O$468,worthwhile!O$1,FALSE))</f>
        <v>7.75</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Stroud to Rural as a Region</v>
      </c>
      <c r="G24" s="50"/>
      <c r="H24" s="51"/>
      <c r="I24" s="13">
        <f>100*((I21-I22))/I22</f>
        <v>-2.0909469399084291</v>
      </c>
      <c r="J24" s="13">
        <f>100*((J21-J22))/J22</f>
        <v>0.24061820369257655</v>
      </c>
      <c r="K24" s="13">
        <f t="shared" ref="K24:P24" si="8">100*((K21-K22))/K22</f>
        <v>3.8024094172393905</v>
      </c>
      <c r="L24" s="13">
        <f t="shared" si="8"/>
        <v>-1.7209309359263152</v>
      </c>
      <c r="M24" s="13">
        <f t="shared" si="8"/>
        <v>-1.3203414155148421</v>
      </c>
      <c r="N24" s="13">
        <f t="shared" si="8"/>
        <v>1.096071907135042</v>
      </c>
      <c r="O24" s="13">
        <f t="shared" si="8"/>
        <v>0.62984200573414939</v>
      </c>
      <c r="P24" s="13">
        <f t="shared" si="8"/>
        <v>-0.45352498907622146</v>
      </c>
      <c r="Q24" s="13">
        <f t="shared" ref="Q24:S24" si="9">100*((Q21-Q22))/Q22</f>
        <v>2.2805773842742298</v>
      </c>
      <c r="R24" s="13">
        <f t="shared" ref="R24" si="10">100*((R21-R22))/R22</f>
        <v>2.9184166397440827</v>
      </c>
      <c r="S24" s="13">
        <f t="shared" si="9"/>
        <v>-1.6091285926243513</v>
      </c>
      <c r="T24" s="24"/>
    </row>
    <row r="25" spans="1:20" ht="51" customHeight="1" x14ac:dyDescent="0.3">
      <c r="B25" s="12"/>
      <c r="C25" s="12"/>
      <c r="D25" s="12"/>
      <c r="F25" s="36" t="str">
        <f>"% Gap - "&amp;F21&amp;" to England"</f>
        <v>% Gap - Stroud to England</v>
      </c>
      <c r="G25" s="37"/>
      <c r="H25" s="38"/>
      <c r="I25" s="13">
        <f>100*(I21-I23)/I23</f>
        <v>-0.13054830287205987</v>
      </c>
      <c r="J25" s="13">
        <f>100*(J21-J23)/J23</f>
        <v>1.8205461638491505</v>
      </c>
      <c r="K25" s="13">
        <f t="shared" ref="K25:P25" si="11">100*(K21-K23)/K23</f>
        <v>5.5555555555555518</v>
      </c>
      <c r="L25" s="13">
        <f t="shared" si="11"/>
        <v>0.12787723785165966</v>
      </c>
      <c r="M25" s="13">
        <f t="shared" si="11"/>
        <v>0.51085568326947683</v>
      </c>
      <c r="N25" s="13">
        <f t="shared" si="11"/>
        <v>2.9262086513994849</v>
      </c>
      <c r="O25" s="13">
        <f t="shared" si="11"/>
        <v>0.88832487309645036</v>
      </c>
      <c r="P25" s="13">
        <f t="shared" si="11"/>
        <v>1.0152284263959399</v>
      </c>
      <c r="Q25" s="13">
        <f t="shared" ref="Q25:S25" si="12">100*(Q21-Q23)/Q23</f>
        <v>3.9440203562340916</v>
      </c>
      <c r="R25" s="13">
        <f t="shared" ref="R25" si="13">100*(R21-R23)/R23</f>
        <v>4.5395590142671924</v>
      </c>
      <c r="S25" s="13">
        <f t="shared" si="12"/>
        <v>-0.38560411311054305</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Stroud</v>
      </c>
      <c r="G30" s="10"/>
      <c r="H30" s="11"/>
      <c r="I30" s="30">
        <f>IF(VLOOKUP($F30,happy!$B$10:$L$468,happy!E$1,FALSE)=0,"",VLOOKUP($F30,happy!$B$10:$L$468,happy!E$1,FALSE))</f>
        <v>7.27</v>
      </c>
      <c r="J30" s="31">
        <f>IF(VLOOKUP($F30,happy!$B$10:$L$468,happy!F$1,FALSE)=0,"",VLOOKUP($F30,happy!$B$10:$L$468,happy!F$1,FALSE))</f>
        <v>7.18</v>
      </c>
      <c r="K30" s="31">
        <f>IF(VLOOKUP($F30,happy!$B$10:$L$468,happy!G$1,FALSE)=0,"",VLOOKUP($F30,happy!$B$10:$L$468,happy!G$1,FALSE))</f>
        <v>7.3</v>
      </c>
      <c r="L30" s="31">
        <f>IF(VLOOKUP($F30,happy!$B$10:$L$468,happy!H$1,FALSE)=0,"",VLOOKUP($F30,happy!$B$10:$L$468,happy!H$1,FALSE))</f>
        <v>7.47</v>
      </c>
      <c r="M30" s="31">
        <f>IF(VLOOKUP($F30,happy!$B$10:$L$468,happy!I$1,FALSE)=0,"",VLOOKUP($F30,happy!$B$10:$L$468,happy!I$1,FALSE))</f>
        <v>7.34</v>
      </c>
      <c r="N30" s="31">
        <f>IF(VLOOKUP($F30,happy!$B$10:$L$468,happy!J$1,FALSE)=0,"",VLOOKUP($F30,happy!$B$10:$L$468,happy!J$1,FALSE))</f>
        <v>7.58</v>
      </c>
      <c r="O30" s="31">
        <f>IF(VLOOKUP($F30,happy!$B$10:$L$468,happy!K$1,FALSE)=0,"",VLOOKUP($F30,happy!$B$10:$L$468,happy!K$1,FALSE))</f>
        <v>7.25</v>
      </c>
      <c r="P30" s="31">
        <f>IF(VLOOKUP($F30,happy!$B$10:$L$468,happy!L$1,FALSE)=0,"",VLOOKUP($F30,happy!$B$10:$L$468,happy!L$1,FALSE))</f>
        <v>7.58</v>
      </c>
      <c r="Q30" s="31">
        <f>IF(VLOOKUP($F30,happy!$B$10:$O$468,happy!M$1,FALSE)=0,"",VLOOKUP($F30,happy!$B$10:$O$468,happy!M$1,FALSE))</f>
        <v>7.72</v>
      </c>
      <c r="R30" s="31">
        <f>IF(VLOOKUP($F30,happy!$B$10:$O$468,happy!N$1,FALSE)=0,"",VLOOKUP($F30,happy!$B$10:$O$468,happy!N$1,FALSE))</f>
        <v>7.72</v>
      </c>
      <c r="S30" s="31">
        <f>IF(VLOOKUP($F30,happy!$B$10:$O$468,happy!O$1,FALSE)=0,"",VLOOKUP($F30,happy!$B$10:$O$468,happy!O$1,FALSE))</f>
        <v>7.57</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Stroud to Rural as a Region</v>
      </c>
      <c r="G33" s="50"/>
      <c r="H33" s="51"/>
      <c r="I33" s="13">
        <f>100*((I30-I31))/I31</f>
        <v>-2.4713108129950201</v>
      </c>
      <c r="J33" s="13">
        <f>100*((J30-J31))/J31</f>
        <v>-3.0455861777242501</v>
      </c>
      <c r="K33" s="13">
        <f t="shared" ref="K33:S33" si="16">100*((K30-K31))/K31</f>
        <v>-3.1644558094933282</v>
      </c>
      <c r="L33" s="13">
        <f t="shared" si="16"/>
        <v>-2.0923475349776859</v>
      </c>
      <c r="M33" s="13">
        <f t="shared" si="16"/>
        <v>-3.7323810125782377</v>
      </c>
      <c r="N33" s="13">
        <f t="shared" si="16"/>
        <v>-1.0552803334120036</v>
      </c>
      <c r="O33" s="13">
        <f t="shared" si="16"/>
        <v>-3.4976586054269267</v>
      </c>
      <c r="P33" s="13">
        <f t="shared" si="16"/>
        <v>-1.3485119327625548</v>
      </c>
      <c r="Q33" s="13">
        <f t="shared" si="16"/>
        <v>1.8145994216163062</v>
      </c>
      <c r="R33" s="13">
        <f t="shared" ref="R33" si="17">100*((R30-R31))/R31</f>
        <v>3.2917432375794453</v>
      </c>
      <c r="S33" s="13">
        <f t="shared" si="16"/>
        <v>-9.8580128154140662E-2</v>
      </c>
      <c r="T33" s="24"/>
    </row>
    <row r="34" spans="1:20" ht="51" customHeight="1" x14ac:dyDescent="0.3">
      <c r="B34" s="12"/>
      <c r="C34" s="12"/>
      <c r="D34" s="12"/>
      <c r="F34" s="36" t="str">
        <f>"% Gap - "&amp;F30&amp;" to England"</f>
        <v>% Gap - Stroud to England</v>
      </c>
      <c r="G34" s="37"/>
      <c r="H34" s="38"/>
      <c r="I34" s="13">
        <f>100*(I30-I32)/I32</f>
        <v>-0.27434842249657698</v>
      </c>
      <c r="J34" s="13">
        <f>100*(J30-J32)/J32</f>
        <v>-1.5089163237311429</v>
      </c>
      <c r="K34" s="13">
        <f t="shared" ref="K34:S34" si="18">100*(K30-K32)/K32</f>
        <v>-1.0840108401084021</v>
      </c>
      <c r="L34" s="13">
        <f t="shared" si="18"/>
        <v>0.1340482573726513</v>
      </c>
      <c r="M34" s="13">
        <f t="shared" si="18"/>
        <v>-1.7402945113788473</v>
      </c>
      <c r="N34" s="13">
        <f t="shared" si="18"/>
        <v>0.93209054593875218</v>
      </c>
      <c r="O34" s="13">
        <f t="shared" si="18"/>
        <v>-3.5904255319148883</v>
      </c>
      <c r="P34" s="13">
        <f t="shared" si="18"/>
        <v>0.2645502645502707</v>
      </c>
      <c r="Q34" s="13">
        <f t="shared" si="18"/>
        <v>3.346720214190094</v>
      </c>
      <c r="R34" s="13">
        <f t="shared" ref="R34" si="19">100*(R30-R32)/R32</f>
        <v>5.6087551299589622</v>
      </c>
      <c r="S34" s="13">
        <f t="shared" si="18"/>
        <v>1.6107382550335585</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Stroud</v>
      </c>
      <c r="G39" s="10"/>
      <c r="H39" s="11"/>
      <c r="I39" s="30">
        <f>IF(VLOOKUP($F39,anxiety!$B$10:$L$468,anxiety!E$1,FALSE)=0,"",VLOOKUP($F39,anxiety!$B$10:$L$468,anxiety!E$1,FALSE))</f>
        <v>3.09</v>
      </c>
      <c r="J39" s="31">
        <f>IF(VLOOKUP($F39,anxiety!$B$10:$L$468,anxiety!F$1,FALSE)=0,"",VLOOKUP($F39,anxiety!$B$10:$L$468,anxiety!F$1,FALSE))</f>
        <v>3.2</v>
      </c>
      <c r="K39" s="31">
        <f>IF(VLOOKUP($F39,anxiety!$B$10:$L$468,anxiety!G$1,FALSE)=0,"",VLOOKUP($F39,anxiety!$B$10:$L$468,anxiety!G$1,FALSE))</f>
        <v>2.97</v>
      </c>
      <c r="L39" s="31">
        <f>IF(VLOOKUP($F39,anxiety!$B$10:$L$468,anxiety!H$1,FALSE)=0,"",VLOOKUP($F39,anxiety!$B$10:$L$468,anxiety!H$1,FALSE))</f>
        <v>3</v>
      </c>
      <c r="M39" s="31">
        <f>IF(VLOOKUP($F39,anxiety!$B$10:$L$468,anxiety!I$1,FALSE)=0,"",VLOOKUP($F39,anxiety!$B$10:$L$468,anxiety!I$1,FALSE))</f>
        <v>3.09</v>
      </c>
      <c r="N39" s="31">
        <f>IF(VLOOKUP($F39,anxiety!$B$10:$L$468,anxiety!J$1,FALSE)=0,"",VLOOKUP($F39,anxiety!$B$10:$L$468,anxiety!J$1,FALSE))</f>
        <v>2.92</v>
      </c>
      <c r="O39" s="31">
        <f>IF(VLOOKUP($F39,anxiety!$B$10:$L$468,anxiety!K$1,FALSE)=0,"",VLOOKUP($F39,anxiety!$B$10:$L$468,anxiety!K$1,FALSE))</f>
        <v>2.94</v>
      </c>
      <c r="P39" s="31">
        <f>IF(VLOOKUP($F39,anxiety!$B$10:$L$468,anxiety!L$1,FALSE)=0,"",VLOOKUP($F39,anxiety!$B$10:$L$468,anxiety!L$1,FALSE))</f>
        <v>2.94</v>
      </c>
      <c r="Q39" s="31">
        <f>IF(VLOOKUP($F39,anxiety!$B$10:$O$468,anxiety!M$1,FALSE)=0,"",VLOOKUP($F39,anxiety!$B$10:$O$468,anxiety!M$1,FALSE))</f>
        <v>2.65</v>
      </c>
      <c r="R39" s="31">
        <f>IF(VLOOKUP($F39,anxiety!$B$10:$O$468,anxiety!N$1,FALSE)=0,"",VLOOKUP($F39,anxiety!$B$10:$O$468,anxiety!N$1,FALSE))</f>
        <v>2.85</v>
      </c>
      <c r="S39" s="31">
        <f>IF(VLOOKUP($F39,anxiety!$B$10:$O$468,anxiety!O$1,FALSE)=0,"",VLOOKUP($F39,anxiety!$B$10:$O$468,anxiety!O$1,FALSE))</f>
        <v>3.09</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Stroud to Rural as a Region</v>
      </c>
      <c r="G42" s="50"/>
      <c r="H42" s="51"/>
      <c r="I42" s="13">
        <f>100*((I39-I40))/I40</f>
        <v>4.14602452692277</v>
      </c>
      <c r="J42" s="13">
        <f>100*((J39-J40))/J40</f>
        <v>10.189180219050829</v>
      </c>
      <c r="K42" s="13">
        <f t="shared" ref="K42:S42" si="21">100*((K39-K40))/K40</f>
        <v>8.6138526612618769</v>
      </c>
      <c r="L42" s="13">
        <f t="shared" si="21"/>
        <v>11.479226361031529</v>
      </c>
      <c r="M42" s="13">
        <f t="shared" si="21"/>
        <v>13.996799715530219</v>
      </c>
      <c r="N42" s="13">
        <f t="shared" si="21"/>
        <v>7.0163818607321105</v>
      </c>
      <c r="O42" s="13">
        <f t="shared" si="21"/>
        <v>7.4646584753600438</v>
      </c>
      <c r="P42" s="13">
        <f t="shared" si="21"/>
        <v>5.7370656036051511</v>
      </c>
      <c r="Q42" s="13">
        <f t="shared" si="21"/>
        <v>-8.8667909674745875</v>
      </c>
      <c r="R42" s="13">
        <f t="shared" ref="R42" si="22">100*((R39-R40))/R40</f>
        <v>-6.1272272709234281</v>
      </c>
      <c r="S42" s="13">
        <f t="shared" si="21"/>
        <v>4.5195207433369164</v>
      </c>
      <c r="T42" s="24"/>
    </row>
    <row r="43" spans="1:20" ht="51" customHeight="1" x14ac:dyDescent="0.3">
      <c r="B43" s="12"/>
      <c r="C43" s="12"/>
      <c r="D43" s="12"/>
      <c r="F43" s="36" t="str">
        <f>"% Gap - "&amp;F39&amp;" to England"</f>
        <v>% Gap - Stroud to England</v>
      </c>
      <c r="G43" s="37"/>
      <c r="H43" s="38"/>
      <c r="I43" s="13">
        <f>100*(I39-I41)/I41</f>
        <v>-1.5923566878980977</v>
      </c>
      <c r="J43" s="13">
        <f>100*(J39-J41)/J41</f>
        <v>5.2631578947368469</v>
      </c>
      <c r="K43" s="13">
        <f t="shared" ref="K43:S43" si="23">100*(K39-K41)/K41</f>
        <v>1.3651877133105814</v>
      </c>
      <c r="L43" s="13">
        <f t="shared" si="23"/>
        <v>4.8951048951048994</v>
      </c>
      <c r="M43" s="13">
        <f t="shared" si="23"/>
        <v>7.6655052264808274</v>
      </c>
      <c r="N43" s="13">
        <f t="shared" si="23"/>
        <v>0.34364261168384147</v>
      </c>
      <c r="O43" s="13">
        <f t="shared" si="23"/>
        <v>1.3793103448275874</v>
      </c>
      <c r="P43" s="13">
        <f t="shared" si="23"/>
        <v>2.4390243902438966</v>
      </c>
      <c r="Q43" s="13">
        <f t="shared" si="23"/>
        <v>-12.828947368421057</v>
      </c>
      <c r="R43" s="13">
        <f t="shared" ref="R43" si="24">100*(R39-R41)/R41</f>
        <v>-13.897280966767372</v>
      </c>
      <c r="S43" s="13">
        <f t="shared" si="23"/>
        <v>-1.2779552715654965</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OekGq8of0NXf0DmMgdHHuc3Hws7EYqUWDvxl2jT59ib8t1wqprvM+STuQO486RcFlxhK7MHD1G0hh6X1G7dyMA==" saltValue="d4XE7+HqIPrLVOZpfcwJUw=="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2022-12-01T11:53:47Z</dcterms:modified>
</cp:coreProperties>
</file>