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11" documentId="8_{9613574B-DD6A-49A5-B908-78BC8EC6987B}" xr6:coauthVersionLast="47" xr6:coauthVersionMax="47" xr10:uidLastSave="{59C10DD8-A352-43E1-BF94-3269EBC30D61}"/>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<sst xmlns="http://schemas.openxmlformats.org/spreadsheetml/2006/main" count="12312" uniqueCount="1423">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</sst>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Torridge</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7.67</c:v>
                </c:pt>
                <c:pt idx="1">
                  <c:v>7.52</c:v>
                </c:pt>
                <c:pt idx="2">
                  <c:v>6.75</c:v>
                </c:pt>
                <c:pt idx="3">
                  <c:v>7.63</c:v>
                </c:pt>
                <c:pt idx="4">
                  <c:v>7.93</c:v>
                </c:pt>
                <c:pt idx="5">
                  <c:v>7.65</c:v>
                </c:pt>
                <c:pt idx="6">
                  <c:v>7.86</c:v>
                </c:pt>
                <c:pt idx="7">
                  <c:v>7.8</c:v>
                </c:pt>
                <c:pt idx="8">
                  <c:v>7.55</c:v>
                </c:pt>
                <c:pt idx="9">
                  <c:v>8.1</c:v>
                </c:pt>
                <c:pt idx="10">
                  <c:v>8.25</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Torridge</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7.86</c:v>
                </c:pt>
                <c:pt idx="1">
                  <c:v>7.82</c:v>
                </c:pt>
                <c:pt idx="2">
                  <c:v>7.51</c:v>
                </c:pt>
                <c:pt idx="3">
                  <c:v>7.75</c:v>
                </c:pt>
                <c:pt idx="4">
                  <c:v>8.08</c:v>
                </c:pt>
                <c:pt idx="5">
                  <c:v>7.81</c:v>
                </c:pt>
                <c:pt idx="6">
                  <c:v>7.99</c:v>
                </c:pt>
                <c:pt idx="7">
                  <c:v>8.1300000000000008</c:v>
                </c:pt>
                <c:pt idx="8">
                  <c:v>7.79</c:v>
                </c:pt>
                <c:pt idx="9">
                  <c:v>8.11</c:v>
                </c:pt>
                <c:pt idx="10">
                  <c:v>8.25</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Torridge</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7.32</c:v>
                </c:pt>
                <c:pt idx="1">
                  <c:v>7.63</c:v>
                </c:pt>
                <c:pt idx="2">
                  <c:v>6.88</c:v>
                </c:pt>
                <c:pt idx="3">
                  <c:v>7.48</c:v>
                </c:pt>
                <c:pt idx="4">
                  <c:v>7.66</c:v>
                </c:pt>
                <c:pt idx="5">
                  <c:v>7.37</c:v>
                </c:pt>
                <c:pt idx="6">
                  <c:v>7.56</c:v>
                </c:pt>
                <c:pt idx="7">
                  <c:v>7.84</c:v>
                </c:pt>
                <c:pt idx="8">
                  <c:v>7.33</c:v>
                </c:pt>
                <c:pt idx="9">
                  <c:v>8.0399999999999991</c:v>
                </c:pt>
                <c:pt idx="10">
                  <c:v>8.16</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Torridge</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2.85</c:v>
                </c:pt>
                <c:pt idx="1">
                  <c:v>2.75</c:v>
                </c:pt>
                <c:pt idx="2">
                  <c:v>3.22</c:v>
                </c:pt>
                <c:pt idx="3">
                  <c:v>2.36</c:v>
                </c:pt>
                <c:pt idx="4">
                  <c:v>2.72</c:v>
                </c:pt>
                <c:pt idx="5">
                  <c:v>2.83</c:v>
                </c:pt>
                <c:pt idx="6">
                  <c:v>2.74</c:v>
                </c:pt>
                <c:pt idx="7">
                  <c:v>2.71</c:v>
                </c:pt>
                <c:pt idx="9">
                  <c:v>2.86</c:v>
                </c:pt>
                <c:pt idx="10">
                  <c:v>2.4</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Torridge in the period April 2011 to March 2022 had scores for 'life satisfaction' that fluctuated around the rural and England situations, with only three years where it was notably different.</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Torridge in the period April 2011 to March 2022 demonstrated a general upward trend taking it markedly higher than the England and rural situations towards the end of the period.</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Torridge in the period April 2011 to March 2022 demonstrated a general upward trend taking it markedly higher than the England and rural situations towards the end of the period.</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Torridge in the period April 2011 to March 2022 were generally below the England level and in line with or below the rural situation.</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282</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Torridge</v>
      </c>
      <c r="G12" s="10"/>
      <c r="H12" s="11"/>
      <c r="I12" s="30">
        <f>IF(VLOOKUP($F12,'life satisfaction'!$B$10:$L$468,'life satisfaction'!E$1,FALSE)=0,"",VLOOKUP($F12,'life satisfaction'!$B$10:$L$468,'life satisfaction'!E$1,FALSE))</f>
        <v>7.67</v>
      </c>
      <c r="J12" s="31">
        <f>IF(VLOOKUP($F12,'life satisfaction'!$B$10:$L$468,'life satisfaction'!F$1,FALSE)=0,"",VLOOKUP($F12,'life satisfaction'!$B$10:$L$468,'life satisfaction'!F$1,FALSE))</f>
        <v>7.52</v>
      </c>
      <c r="K12" s="31">
        <f>IF(VLOOKUP($F12,'life satisfaction'!$B$10:$L$468,'life satisfaction'!G$1,FALSE)=0,"",VLOOKUP($F12,'life satisfaction'!$B$10:$L$468,'life satisfaction'!G$1,FALSE))</f>
        <v>6.75</v>
      </c>
      <c r="L12" s="31">
        <f>IF(VLOOKUP($F12,'life satisfaction'!$B$10:$L$468,'life satisfaction'!H$1,FALSE)=0,"",VLOOKUP($F12,'life satisfaction'!$B$10:$L$468,'life satisfaction'!H$1,FALSE))</f>
        <v>7.63</v>
      </c>
      <c r="M12" s="31">
        <f>IF(VLOOKUP($F12,'life satisfaction'!$B$10:$L$468,'life satisfaction'!I$1,FALSE)=0,"",VLOOKUP($F12,'life satisfaction'!$B$10:$L$468,'life satisfaction'!I$1,FALSE))</f>
        <v>7.93</v>
      </c>
      <c r="N12" s="31">
        <f>IF(VLOOKUP($F12,'life satisfaction'!$B$10:$L$468,'life satisfaction'!J$1,FALSE)=0,"",VLOOKUP($F12,'life satisfaction'!$B$10:$L$468,'life satisfaction'!J$1,FALSE))</f>
        <v>7.65</v>
      </c>
      <c r="O12" s="31">
        <f>IF(VLOOKUP($F12,'life satisfaction'!$B$10:$L$468,'life satisfaction'!K$1,FALSE)=0,"",VLOOKUP($F12,'life satisfaction'!$B$10:$L$468,'life satisfaction'!K$1,FALSE))</f>
        <v>7.86</v>
      </c>
      <c r="P12" s="31">
        <f>IF(VLOOKUP($F12,'life satisfaction'!$B$10:$L$468,'life satisfaction'!L$1,FALSE)=0,"",VLOOKUP($F12,'life satisfaction'!$B$10:$L$468,'life satisfaction'!L$1,FALSE))</f>
        <v>7.8</v>
      </c>
      <c r="Q12" s="31">
        <f>IF(VLOOKUP($F12,'life satisfaction'!$B$10:$O$468,'life satisfaction'!M$1,FALSE)=0,"",VLOOKUP($F12,'life satisfaction'!$B$10:$O$468,'life satisfaction'!M$1,FALSE))</f>
        <v>7.55</v>
      </c>
      <c r="R12" s="31">
        <f>IF(VLOOKUP($F12,'life satisfaction'!$B$10:$O$468,'life satisfaction'!N$1,FALSE)=0,"",VLOOKUP($F12,'life satisfaction'!$B$10:$O$468,'life satisfaction'!N$1,FALSE))</f>
        <v>8.1</v>
      </c>
      <c r="S12" s="31">
        <f>IF(VLOOKUP($F12,'life satisfaction'!$B$10:$O$468,'life satisfaction'!O$1,FALSE)=0,"",VLOOKUP($F12,'life satisfaction'!$B$10:$O$468,'life satisfaction'!O$1,FALSE))</f>
        <v>8.25</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Torridge to Rural as a Region</v>
      </c>
      <c r="G15" s="50"/>
      <c r="H15" s="51"/>
      <c r="I15" s="13">
        <f>100*((I12-I13))/I13</f>
        <v>1.1375009929303295</v>
      </c>
      <c r="J15" s="13">
        <f>100*((J12-J13))/J13</f>
        <v>-0.87348727884884381</v>
      </c>
      <c r="K15" s="13">
        <f t="shared" ref="K15:P15" si="0">100*((K12-K13))/K13</f>
        <v>-12.077651009871163</v>
      </c>
      <c r="L15" s="13">
        <f t="shared" si="0"/>
        <v>-2.1356492713758075</v>
      </c>
      <c r="M15" s="13">
        <f t="shared" si="0"/>
        <v>1.4910873990008136</v>
      </c>
      <c r="N15" s="13">
        <f t="shared" si="0"/>
        <v>-2.4819154981492915</v>
      </c>
      <c r="O15" s="13">
        <f t="shared" si="0"/>
        <v>1.9439322436478332</v>
      </c>
      <c r="P15" s="13">
        <f t="shared" si="0"/>
        <v>-0.659812797299415</v>
      </c>
      <c r="Q15" s="13">
        <f t="shared" ref="Q15:S15" si="1">100*((Q12-Q13))/Q13</f>
        <v>-3.2738554626000163</v>
      </c>
      <c r="R15" s="13">
        <f t="shared" ref="R15" si="2">100*((R12-R13))/R13</f>
        <v>7.3412951845701935</v>
      </c>
      <c r="S15" s="13">
        <f t="shared" si="1"/>
        <v>7.4657082770959793</v>
      </c>
      <c r="T15" s="24"/>
    </row>
    <row r="16" spans="1:20" ht="51" customHeight="1" x14ac:dyDescent="0.3">
      <c r="B16" s="12"/>
      <c r="C16" s="12"/>
      <c r="D16" s="12"/>
      <c r="F16" s="36" t="str">
        <f>"% Gap - "&amp;F12&amp;" to England"</f>
        <v>% Gap - Torridge to England</v>
      </c>
      <c r="G16" s="37"/>
      <c r="H16" s="38"/>
      <c r="I16" s="13">
        <f>100*(I12-I14)/I14</f>
        <v>3.5087719298245585</v>
      </c>
      <c r="J16" s="13">
        <f>100*(J12-J14)/J14</f>
        <v>1.0752688172042901</v>
      </c>
      <c r="K16" s="13">
        <f t="shared" ref="K16:P16" si="3">100*(K12-K14)/K14</f>
        <v>-10</v>
      </c>
      <c r="L16" s="13">
        <f t="shared" si="3"/>
        <v>0.39473684210526644</v>
      </c>
      <c r="M16" s="13">
        <f t="shared" si="3"/>
        <v>3.7958115183246082</v>
      </c>
      <c r="N16" s="13">
        <f t="shared" si="3"/>
        <v>-0.26075619295957725</v>
      </c>
      <c r="O16" s="13">
        <f t="shared" si="3"/>
        <v>2.343750000000008</v>
      </c>
      <c r="P16" s="13">
        <f t="shared" si="3"/>
        <v>1.1673151750972743</v>
      </c>
      <c r="Q16" s="13">
        <f t="shared" ref="Q16:S16" si="4">100*(Q12-Q14)/Q14</f>
        <v>-1.307189542483667</v>
      </c>
      <c r="R16" s="13">
        <f t="shared" ref="R16" si="5">100*(R12-R14)/R14</f>
        <v>9.756097560975606</v>
      </c>
      <c r="S16" s="13">
        <f t="shared" si="4"/>
        <v>9.27152317880795</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Torridge</v>
      </c>
      <c r="G21" s="10"/>
      <c r="H21" s="11"/>
      <c r="I21" s="30">
        <f>IF(VLOOKUP($F21,worthwhile!$B$10:$L$468,worthwhile!E$1,FALSE)=0,"",VLOOKUP($F21,worthwhile!$B$10:$L$468,worthwhile!E$1,FALSE))</f>
        <v>7.86</v>
      </c>
      <c r="J21" s="31">
        <f>IF(VLOOKUP($F21,worthwhile!$B$10:$L$468,worthwhile!F$1,FALSE)=0,"",VLOOKUP($F21,worthwhile!$B$10:$L$468,worthwhile!F$1,FALSE))</f>
        <v>7.82</v>
      </c>
      <c r="K21" s="31">
        <f>IF(VLOOKUP($F21,worthwhile!$B$10:$L$468,worthwhile!G$1,FALSE)=0,"",VLOOKUP($F21,worthwhile!$B$10:$L$468,worthwhile!G$1,FALSE))</f>
        <v>7.51</v>
      </c>
      <c r="L21" s="31">
        <f>IF(VLOOKUP($F21,worthwhile!$B$10:$L$468,worthwhile!H$1,FALSE)=0,"",VLOOKUP($F21,worthwhile!$B$10:$L$468,worthwhile!H$1,FALSE))</f>
        <v>7.75</v>
      </c>
      <c r="M21" s="31">
        <f>IF(VLOOKUP($F21,worthwhile!$B$10:$L$468,worthwhile!I$1,FALSE)=0,"",VLOOKUP($F21,worthwhile!$B$10:$L$468,worthwhile!I$1,FALSE))</f>
        <v>8.08</v>
      </c>
      <c r="N21" s="31">
        <f>IF(VLOOKUP($F21,worthwhile!$B$10:$L$468,worthwhile!J$1,FALSE)=0,"",VLOOKUP($F21,worthwhile!$B$10:$L$468,worthwhile!J$1,FALSE))</f>
        <v>7.81</v>
      </c>
      <c r="O21" s="31">
        <f>IF(VLOOKUP($F21,worthwhile!$B$10:$L$468,worthwhile!K$1,FALSE)=0,"",VLOOKUP($F21,worthwhile!$B$10:$L$468,worthwhile!K$1,FALSE))</f>
        <v>7.99</v>
      </c>
      <c r="P21" s="31">
        <f>IF(VLOOKUP($F21,worthwhile!$B$10:$L$468,worthwhile!L$1,FALSE)=0,"",VLOOKUP($F21,worthwhile!$B$10:$L$468,worthwhile!L$1,FALSE))</f>
        <v>8.1300000000000008</v>
      </c>
      <c r="Q21" s="31">
        <f>IF(VLOOKUP($F21,worthwhile!$B$10:$O$468,worthwhile!M$1,FALSE)=0,"",VLOOKUP($F21,worthwhile!$B$10:$O$468,worthwhile!M$1,FALSE))</f>
        <v>7.79</v>
      </c>
      <c r="R21" s="31">
        <f>IF(VLOOKUP($F21,worthwhile!$B$10:$O$468,worthwhile!N$1,FALSE)=0,"",VLOOKUP($F21,worthwhile!$B$10:$O$468,worthwhile!N$1,FALSE))</f>
        <v>8.11</v>
      </c>
      <c r="S21" s="31">
        <f>IF(VLOOKUP($F21,worthwhile!$B$10:$O$468,worthwhile!O$1,FALSE)=0,"",VLOOKUP($F21,worthwhile!$B$10:$O$468,worthwhile!O$1,FALSE))</f>
        <v>8.25</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Torridge to Rural as a Region</v>
      </c>
      <c r="G24" s="50"/>
      <c r="H24" s="51"/>
      <c r="I24" s="13">
        <f>100*((I21-I22))/I22</f>
        <v>0.59675255585879006</v>
      </c>
      <c r="J24" s="13">
        <f>100*((J21-J22))/J22</f>
        <v>0.11259697993307406</v>
      </c>
      <c r="K24" s="13">
        <f t="shared" ref="K24:P24" si="8">100*((K21-K22))/K22</f>
        <v>-4.5830973410688118</v>
      </c>
      <c r="L24" s="13">
        <f t="shared" si="8"/>
        <v>-2.7250593554826246</v>
      </c>
      <c r="M24" s="13">
        <f t="shared" si="8"/>
        <v>1.3127879749224998</v>
      </c>
      <c r="N24" s="13">
        <f t="shared" si="8"/>
        <v>-2.4029268733344065</v>
      </c>
      <c r="O24" s="13">
        <f t="shared" si="8"/>
        <v>1.1361556762032523</v>
      </c>
      <c r="P24" s="13">
        <f t="shared" si="8"/>
        <v>1.6724675676897489</v>
      </c>
      <c r="Q24" s="13">
        <f t="shared" ref="Q24:S24" si="9">100*((Q21-Q22))/Q22</f>
        <v>-2.4766587731338725</v>
      </c>
      <c r="R24" s="13">
        <f t="shared" ref="R24" si="10">100*((R21-R22))/R22</f>
        <v>3.5568683558715137</v>
      </c>
      <c r="S24" s="13">
        <f t="shared" si="9"/>
        <v>4.7386695626902071</v>
      </c>
      <c r="T24" s="24"/>
    </row>
    <row r="25" spans="1:20" ht="51" customHeight="1" x14ac:dyDescent="0.3">
      <c r="B25" s="12"/>
      <c r="C25" s="12"/>
      <c r="D25" s="12"/>
      <c r="F25" s="36" t="str">
        <f>"% Gap - "&amp;F21&amp;" to England"</f>
        <v>% Gap - Torridge to England</v>
      </c>
      <c r="G25" s="37"/>
      <c r="H25" s="38"/>
      <c r="I25" s="13">
        <f>100*(I21-I23)/I23</f>
        <v>2.6109660574412556</v>
      </c>
      <c r="J25" s="13">
        <f>100*(J21-J23)/J23</f>
        <v>1.6905071521456423</v>
      </c>
      <c r="K25" s="13">
        <f t="shared" ref="K25:P25" si="11">100*(K21-K23)/K23</f>
        <v>-2.9715762273901865</v>
      </c>
      <c r="L25" s="13">
        <f t="shared" si="11"/>
        <v>-0.89514066496164046</v>
      </c>
      <c r="M25" s="13">
        <f t="shared" si="11"/>
        <v>3.1928480204342273</v>
      </c>
      <c r="N25" s="13">
        <f t="shared" si="11"/>
        <v>-0.63613231552163751</v>
      </c>
      <c r="O25" s="13">
        <f t="shared" si="11"/>
        <v>1.3959390862944203</v>
      </c>
      <c r="P25" s="13">
        <f t="shared" si="11"/>
        <v>3.172588832487321</v>
      </c>
      <c r="Q25" s="13">
        <f t="shared" ref="Q25:S25" si="12">100*(Q21-Q23)/Q23</f>
        <v>-0.89058524173028353</v>
      </c>
      <c r="R25" s="13">
        <f t="shared" ref="R25" si="13">100*(R21-R23)/R23</f>
        <v>5.1880674448767756</v>
      </c>
      <c r="S25" s="13">
        <f t="shared" si="12"/>
        <v>6.0411311053984535</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Torridge</v>
      </c>
      <c r="G30" s="10"/>
      <c r="H30" s="11"/>
      <c r="I30" s="30">
        <f>IF(VLOOKUP($F30,happy!$B$10:$L$468,happy!E$1,FALSE)=0,"",VLOOKUP($F30,happy!$B$10:$L$468,happy!E$1,FALSE))</f>
        <v>7.32</v>
      </c>
      <c r="J30" s="31">
        <f>IF(VLOOKUP($F30,happy!$B$10:$L$468,happy!F$1,FALSE)=0,"",VLOOKUP($F30,happy!$B$10:$L$468,happy!F$1,FALSE))</f>
        <v>7.63</v>
      </c>
      <c r="K30" s="31">
        <f>IF(VLOOKUP($F30,happy!$B$10:$L$468,happy!G$1,FALSE)=0,"",VLOOKUP($F30,happy!$B$10:$L$468,happy!G$1,FALSE))</f>
        <v>6.88</v>
      </c>
      <c r="L30" s="31">
        <f>IF(VLOOKUP($F30,happy!$B$10:$L$468,happy!H$1,FALSE)=0,"",VLOOKUP($F30,happy!$B$10:$L$468,happy!H$1,FALSE))</f>
        <v>7.48</v>
      </c>
      <c r="M30" s="31">
        <f>IF(VLOOKUP($F30,happy!$B$10:$L$468,happy!I$1,FALSE)=0,"",VLOOKUP($F30,happy!$B$10:$L$468,happy!I$1,FALSE))</f>
        <v>7.66</v>
      </c>
      <c r="N30" s="31">
        <f>IF(VLOOKUP($F30,happy!$B$10:$L$468,happy!J$1,FALSE)=0,"",VLOOKUP($F30,happy!$B$10:$L$468,happy!J$1,FALSE))</f>
        <v>7.37</v>
      </c>
      <c r="O30" s="31">
        <f>IF(VLOOKUP($F30,happy!$B$10:$L$468,happy!K$1,FALSE)=0,"",VLOOKUP($F30,happy!$B$10:$L$468,happy!K$1,FALSE))</f>
        <v>7.56</v>
      </c>
      <c r="P30" s="31">
        <f>IF(VLOOKUP($F30,happy!$B$10:$L$468,happy!L$1,FALSE)=0,"",VLOOKUP($F30,happy!$B$10:$L$468,happy!L$1,FALSE))</f>
        <v>7.84</v>
      </c>
      <c r="Q30" s="31">
        <f>IF(VLOOKUP($F30,happy!$B$10:$O$468,happy!M$1,FALSE)=0,"",VLOOKUP($F30,happy!$B$10:$O$468,happy!M$1,FALSE))</f>
        <v>7.33</v>
      </c>
      <c r="R30" s="31">
        <f>IF(VLOOKUP($F30,happy!$B$10:$O$468,happy!N$1,FALSE)=0,"",VLOOKUP($F30,happy!$B$10:$O$468,happy!N$1,FALSE))</f>
        <v>8.0399999999999991</v>
      </c>
      <c r="S30" s="31">
        <f>IF(VLOOKUP($F30,happy!$B$10:$O$468,happy!O$1,FALSE)=0,"",VLOOKUP($F30,happy!$B$10:$O$468,happy!O$1,FALSE))</f>
        <v>8.16</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Torridge to Rural as a Region</v>
      </c>
      <c r="G33" s="50"/>
      <c r="H33" s="51"/>
      <c r="I33" s="13">
        <f>100*((I30-I31))/I31</f>
        <v>-1.8005495393567372</v>
      </c>
      <c r="J33" s="13">
        <f>100*((J30-J31))/J31</f>
        <v>3.0309439364852357</v>
      </c>
      <c r="K33" s="13">
        <f t="shared" ref="K33:S33" si="16">100*((K30-K31))/K31</f>
        <v>-8.7358158862074085</v>
      </c>
      <c r="L33" s="13">
        <f t="shared" si="16"/>
        <v>-1.9612797271262414</v>
      </c>
      <c r="M33" s="13">
        <f t="shared" si="16"/>
        <v>0.46457240376712922</v>
      </c>
      <c r="N33" s="13">
        <f t="shared" si="16"/>
        <v>-3.7964928835417497</v>
      </c>
      <c r="O33" s="13">
        <f t="shared" si="16"/>
        <v>0.62864840592722715</v>
      </c>
      <c r="P33" s="13">
        <f t="shared" si="16"/>
        <v>2.0353121961928164</v>
      </c>
      <c r="Q33" s="13">
        <f t="shared" si="16"/>
        <v>-3.3288842279213013</v>
      </c>
      <c r="R33" s="13">
        <f t="shared" ref="R33" si="17">100*((R30-R31))/R31</f>
        <v>7.5732662733340259</v>
      </c>
      <c r="S33" s="13">
        <f t="shared" si="16"/>
        <v>7.6876599939580181</v>
      </c>
      <c r="T33" s="24"/>
    </row>
    <row r="34" spans="1:20" ht="51" customHeight="1" x14ac:dyDescent="0.3">
      <c r="B34" s="12"/>
      <c r="C34" s="12"/>
      <c r="D34" s="12"/>
      <c r="F34" s="36" t="str">
        <f>"% Gap - "&amp;F30&amp;" to England"</f>
        <v>% Gap - Torridge to England</v>
      </c>
      <c r="G34" s="37"/>
      <c r="H34" s="38"/>
      <c r="I34" s="13">
        <f>100*(I30-I32)/I32</f>
        <v>0.41152263374485937</v>
      </c>
      <c r="J34" s="13">
        <f>100*(J30-J32)/J32</f>
        <v>4.6639231824416987</v>
      </c>
      <c r="K34" s="13">
        <f t="shared" ref="K34:S34" si="18">100*(K30-K32)/K32</f>
        <v>-6.7750677506775068</v>
      </c>
      <c r="L34" s="13">
        <f t="shared" si="18"/>
        <v>0.26809651474531448</v>
      </c>
      <c r="M34" s="13">
        <f t="shared" si="18"/>
        <v>2.5435073627844766</v>
      </c>
      <c r="N34" s="13">
        <f t="shared" si="18"/>
        <v>-1.8641810918774924</v>
      </c>
      <c r="O34" s="13">
        <f t="shared" si="18"/>
        <v>0.53191489361702182</v>
      </c>
      <c r="P34" s="13">
        <f t="shared" si="18"/>
        <v>3.7037037037037073</v>
      </c>
      <c r="Q34" s="13">
        <f t="shared" si="18"/>
        <v>-1.8741633199464482</v>
      </c>
      <c r="R34" s="13">
        <f t="shared" ref="R34" si="19">100*(R30-R32)/R32</f>
        <v>9.9863201094391201</v>
      </c>
      <c r="S34" s="13">
        <f t="shared" si="18"/>
        <v>9.5302013422818792</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Torridge</v>
      </c>
      <c r="G39" s="10"/>
      <c r="H39" s="11"/>
      <c r="I39" s="30">
        <f>IF(VLOOKUP($F39,anxiety!$B$10:$L$468,anxiety!E$1,FALSE)=0,"",VLOOKUP($F39,anxiety!$B$10:$L$468,anxiety!E$1,FALSE))</f>
        <v>2.85</v>
      </c>
      <c r="J39" s="31">
        <f>IF(VLOOKUP($F39,anxiety!$B$10:$L$468,anxiety!F$1,FALSE)=0,"",VLOOKUP($F39,anxiety!$B$10:$L$468,anxiety!F$1,FALSE))</f>
        <v>2.75</v>
      </c>
      <c r="K39" s="31">
        <f>IF(VLOOKUP($F39,anxiety!$B$10:$L$468,anxiety!G$1,FALSE)=0,"",VLOOKUP($F39,anxiety!$B$10:$L$468,anxiety!G$1,FALSE))</f>
        <v>3.22</v>
      </c>
      <c r="L39" s="31">
        <f>IF(VLOOKUP($F39,anxiety!$B$10:$L$468,anxiety!H$1,FALSE)=0,"",VLOOKUP($F39,anxiety!$B$10:$L$468,anxiety!H$1,FALSE))</f>
        <v>2.36</v>
      </c>
      <c r="M39" s="31">
        <f>IF(VLOOKUP($F39,anxiety!$B$10:$L$468,anxiety!I$1,FALSE)=0,"",VLOOKUP($F39,anxiety!$B$10:$L$468,anxiety!I$1,FALSE))</f>
        <v>2.72</v>
      </c>
      <c r="N39" s="31">
        <f>IF(VLOOKUP($F39,anxiety!$B$10:$L$468,anxiety!J$1,FALSE)=0,"",VLOOKUP($F39,anxiety!$B$10:$L$468,anxiety!J$1,FALSE))</f>
        <v>2.83</v>
      </c>
      <c r="O39" s="31">
        <f>IF(VLOOKUP($F39,anxiety!$B$10:$L$468,anxiety!K$1,FALSE)=0,"",VLOOKUP($F39,anxiety!$B$10:$L$468,anxiety!K$1,FALSE))</f>
        <v>2.74</v>
      </c>
      <c r="P39" s="31">
        <f>IF(VLOOKUP($F39,anxiety!$B$10:$L$468,anxiety!L$1,FALSE)=0,"",VLOOKUP($F39,anxiety!$B$10:$L$468,anxiety!L$1,FALSE))</f>
        <v>2.71</v>
      </c>
      <c r="Q39" s="31"/>
      <c r="R39" s="31">
        <f>IF(VLOOKUP($F39,anxiety!$B$10:$O$468,anxiety!N$1,FALSE)=0,"",VLOOKUP($F39,anxiety!$B$10:$O$468,anxiety!N$1,FALSE))</f>
        <v>2.86</v>
      </c>
      <c r="S39" s="31">
        <f>IF(VLOOKUP($F39,anxiety!$B$10:$O$468,anxiety!O$1,FALSE)=0,"",VLOOKUP($F39,anxiety!$B$10:$O$468,anxiety!O$1,FALSE))</f>
        <v>2.4</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Torridge to Rural as a Region</v>
      </c>
      <c r="G42" s="50"/>
      <c r="H42" s="51"/>
      <c r="I42" s="13">
        <f>100*((I39-I40))/I40</f>
        <v>-3.9429870868187971</v>
      </c>
      <c r="J42" s="13">
        <f>100*((J39-J40))/J40</f>
        <v>-5.3061732492531988</v>
      </c>
      <c r="K42" s="13">
        <f t="shared" ref="K42:S42" si="21">100*((K39-K40))/K40</f>
        <v>17.756432851603787</v>
      </c>
      <c r="L42" s="13">
        <f t="shared" si="21"/>
        <v>-12.303008595988535</v>
      </c>
      <c r="M42" s="13">
        <f t="shared" si="21"/>
        <v>0.34669748422078844</v>
      </c>
      <c r="N42" s="13">
        <f t="shared" si="21"/>
        <v>3.7179317348876331</v>
      </c>
      <c r="O42" s="13">
        <f t="shared" si="21"/>
        <v>0.15413749064168353</v>
      </c>
      <c r="P42" s="13">
        <f t="shared" si="21"/>
        <v>-2.5348817055204211</v>
      </c>
      <c r="Q42" s="13"/>
      <c r="R42" s="13">
        <f t="shared" ref="R42" si="22">100*((R39-R40))/R40</f>
        <v>-5.797849120996851</v>
      </c>
      <c r="S42" s="13">
        <f t="shared" si="21"/>
        <v>-18.819789713913075</v>
      </c>
      <c r="T42" s="24"/>
    </row>
    <row r="43" spans="1:20" ht="51" customHeight="1" x14ac:dyDescent="0.3">
      <c r="B43" s="12"/>
      <c r="C43" s="12"/>
      <c r="D43" s="12"/>
      <c r="F43" s="36" t="str">
        <f>"% Gap - "&amp;F39&amp;" to England"</f>
        <v>% Gap - Torridge to England</v>
      </c>
      <c r="G43" s="37"/>
      <c r="H43" s="38"/>
      <c r="I43" s="13">
        <f>100*(I39-I41)/I41</f>
        <v>-9.2356687898089174</v>
      </c>
      <c r="J43" s="13">
        <f>100*(J39-J41)/J41</f>
        <v>-9.5394736842105274</v>
      </c>
      <c r="K43" s="13">
        <f t="shared" ref="K43:S43" si="23">100*(K39-K41)/K41</f>
        <v>9.8976109215017072</v>
      </c>
      <c r="L43" s="13">
        <f t="shared" si="23"/>
        <v>-17.482517482517483</v>
      </c>
      <c r="M43" s="13">
        <f t="shared" si="23"/>
        <v>-5.2264808362369308</v>
      </c>
      <c r="N43" s="13">
        <f t="shared" si="23"/>
        <v>-2.7491408934707926</v>
      </c>
      <c r="O43" s="13">
        <f t="shared" si="23"/>
        <v>-5.5172413793103345</v>
      </c>
      <c r="P43" s="13">
        <f t="shared" si="23"/>
        <v>-5.5749128919860675</v>
      </c>
      <c r="Q43" s="13"/>
      <c r="R43" s="13">
        <f t="shared" ref="R43" si="24">100*(R39-R41)/R41</f>
        <v>-13.595166163141998</v>
      </c>
      <c r="S43" s="13">
        <f t="shared" si="23"/>
        <v>-23.32268370607029</v>
      </c>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ViU3gzQdDvaat6bivaPAwagK4lAe+DHxE7muqYa75601svlhLaZnJ/OATJZzEpbUankRc9gqy1capvmw1h9Hag==" saltValue="J8fMQ7gYtfBiGKJwSwP1Zw=="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2022-12-01T09:56:26Z</dcterms:modified>
</cp:coreProperties>
</file>