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7507D5EE-76EA-4D55-A2FF-CC66401CC8EB}" xr6:coauthVersionLast="47" xr6:coauthVersionMax="47" xr10:uidLastSave="{34AFCA30-0E13-4E75-BDB8-7BF90D628C64}"/>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<sst xmlns="http://schemas.openxmlformats.org/spreadsheetml/2006/main" count="12312" uniqueCount="1423">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</sst>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Uttlesford</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7.54</c:v>
                </c:pt>
                <c:pt idx="1">
                  <c:v>7.89</c:v>
                </c:pt>
                <c:pt idx="2">
                  <c:v>7.98</c:v>
                </c:pt>
                <c:pt idx="3">
                  <c:v>7.78</c:v>
                </c:pt>
                <c:pt idx="4">
                  <c:v>7.74</c:v>
                </c:pt>
                <c:pt idx="5">
                  <c:v>8.2200000000000006</c:v>
                </c:pt>
                <c:pt idx="6">
                  <c:v>7.97</c:v>
                </c:pt>
                <c:pt idx="7">
                  <c:v>7.74</c:v>
                </c:pt>
                <c:pt idx="8">
                  <c:v>7.89</c:v>
                </c:pt>
                <c:pt idx="9">
                  <c:v>7.96</c:v>
                </c:pt>
                <c:pt idx="10">
                  <c:v>7.9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Uttlesford</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7.99</c:v>
                </c:pt>
                <c:pt idx="1">
                  <c:v>8.35</c:v>
                </c:pt>
                <c:pt idx="2">
                  <c:v>8.07</c:v>
                </c:pt>
                <c:pt idx="3">
                  <c:v>7.98</c:v>
                </c:pt>
                <c:pt idx="4">
                  <c:v>7.82</c:v>
                </c:pt>
                <c:pt idx="5">
                  <c:v>8.1199999999999992</c:v>
                </c:pt>
                <c:pt idx="6">
                  <c:v>8.2200000000000006</c:v>
                </c:pt>
                <c:pt idx="7">
                  <c:v>8.09</c:v>
                </c:pt>
                <c:pt idx="8">
                  <c:v>8.2200000000000006</c:v>
                </c:pt>
                <c:pt idx="9">
                  <c:v>8.2899999999999991</c:v>
                </c:pt>
                <c:pt idx="10">
                  <c:v>7.97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Uttlesford</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7.32</c:v>
                </c:pt>
                <c:pt idx="1">
                  <c:v>7.71</c:v>
                </c:pt>
                <c:pt idx="2">
                  <c:v>7.85</c:v>
                </c:pt>
                <c:pt idx="3">
                  <c:v>7.53</c:v>
                </c:pt>
                <c:pt idx="4">
                  <c:v>7.59</c:v>
                </c:pt>
                <c:pt idx="5">
                  <c:v>7.67</c:v>
                </c:pt>
                <c:pt idx="6">
                  <c:v>7.62</c:v>
                </c:pt>
                <c:pt idx="7">
                  <c:v>7.74</c:v>
                </c:pt>
                <c:pt idx="8">
                  <c:v>7.7</c:v>
                </c:pt>
                <c:pt idx="9">
                  <c:v>7.79</c:v>
                </c:pt>
                <c:pt idx="10">
                  <c:v>7.61</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Uttlesford</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2.63</c:v>
                </c:pt>
                <c:pt idx="1">
                  <c:v>2.87</c:v>
                </c:pt>
                <c:pt idx="2">
                  <c:v>2.5499999999999998</c:v>
                </c:pt>
                <c:pt idx="3">
                  <c:v>2.25</c:v>
                </c:pt>
                <c:pt idx="4">
                  <c:v>3.29</c:v>
                </c:pt>
                <c:pt idx="5">
                  <c:v>2.74</c:v>
                </c:pt>
                <c:pt idx="6">
                  <c:v>2.5099999999999998</c:v>
                </c:pt>
                <c:pt idx="7">
                  <c:v>2.87</c:v>
                </c:pt>
                <c:pt idx="8">
                  <c:v>3.1</c:v>
                </c:pt>
                <c:pt idx="9">
                  <c:v>2.56</c:v>
                </c:pt>
                <c:pt idx="10">
                  <c:v>3.02</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Uttlesford in the period April 2011 to March 2022 had scores for 'life satisfaction' that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Uttlesford in the period April 2011 to March 2022 were consistently greater than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Uttlesford in the period April 2011 to March 2022 were generally in line with or greater than the rural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Uttlesford in the period April 2011 to March 2022 fluctuated around the rural level.</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286</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Uttlesford</v>
      </c>
      <c r="G12" s="10"/>
      <c r="H12" s="11"/>
      <c r="I12" s="30">
        <f>IF(VLOOKUP($F12,'life satisfaction'!$B$10:$L$468,'life satisfaction'!E$1,FALSE)=0,"",VLOOKUP($F12,'life satisfaction'!$B$10:$L$468,'life satisfaction'!E$1,FALSE))</f>
        <v>7.54</v>
      </c>
      <c r="J12" s="31">
        <f>IF(VLOOKUP($F12,'life satisfaction'!$B$10:$L$468,'life satisfaction'!F$1,FALSE)=0,"",VLOOKUP($F12,'life satisfaction'!$B$10:$L$468,'life satisfaction'!F$1,FALSE))</f>
        <v>7.89</v>
      </c>
      <c r="K12" s="31">
        <f>IF(VLOOKUP($F12,'life satisfaction'!$B$10:$L$468,'life satisfaction'!G$1,FALSE)=0,"",VLOOKUP($F12,'life satisfaction'!$B$10:$L$468,'life satisfaction'!G$1,FALSE))</f>
        <v>7.98</v>
      </c>
      <c r="L12" s="31">
        <f>IF(VLOOKUP($F12,'life satisfaction'!$B$10:$L$468,'life satisfaction'!H$1,FALSE)=0,"",VLOOKUP($F12,'life satisfaction'!$B$10:$L$468,'life satisfaction'!H$1,FALSE))</f>
        <v>7.78</v>
      </c>
      <c r="M12" s="31">
        <f>IF(VLOOKUP($F12,'life satisfaction'!$B$10:$L$468,'life satisfaction'!I$1,FALSE)=0,"",VLOOKUP($F12,'life satisfaction'!$B$10:$L$468,'life satisfaction'!I$1,FALSE))</f>
        <v>7.74</v>
      </c>
      <c r="N12" s="31">
        <f>IF(VLOOKUP($F12,'life satisfaction'!$B$10:$L$468,'life satisfaction'!J$1,FALSE)=0,"",VLOOKUP($F12,'life satisfaction'!$B$10:$L$468,'life satisfaction'!J$1,FALSE))</f>
        <v>8.2200000000000006</v>
      </c>
      <c r="O12" s="31">
        <f>IF(VLOOKUP($F12,'life satisfaction'!$B$10:$L$468,'life satisfaction'!K$1,FALSE)=0,"",VLOOKUP($F12,'life satisfaction'!$B$10:$L$468,'life satisfaction'!K$1,FALSE))</f>
        <v>7.97</v>
      </c>
      <c r="P12" s="31">
        <f>IF(VLOOKUP($F12,'life satisfaction'!$B$10:$L$468,'life satisfaction'!L$1,FALSE)=0,"",VLOOKUP($F12,'life satisfaction'!$B$10:$L$468,'life satisfaction'!L$1,FALSE))</f>
        <v>7.74</v>
      </c>
      <c r="Q12" s="31">
        <f>IF(VLOOKUP($F12,'life satisfaction'!$B$10:$O$468,'life satisfaction'!M$1,FALSE)=0,"",VLOOKUP($F12,'life satisfaction'!$B$10:$O$468,'life satisfaction'!M$1,FALSE))</f>
        <v>7.89</v>
      </c>
      <c r="R12" s="31">
        <f>IF(VLOOKUP($F12,'life satisfaction'!$B$10:$O$468,'life satisfaction'!N$1,FALSE)=0,"",VLOOKUP($F12,'life satisfaction'!$B$10:$O$468,'life satisfaction'!N$1,FALSE))</f>
        <v>7.96</v>
      </c>
      <c r="S12" s="31">
        <f>IF(VLOOKUP($F12,'life satisfaction'!$B$10:$O$468,'life satisfaction'!O$1,FALSE)=0,"",VLOOKUP($F12,'life satisfaction'!$B$10:$O$468,'life satisfaction'!O$1,FALSE))</f>
        <v>7.9</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Uttlesford to Rural as a Region</v>
      </c>
      <c r="G15" s="50"/>
      <c r="H15" s="51"/>
      <c r="I15" s="13">
        <f>100*((I12-I13))/I13</f>
        <v>-0.57669393915323408</v>
      </c>
      <c r="J15" s="13">
        <f>100*((J12-J13))/J13</f>
        <v>4.0037480545056692</v>
      </c>
      <c r="K15" s="13">
        <f t="shared" ref="K15:P15" si="0">100*((K12-K13))/K13</f>
        <v>3.9437548061078771</v>
      </c>
      <c r="L15" s="13">
        <f t="shared" si="0"/>
        <v>-0.21171052834911477</v>
      </c>
      <c r="M15" s="13">
        <f t="shared" si="0"/>
        <v>-0.94060321963854399</v>
      </c>
      <c r="N15" s="13">
        <f t="shared" si="0"/>
        <v>4.7841378568905686</v>
      </c>
      <c r="O15" s="13">
        <f t="shared" si="0"/>
        <v>3.370628496421523</v>
      </c>
      <c r="P15" s="13">
        <f t="shared" si="0"/>
        <v>-1.42396808347403</v>
      </c>
      <c r="Q15" s="13">
        <f t="shared" ref="Q15:S15" si="1">100*((Q12-Q13))/Q13</f>
        <v>1.0820238940511071</v>
      </c>
      <c r="R15" s="13">
        <f t="shared" ref="R15" si="2">100*((R12-R13))/R13</f>
        <v>5.4860135394047873</v>
      </c>
      <c r="S15" s="13">
        <f t="shared" si="1"/>
        <v>2.9065570168555479</v>
      </c>
      <c r="T15" s="24"/>
    </row>
    <row r="16" spans="1:20" ht="51" customHeight="1" x14ac:dyDescent="0.3">
      <c r="B16" s="12"/>
      <c r="C16" s="12"/>
      <c r="D16" s="12"/>
      <c r="F16" s="36" t="str">
        <f>"% Gap - "&amp;F12&amp;" to England"</f>
        <v>% Gap - Uttlesford to England</v>
      </c>
      <c r="G16" s="37"/>
      <c r="H16" s="38"/>
      <c r="I16" s="13">
        <f>100*(I12-I14)/I14</f>
        <v>1.7543859649122793</v>
      </c>
      <c r="J16" s="13">
        <f>100*(J12-J14)/J14</f>
        <v>6.0483870967741833</v>
      </c>
      <c r="K16" s="13">
        <f t="shared" ref="K16:P16" si="3">100*(K12-K14)/K14</f>
        <v>6.4000000000000057</v>
      </c>
      <c r="L16" s="13">
        <f t="shared" si="3"/>
        <v>2.3684210526315872</v>
      </c>
      <c r="M16" s="13">
        <f t="shared" si="3"/>
        <v>1.3089005235602165</v>
      </c>
      <c r="N16" s="13">
        <f t="shared" si="3"/>
        <v>7.1707953063885359</v>
      </c>
      <c r="O16" s="13">
        <f t="shared" si="3"/>
        <v>3.7760416666666674</v>
      </c>
      <c r="P16" s="13">
        <f t="shared" si="3"/>
        <v>0.38910505836576198</v>
      </c>
      <c r="Q16" s="13">
        <f t="shared" ref="Q16:S16" si="4">100*(Q12-Q14)/Q14</f>
        <v>3.1372549019607754</v>
      </c>
      <c r="R16" s="13">
        <f t="shared" ref="R16" si="5">100*(R12-R14)/R14</f>
        <v>7.8590785907859093</v>
      </c>
      <c r="S16" s="13">
        <f t="shared" si="4"/>
        <v>4.6357615894039812</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Uttlesford</v>
      </c>
      <c r="G21" s="10"/>
      <c r="H21" s="11"/>
      <c r="I21" s="30">
        <f>IF(VLOOKUP($F21,worthwhile!$B$10:$L$468,worthwhile!E$1,FALSE)=0,"",VLOOKUP($F21,worthwhile!$B$10:$L$468,worthwhile!E$1,FALSE))</f>
        <v>7.99</v>
      </c>
      <c r="J21" s="31">
        <f>IF(VLOOKUP($F21,worthwhile!$B$10:$L$468,worthwhile!F$1,FALSE)=0,"",VLOOKUP($F21,worthwhile!$B$10:$L$468,worthwhile!F$1,FALSE))</f>
        <v>8.35</v>
      </c>
      <c r="K21" s="31">
        <f>IF(VLOOKUP($F21,worthwhile!$B$10:$L$468,worthwhile!G$1,FALSE)=0,"",VLOOKUP($F21,worthwhile!$B$10:$L$468,worthwhile!G$1,FALSE))</f>
        <v>8.07</v>
      </c>
      <c r="L21" s="31">
        <f>IF(VLOOKUP($F21,worthwhile!$B$10:$L$468,worthwhile!H$1,FALSE)=0,"",VLOOKUP($F21,worthwhile!$B$10:$L$468,worthwhile!H$1,FALSE))</f>
        <v>7.98</v>
      </c>
      <c r="M21" s="31">
        <f>IF(VLOOKUP($F21,worthwhile!$B$10:$L$468,worthwhile!I$1,FALSE)=0,"",VLOOKUP($F21,worthwhile!$B$10:$L$468,worthwhile!I$1,FALSE))</f>
        <v>7.82</v>
      </c>
      <c r="N21" s="31">
        <f>IF(VLOOKUP($F21,worthwhile!$B$10:$L$468,worthwhile!J$1,FALSE)=0,"",VLOOKUP($F21,worthwhile!$B$10:$L$468,worthwhile!J$1,FALSE))</f>
        <v>8.1199999999999992</v>
      </c>
      <c r="O21" s="31">
        <f>IF(VLOOKUP($F21,worthwhile!$B$10:$L$468,worthwhile!K$1,FALSE)=0,"",VLOOKUP($F21,worthwhile!$B$10:$L$468,worthwhile!K$1,FALSE))</f>
        <v>8.2200000000000006</v>
      </c>
      <c r="P21" s="31">
        <f>IF(VLOOKUP($F21,worthwhile!$B$10:$L$468,worthwhile!L$1,FALSE)=0,"",VLOOKUP($F21,worthwhile!$B$10:$L$468,worthwhile!L$1,FALSE))</f>
        <v>8.09</v>
      </c>
      <c r="Q21" s="31">
        <f>IF(VLOOKUP($F21,worthwhile!$B$10:$O$468,worthwhile!M$1,FALSE)=0,"",VLOOKUP($F21,worthwhile!$B$10:$O$468,worthwhile!M$1,FALSE))</f>
        <v>8.2200000000000006</v>
      </c>
      <c r="R21" s="31">
        <f>IF(VLOOKUP($F21,worthwhile!$B$10:$O$468,worthwhile!N$1,FALSE)=0,"",VLOOKUP($F21,worthwhile!$B$10:$O$468,worthwhile!N$1,FALSE))</f>
        <v>8.2899999999999991</v>
      </c>
      <c r="S21" s="31">
        <f>IF(VLOOKUP($F21,worthwhile!$B$10:$O$468,worthwhile!O$1,FALSE)=0,"",VLOOKUP($F21,worthwhile!$B$10:$O$468,worthwhile!O$1,FALSE))</f>
        <v>7.97</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Uttlesford to Rural as a Region</v>
      </c>
      <c r="G24" s="50"/>
      <c r="H24" s="51"/>
      <c r="I24" s="13">
        <f>100*((I21-I22))/I22</f>
        <v>2.2605665294289721</v>
      </c>
      <c r="J24" s="13">
        <f>100*((J21-J22))/J22</f>
        <v>6.8977218391868425</v>
      </c>
      <c r="K24" s="13">
        <f t="shared" ref="K24:P24" si="8">100*((K21-K22))/K22</f>
        <v>2.5318780902230009</v>
      </c>
      <c r="L24" s="13">
        <f t="shared" si="8"/>
        <v>0.16180985074176746</v>
      </c>
      <c r="M24" s="13">
        <f t="shared" si="8"/>
        <v>-1.9472769846665881</v>
      </c>
      <c r="N24" s="13">
        <f t="shared" si="8"/>
        <v>1.4709646336139031</v>
      </c>
      <c r="O24" s="13">
        <f t="shared" si="8"/>
        <v>4.0474592814005979</v>
      </c>
      <c r="P24" s="13">
        <f t="shared" si="8"/>
        <v>1.1722340249212762</v>
      </c>
      <c r="Q24" s="13">
        <f t="shared" ref="Q24:S24" si="9">100*((Q21-Q22))/Q22</f>
        <v>2.9065295102489892</v>
      </c>
      <c r="R24" s="13">
        <f t="shared" ref="R24" si="10">100*((R21-R22))/R22</f>
        <v>5.8552945339303113</v>
      </c>
      <c r="S24" s="13">
        <f t="shared" si="9"/>
        <v>1.183902595714051</v>
      </c>
      <c r="T24" s="24"/>
    </row>
    <row r="25" spans="1:20" ht="51" customHeight="1" x14ac:dyDescent="0.3">
      <c r="B25" s="12"/>
      <c r="C25" s="12"/>
      <c r="D25" s="12"/>
      <c r="F25" s="36" t="str">
        <f>"% Gap - "&amp;F21&amp;" to England"</f>
        <v>% Gap - Uttlesford to England</v>
      </c>
      <c r="G25" s="37"/>
      <c r="H25" s="38"/>
      <c r="I25" s="13">
        <f>100*(I21-I23)/I23</f>
        <v>4.3080939947780683</v>
      </c>
      <c r="J25" s="13">
        <f>100*(J21-J23)/J23</f>
        <v>8.5825747724317196</v>
      </c>
      <c r="K25" s="13">
        <f t="shared" ref="K25:P25" si="11">100*(K21-K23)/K23</f>
        <v>4.2635658914728687</v>
      </c>
      <c r="L25" s="13">
        <f t="shared" si="11"/>
        <v>2.0460358056266004</v>
      </c>
      <c r="M25" s="13">
        <f t="shared" si="11"/>
        <v>-0.12771392081736638</v>
      </c>
      <c r="N25" s="13">
        <f t="shared" si="11"/>
        <v>3.307888040712454</v>
      </c>
      <c r="O25" s="13">
        <f t="shared" si="11"/>
        <v>4.3147208121827498</v>
      </c>
      <c r="P25" s="13">
        <f t="shared" si="11"/>
        <v>2.6649746192893398</v>
      </c>
      <c r="Q25" s="13">
        <f t="shared" ref="Q25:S25" si="12">100*(Q21-Q23)/Q23</f>
        <v>4.5801526717557284</v>
      </c>
      <c r="R25" s="13">
        <f t="shared" ref="R25" si="13">100*(R21-R23)/R23</f>
        <v>7.5226977950713252</v>
      </c>
      <c r="S25" s="13">
        <f t="shared" si="12"/>
        <v>2.4421593830334127</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Uttlesford</v>
      </c>
      <c r="G30" s="10"/>
      <c r="H30" s="11"/>
      <c r="I30" s="30">
        <f>IF(VLOOKUP($F30,happy!$B$10:$L$468,happy!E$1,FALSE)=0,"",VLOOKUP($F30,happy!$B$10:$L$468,happy!E$1,FALSE))</f>
        <v>7.32</v>
      </c>
      <c r="J30" s="31">
        <f>IF(VLOOKUP($F30,happy!$B$10:$L$468,happy!F$1,FALSE)=0,"",VLOOKUP($F30,happy!$B$10:$L$468,happy!F$1,FALSE))</f>
        <v>7.71</v>
      </c>
      <c r="K30" s="31">
        <f>IF(VLOOKUP($F30,happy!$B$10:$L$468,happy!G$1,FALSE)=0,"",VLOOKUP($F30,happy!$B$10:$L$468,happy!G$1,FALSE))</f>
        <v>7.85</v>
      </c>
      <c r="L30" s="31">
        <f>IF(VLOOKUP($F30,happy!$B$10:$L$468,happy!H$1,FALSE)=0,"",VLOOKUP($F30,happy!$B$10:$L$468,happy!H$1,FALSE))</f>
        <v>7.53</v>
      </c>
      <c r="M30" s="31">
        <f>IF(VLOOKUP($F30,happy!$B$10:$L$468,happy!I$1,FALSE)=0,"",VLOOKUP($F30,happy!$B$10:$L$468,happy!I$1,FALSE))</f>
        <v>7.59</v>
      </c>
      <c r="N30" s="31">
        <f>IF(VLOOKUP($F30,happy!$B$10:$L$468,happy!J$1,FALSE)=0,"",VLOOKUP($F30,happy!$B$10:$L$468,happy!J$1,FALSE))</f>
        <v>7.67</v>
      </c>
      <c r="O30" s="31">
        <f>IF(VLOOKUP($F30,happy!$B$10:$L$468,happy!K$1,FALSE)=0,"",VLOOKUP($F30,happy!$B$10:$L$468,happy!K$1,FALSE))</f>
        <v>7.62</v>
      </c>
      <c r="P30" s="31">
        <f>IF(VLOOKUP($F30,happy!$B$10:$L$468,happy!L$1,FALSE)=0,"",VLOOKUP($F30,happy!$B$10:$L$468,happy!L$1,FALSE))</f>
        <v>7.74</v>
      </c>
      <c r="Q30" s="31">
        <f>IF(VLOOKUP($F30,happy!$B$10:$O$468,happy!M$1,FALSE)=0,"",VLOOKUP($F30,happy!$B$10:$O$468,happy!M$1,FALSE))</f>
        <v>7.7</v>
      </c>
      <c r="R30" s="31">
        <f>IF(VLOOKUP($F30,happy!$B$10:$O$468,happy!N$1,FALSE)=0,"",VLOOKUP($F30,happy!$B$10:$O$468,happy!N$1,FALSE))</f>
        <v>7.79</v>
      </c>
      <c r="S30" s="31">
        <f>IF(VLOOKUP($F30,happy!$B$10:$O$468,happy!O$1,FALSE)=0,"",VLOOKUP($F30,happy!$B$10:$O$468,happy!O$1,FALSE))</f>
        <v>7.61</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Uttlesford to Rural as a Region</v>
      </c>
      <c r="G33" s="50"/>
      <c r="H33" s="51"/>
      <c r="I33" s="13">
        <f>100*((I30-I31))/I31</f>
        <v>-1.8005495393567372</v>
      </c>
      <c r="J33" s="13">
        <f>100*((J30-J31))/J31</f>
        <v>4.1112159567891444</v>
      </c>
      <c r="K33" s="13">
        <f t="shared" ref="K33:S33" si="16">100*((K30-K31))/K31</f>
        <v>4.1313728623941586</v>
      </c>
      <c r="L33" s="13">
        <f t="shared" si="16"/>
        <v>-1.3059406878690663</v>
      </c>
      <c r="M33" s="13">
        <f t="shared" si="16"/>
        <v>-0.45351115605842268</v>
      </c>
      <c r="N33" s="13">
        <f t="shared" si="16"/>
        <v>0.11952504521502894</v>
      </c>
      <c r="O33" s="13">
        <f t="shared" si="16"/>
        <v>1.4272884726409421</v>
      </c>
      <c r="P33" s="13">
        <f t="shared" si="16"/>
        <v>0.73384137736383115</v>
      </c>
      <c r="Q33" s="13">
        <f t="shared" si="16"/>
        <v>1.5508310293323317</v>
      </c>
      <c r="R33" s="13">
        <f t="shared" ref="R33" si="17">100*((R30-R31))/R31</f>
        <v>4.2283264016507651</v>
      </c>
      <c r="S33" s="13">
        <f t="shared" si="16"/>
        <v>0.42930055809075207</v>
      </c>
      <c r="T33" s="24"/>
    </row>
    <row r="34" spans="1:20" ht="51" customHeight="1" x14ac:dyDescent="0.3">
      <c r="B34" s="12"/>
      <c r="C34" s="12"/>
      <c r="D34" s="12"/>
      <c r="F34" s="36" t="str">
        <f>"% Gap - "&amp;F30&amp;" to England"</f>
        <v>% Gap - Uttlesford to England</v>
      </c>
      <c r="G34" s="37"/>
      <c r="H34" s="38"/>
      <c r="I34" s="13">
        <f>100*(I30-I32)/I32</f>
        <v>0.41152263374485937</v>
      </c>
      <c r="J34" s="13">
        <f>100*(J30-J32)/J32</f>
        <v>5.7613168724279822</v>
      </c>
      <c r="K34" s="13">
        <f t="shared" ref="K34:S34" si="18">100*(K30-K32)/K32</f>
        <v>6.368563685636853</v>
      </c>
      <c r="L34" s="13">
        <f t="shared" si="18"/>
        <v>0.93833780160858293</v>
      </c>
      <c r="M34" s="13">
        <f t="shared" si="18"/>
        <v>1.6064257028112465</v>
      </c>
      <c r="N34" s="13">
        <f t="shared" si="18"/>
        <v>2.1304926764314267</v>
      </c>
      <c r="O34" s="13">
        <f t="shared" si="18"/>
        <v>1.3297872340425603</v>
      </c>
      <c r="P34" s="13">
        <f t="shared" si="18"/>
        <v>2.3809523809523889</v>
      </c>
      <c r="Q34" s="13">
        <f t="shared" si="18"/>
        <v>3.0789825970548921</v>
      </c>
      <c r="R34" s="13">
        <f t="shared" ref="R34" si="19">100*(R30-R32)/R32</f>
        <v>6.5663474692202524</v>
      </c>
      <c r="S34" s="13">
        <f t="shared" si="18"/>
        <v>2.1476510067114112</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Uttlesford</v>
      </c>
      <c r="G39" s="10"/>
      <c r="H39" s="11"/>
      <c r="I39" s="30">
        <f>IF(VLOOKUP($F39,anxiety!$B$10:$L$468,anxiety!E$1,FALSE)=0,"",VLOOKUP($F39,anxiety!$B$10:$L$468,anxiety!E$1,FALSE))</f>
        <v>2.63</v>
      </c>
      <c r="J39" s="31">
        <f>IF(VLOOKUP($F39,anxiety!$B$10:$L$468,anxiety!F$1,FALSE)=0,"",VLOOKUP($F39,anxiety!$B$10:$L$468,anxiety!F$1,FALSE))</f>
        <v>2.87</v>
      </c>
      <c r="K39" s="31">
        <f>IF(VLOOKUP($F39,anxiety!$B$10:$L$468,anxiety!G$1,FALSE)=0,"",VLOOKUP($F39,anxiety!$B$10:$L$468,anxiety!G$1,FALSE))</f>
        <v>2.5499999999999998</v>
      </c>
      <c r="L39" s="31">
        <f>IF(VLOOKUP($F39,anxiety!$B$10:$L$468,anxiety!H$1,FALSE)=0,"",VLOOKUP($F39,anxiety!$B$10:$L$468,anxiety!H$1,FALSE))</f>
        <v>2.25</v>
      </c>
      <c r="M39" s="31">
        <f>IF(VLOOKUP($F39,anxiety!$B$10:$L$468,anxiety!I$1,FALSE)=0,"",VLOOKUP($F39,anxiety!$B$10:$L$468,anxiety!I$1,FALSE))</f>
        <v>3.29</v>
      </c>
      <c r="N39" s="31">
        <f>IF(VLOOKUP($F39,anxiety!$B$10:$L$468,anxiety!J$1,FALSE)=0,"",VLOOKUP($F39,anxiety!$B$10:$L$468,anxiety!J$1,FALSE))</f>
        <v>2.74</v>
      </c>
      <c r="O39" s="31">
        <f>IF(VLOOKUP($F39,anxiety!$B$10:$L$468,anxiety!K$1,FALSE)=0,"",VLOOKUP($F39,anxiety!$B$10:$L$468,anxiety!K$1,FALSE))</f>
        <v>2.5099999999999998</v>
      </c>
      <c r="P39" s="31">
        <f>IF(VLOOKUP($F39,anxiety!$B$10:$L$468,anxiety!L$1,FALSE)=0,"",VLOOKUP($F39,anxiety!$B$10:$L$468,anxiety!L$1,FALSE))</f>
        <v>2.87</v>
      </c>
      <c r="Q39" s="31">
        <f>IF(VLOOKUP($F39,anxiety!$B$10:$O$468,anxiety!M$1,FALSE)=0,"",VLOOKUP($F39,anxiety!$B$10:$O$468,anxiety!M$1,FALSE))</f>
        <v>3.1</v>
      </c>
      <c r="R39" s="31">
        <f>IF(VLOOKUP($F39,anxiety!$B$10:$O$468,anxiety!N$1,FALSE)=0,"",VLOOKUP($F39,anxiety!$B$10:$O$468,anxiety!N$1,FALSE))</f>
        <v>2.56</v>
      </c>
      <c r="S39" s="31">
        <f>IF(VLOOKUP($F39,anxiety!$B$10:$O$468,anxiety!O$1,FALSE)=0,"",VLOOKUP($F39,anxiety!$B$10:$O$468,anxiety!O$1,FALSE))</f>
        <v>3.02</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Uttlesford to Rural as a Region</v>
      </c>
      <c r="G42" s="50"/>
      <c r="H42" s="51"/>
      <c r="I42" s="13">
        <f>100*((I39-I40))/I40</f>
        <v>-11.357914399415248</v>
      </c>
      <c r="J42" s="13">
        <f>100*((J39-J40))/J40</f>
        <v>-1.1740789910387892</v>
      </c>
      <c r="K42" s="13">
        <f t="shared" ref="K42:S42" si="21">100*((K39-K40))/K40</f>
        <v>-6.7456820585125419</v>
      </c>
      <c r="L42" s="13">
        <f t="shared" si="21"/>
        <v>-16.390580229226355</v>
      </c>
      <c r="M42" s="13">
        <f t="shared" si="21"/>
        <v>21.375233354075874</v>
      </c>
      <c r="N42" s="13">
        <f t="shared" si="21"/>
        <v>0.4194816090431554</v>
      </c>
      <c r="O42" s="13">
        <f t="shared" si="21"/>
        <v>-8.2529616417844576</v>
      </c>
      <c r="P42" s="13">
        <f t="shared" si="21"/>
        <v>3.2195164225669393</v>
      </c>
      <c r="Q42" s="13">
        <f t="shared" si="21"/>
        <v>6.6086596229542645</v>
      </c>
      <c r="R42" s="13">
        <f t="shared" ref="R42" si="22">100*((R39-R40))/R40</f>
        <v>-15.679193618794379</v>
      </c>
      <c r="S42" s="13">
        <f t="shared" si="21"/>
        <v>2.1517646099927199</v>
      </c>
      <c r="T42" s="24"/>
    </row>
    <row r="43" spans="1:20" ht="51" customHeight="1" x14ac:dyDescent="0.3">
      <c r="B43" s="12"/>
      <c r="C43" s="12"/>
      <c r="D43" s="12"/>
      <c r="F43" s="36" t="str">
        <f>"% Gap - "&amp;F39&amp;" to England"</f>
        <v>% Gap - Uttlesford to England</v>
      </c>
      <c r="G43" s="37"/>
      <c r="H43" s="38"/>
      <c r="I43" s="13">
        <f>100*(I39-I41)/I41</f>
        <v>-16.242038216560516</v>
      </c>
      <c r="J43" s="13">
        <f>100*(J39-J41)/J41</f>
        <v>-5.592105263157892</v>
      </c>
      <c r="K43" s="13">
        <f t="shared" ref="K43:S43" si="23">100*(K39-K41)/K41</f>
        <v>-12.969283276450524</v>
      </c>
      <c r="L43" s="13">
        <f t="shared" si="23"/>
        <v>-21.328671328671323</v>
      </c>
      <c r="M43" s="13">
        <f t="shared" si="23"/>
        <v>14.634146341463412</v>
      </c>
      <c r="N43" s="13">
        <f t="shared" si="23"/>
        <v>-5.8419243986254266</v>
      </c>
      <c r="O43" s="13">
        <f t="shared" si="23"/>
        <v>-13.448275862068972</v>
      </c>
      <c r="P43" s="13">
        <f t="shared" si="23"/>
        <v>0</v>
      </c>
      <c r="Q43" s="13">
        <f t="shared" si="23"/>
        <v>1.9736842105263175</v>
      </c>
      <c r="R43" s="13">
        <f t="shared" ref="R43" si="24">100*(R39-R41)/R41</f>
        <v>-22.658610271903324</v>
      </c>
      <c r="S43" s="13">
        <f t="shared" si="23"/>
        <v>-3.5143769968051082</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n/VkbTX5MkzaKozuBpUdO7QGYCgJnf7J6cLiMLK5EfjcXA/CDL2b7af2ruUYQd6Ilbw5q2Mi1XMrCLKAKREJEw==" saltValue="yiVkV8J3EyO/YwHJqBvsRg=="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2022-11-30T20:20:55Z</dcterms:modified>
</cp:coreProperties>
</file>