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7A59751B-4A1E-44B0-A68C-CF91718EDC65}" xr6:coauthVersionLast="47" xr6:coauthVersionMax="47" xr10:uidLastSave="{9D8F67C4-EF8A-4AA3-9129-97D779F9A2D5}"/>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<sst xmlns="http://schemas.openxmlformats.org/spreadsheetml/2006/main" count="12312" uniqueCount="1423">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</sst>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7.66</c:v>
                </c:pt>
                <c:pt idx="1">
                  <c:v>7.46</c:v>
                </c:pt>
                <c:pt idx="2">
                  <c:v>7.85</c:v>
                </c:pt>
                <c:pt idx="3">
                  <c:v>7.66</c:v>
                </c:pt>
                <c:pt idx="4">
                  <c:v>7.81</c:v>
                </c:pt>
                <c:pt idx="5">
                  <c:v>7.81</c:v>
                </c:pt>
                <c:pt idx="6">
                  <c:v>7.76</c:v>
                </c:pt>
                <c:pt idx="7">
                  <c:v>8.25</c:v>
                </c:pt>
                <c:pt idx="8">
                  <c:v>8.2799999999999994</c:v>
                </c:pt>
                <c:pt idx="9">
                  <c:v>7.81</c:v>
                </c:pt>
                <c:pt idx="10">
                  <c:v>7.87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7.86</c:v>
                </c:pt>
                <c:pt idx="1">
                  <c:v>7.44</c:v>
                </c:pt>
                <c:pt idx="2">
                  <c:v>7.77</c:v>
                </c:pt>
                <c:pt idx="3">
                  <c:v>7.9</c:v>
                </c:pt>
                <c:pt idx="4">
                  <c:v>7.95</c:v>
                </c:pt>
                <c:pt idx="5">
                  <c:v>8.19</c:v>
                </c:pt>
                <c:pt idx="6">
                  <c:v>8</c:v>
                </c:pt>
                <c:pt idx="7">
                  <c:v>8.43</c:v>
                </c:pt>
                <c:pt idx="8">
                  <c:v>8.5299999999999994</c:v>
                </c:pt>
                <c:pt idx="9">
                  <c:v>8.5399999999999991</c:v>
                </c:pt>
                <c:pt idx="10">
                  <c:v>7.84</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c:v>
                </c:pt>
                <c:pt idx="1">
                  <c:v>7.14</c:v>
                </c:pt>
                <c:pt idx="2">
                  <c:v>7.49</c:v>
                </c:pt>
                <c:pt idx="3">
                  <c:v>7.33</c:v>
                </c:pt>
                <c:pt idx="4">
                  <c:v>7.47</c:v>
                </c:pt>
                <c:pt idx="5">
                  <c:v>7.52</c:v>
                </c:pt>
                <c:pt idx="6">
                  <c:v>7.18</c:v>
                </c:pt>
                <c:pt idx="7">
                  <c:v>8.15</c:v>
                </c:pt>
                <c:pt idx="8">
                  <c:v>8.01</c:v>
                </c:pt>
                <c:pt idx="9">
                  <c:v>8.01</c:v>
                </c:pt>
                <c:pt idx="10">
                  <c:v>7.83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West Devon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3.2</c:v>
                </c:pt>
                <c:pt idx="1">
                  <c:v>2.4700000000000002</c:v>
                </c:pt>
                <c:pt idx="2">
                  <c:v>3.01</c:v>
                </c:pt>
                <c:pt idx="3">
                  <c:v>2.89</c:v>
                </c:pt>
                <c:pt idx="4">
                  <c:v>2.74</c:v>
                </c:pt>
                <c:pt idx="5">
                  <c:v>2.56</c:v>
                </c:pt>
                <c:pt idx="6">
                  <c:v>2.4700000000000002</c:v>
                </c:pt>
                <c:pt idx="7">
                  <c:v>1.82</c:v>
                </c:pt>
                <c:pt idx="8">
                  <c:v>2.73</c:v>
                </c:pt>
                <c:pt idx="9">
                  <c:v>0</c:v>
                </c:pt>
                <c:pt idx="10">
                  <c:v>2.84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West Devon in the period April 2011 to March 2022 had scores for 'life satisfaction' that fluctuated around the rural situation, with the years 2018/19 and 2019/20 having notably higher scores.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West Devon in the period April 2011 to March 2022 were generally in line with the rural situation, albeit with the years 2018/19, 2019/20 and 2020/21 having notably higher scores.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West Devon in the period April 2011 to March 2022 saw a marked increase from being generally in line with the rural and England situations to being significantly greater than both in the final four years of the period.</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West Devon in the period April 2011 to March 2022 dropped from being above the England and rural levels at the start of the period to being consistently below both from the mid point of the period under consideration 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299</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West Devon</v>
      </c>
      <c r="G12" s="10"/>
      <c r="H12" s="11"/>
      <c r="I12" s="30">
        <f>IF(VLOOKUP($F12,'life satisfaction'!$B$10:$L$468,'life satisfaction'!E$1,FALSE)=0,"",VLOOKUP($F12,'life satisfaction'!$B$10:$L$468,'life satisfaction'!E$1,FALSE))</f>
        <v>7.66</v>
      </c>
      <c r="J12" s="31">
        <f>IF(VLOOKUP($F12,'life satisfaction'!$B$10:$L$468,'life satisfaction'!F$1,FALSE)=0,"",VLOOKUP($F12,'life satisfaction'!$B$10:$L$468,'life satisfaction'!F$1,FALSE))</f>
        <v>7.46</v>
      </c>
      <c r="K12" s="31">
        <f>IF(VLOOKUP($F12,'life satisfaction'!$B$10:$L$468,'life satisfaction'!G$1,FALSE)=0,"",VLOOKUP($F12,'life satisfaction'!$B$10:$L$468,'life satisfaction'!G$1,FALSE))</f>
        <v>7.85</v>
      </c>
      <c r="L12" s="31">
        <f>IF(VLOOKUP($F12,'life satisfaction'!$B$10:$L$468,'life satisfaction'!H$1,FALSE)=0,"",VLOOKUP($F12,'life satisfaction'!$B$10:$L$468,'life satisfaction'!H$1,FALSE))</f>
        <v>7.66</v>
      </c>
      <c r="M12" s="31">
        <f>IF(VLOOKUP($F12,'life satisfaction'!$B$10:$L$468,'life satisfaction'!I$1,FALSE)=0,"",VLOOKUP($F12,'life satisfaction'!$B$10:$L$468,'life satisfaction'!I$1,FALSE))</f>
        <v>7.81</v>
      </c>
      <c r="N12" s="31">
        <f>IF(VLOOKUP($F12,'life satisfaction'!$B$10:$L$468,'life satisfaction'!J$1,FALSE)=0,"",VLOOKUP($F12,'life satisfaction'!$B$10:$L$468,'life satisfaction'!J$1,FALSE))</f>
        <v>7.81</v>
      </c>
      <c r="O12" s="31">
        <f>IF(VLOOKUP($F12,'life satisfaction'!$B$10:$L$468,'life satisfaction'!K$1,FALSE)=0,"",VLOOKUP($F12,'life satisfaction'!$B$10:$L$468,'life satisfaction'!K$1,FALSE))</f>
        <v>7.76</v>
      </c>
      <c r="P12" s="31">
        <f>IF(VLOOKUP($F12,'life satisfaction'!$B$10:$L$468,'life satisfaction'!L$1,FALSE)=0,"",VLOOKUP($F12,'life satisfaction'!$B$10:$L$468,'life satisfaction'!L$1,FALSE))</f>
        <v>8.25</v>
      </c>
      <c r="Q12" s="31">
        <f>IF(VLOOKUP($F12,'life satisfaction'!$B$10:$O$468,'life satisfaction'!M$1,FALSE)=0,"",VLOOKUP($F12,'life satisfaction'!$B$10:$O$468,'life satisfaction'!M$1,FALSE))</f>
        <v>8.2799999999999994</v>
      </c>
      <c r="R12" s="31">
        <f>IF(VLOOKUP($F12,'life satisfaction'!$B$10:$O$468,'life satisfaction'!N$1,FALSE)=0,"",VLOOKUP($F12,'life satisfaction'!$B$10:$O$468,'life satisfaction'!N$1,FALSE))</f>
        <v>7.81</v>
      </c>
      <c r="S12" s="31">
        <f>IF(VLOOKUP($F12,'life satisfaction'!$B$10:$O$468,'life satisfaction'!O$1,FALSE)=0,"",VLOOKUP($F12,'life satisfaction'!$B$10:$O$468,'life satisfaction'!O$1,FALSE))</f>
        <v>7.87</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West Devon to Rural as a Region</v>
      </c>
      <c r="G15" s="37"/>
      <c r="H15" s="38"/>
      <c r="I15" s="13">
        <f>100*((I12-I13))/I13</f>
        <v>1.0056398443085195</v>
      </c>
      <c r="J15" s="13">
        <f>100*((J12-J13))/J13</f>
        <v>-1.6643903058792999</v>
      </c>
      <c r="K15" s="13">
        <f t="shared" ref="K15:P15" si="0">100*((K12-K13))/K13</f>
        <v>2.2504354922239038</v>
      </c>
      <c r="L15" s="13">
        <f t="shared" si="0"/>
        <v>-1.7508615227704665</v>
      </c>
      <c r="M15" s="13">
        <f t="shared" si="0"/>
        <v>-4.4717202245101825E-2</v>
      </c>
      <c r="N15" s="13">
        <f t="shared" si="0"/>
        <v>-0.44232157392758714</v>
      </c>
      <c r="O15" s="13">
        <f t="shared" si="0"/>
        <v>0.64693565021719235</v>
      </c>
      <c r="P15" s="13">
        <f t="shared" si="0"/>
        <v>5.0713518490102363</v>
      </c>
      <c r="Q15" s="13">
        <f t="shared" ref="Q15:S15" si="1">100*((Q12-Q13))/Q13</f>
        <v>6.0784737443273942</v>
      </c>
      <c r="R15" s="13">
        <f t="shared" ref="R15" si="2">100*((R12-R13))/R13</f>
        <v>3.4982117767275569</v>
      </c>
      <c r="S15" s="13">
        <f t="shared" si="1"/>
        <v>2.5157726231206503</v>
      </c>
      <c r="T15" s="24"/>
    </row>
    <row r="16" spans="1:20" ht="51" customHeight="1" x14ac:dyDescent="0.3">
      <c r="B16" s="12"/>
      <c r="C16" s="12"/>
      <c r="D16" s="12"/>
      <c r="F16" s="39" t="str">
        <f>"% Gap - "&amp;F12&amp;" to England"</f>
        <v>% Gap - West Devon to England</v>
      </c>
      <c r="G16" s="40"/>
      <c r="H16" s="41"/>
      <c r="I16" s="13">
        <f>100*(I12-I14)/I14</f>
        <v>3.3738191632928474</v>
      </c>
      <c r="J16" s="13">
        <f>100*(J12-J14)/J14</f>
        <v>0.26881720430106953</v>
      </c>
      <c r="K16" s="13">
        <f t="shared" ref="K16:P16" si="3">100*(K12-K14)/K14</f>
        <v>4.6666666666666616</v>
      </c>
      <c r="L16" s="13">
        <f t="shared" si="3"/>
        <v>0.78947368421053288</v>
      </c>
      <c r="M16" s="13">
        <f t="shared" si="3"/>
        <v>2.225130890052355</v>
      </c>
      <c r="N16" s="13">
        <f t="shared" si="3"/>
        <v>1.8252933507170754</v>
      </c>
      <c r="O16" s="13">
        <f t="shared" si="3"/>
        <v>1.0416666666666676</v>
      </c>
      <c r="P16" s="13">
        <f t="shared" si="3"/>
        <v>7.0038910505836576</v>
      </c>
      <c r="Q16" s="13">
        <f t="shared" ref="Q16:S16" si="4">100*(Q12-Q14)/Q14</f>
        <v>8.2352941176470456</v>
      </c>
      <c r="R16" s="13">
        <f t="shared" ref="R16" si="5">100*(R12-R14)/R14</f>
        <v>5.8265582655826522</v>
      </c>
      <c r="S16" s="13">
        <f t="shared" si="4"/>
        <v>4.2384105960264939</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West Devon</v>
      </c>
      <c r="G21" s="10"/>
      <c r="H21" s="11"/>
      <c r="I21" s="30">
        <f>IF(VLOOKUP($F21,worthwhile!$B$10:$L$468,worthwhile!E$1,FALSE)=0,"",VLOOKUP($F21,worthwhile!$B$10:$L$468,worthwhile!E$1,FALSE))</f>
        <v>7.86</v>
      </c>
      <c r="J21" s="31">
        <f>IF(VLOOKUP($F21,worthwhile!$B$10:$L$468,worthwhile!F$1,FALSE)=0,"",VLOOKUP($F21,worthwhile!$B$10:$L$468,worthwhile!F$1,FALSE))</f>
        <v>7.44</v>
      </c>
      <c r="K21" s="31">
        <f>IF(VLOOKUP($F21,worthwhile!$B$10:$L$468,worthwhile!G$1,FALSE)=0,"",VLOOKUP($F21,worthwhile!$B$10:$L$468,worthwhile!G$1,FALSE))</f>
        <v>7.77</v>
      </c>
      <c r="L21" s="31">
        <f>IF(VLOOKUP($F21,worthwhile!$B$10:$L$468,worthwhile!H$1,FALSE)=0,"",VLOOKUP($F21,worthwhile!$B$10:$L$468,worthwhile!H$1,FALSE))</f>
        <v>7.9</v>
      </c>
      <c r="M21" s="31">
        <f>IF(VLOOKUP($F21,worthwhile!$B$10:$L$468,worthwhile!I$1,FALSE)=0,"",VLOOKUP($F21,worthwhile!$B$10:$L$468,worthwhile!I$1,FALSE))</f>
        <v>7.95</v>
      </c>
      <c r="N21" s="31">
        <f>IF(VLOOKUP($F21,worthwhile!$B$10:$L$468,worthwhile!J$1,FALSE)=0,"",VLOOKUP($F21,worthwhile!$B$10:$L$468,worthwhile!J$1,FALSE))</f>
        <v>8.19</v>
      </c>
      <c r="O21" s="31">
        <f>IF(VLOOKUP($F21,worthwhile!$B$10:$L$468,worthwhile!K$1,FALSE)=0,"",VLOOKUP($F21,worthwhile!$B$10:$L$468,worthwhile!K$1,FALSE))</f>
        <v>8</v>
      </c>
      <c r="P21" s="31">
        <f>IF(VLOOKUP($F21,worthwhile!$B$10:$L$468,worthwhile!L$1,FALSE)=0,"",VLOOKUP($F21,worthwhile!$B$10:$L$468,worthwhile!L$1,FALSE))</f>
        <v>8.43</v>
      </c>
      <c r="Q21" s="31">
        <f>IF(VLOOKUP($F21,worthwhile!$B$10:$O$468,worthwhile!M$1,FALSE)=0,"",VLOOKUP($F21,worthwhile!$B$10:$O$468,worthwhile!M$1,FALSE))</f>
        <v>8.5299999999999994</v>
      </c>
      <c r="R21" s="31">
        <f>IF(VLOOKUP($F21,worthwhile!$B$10:$O$468,worthwhile!N$1,FALSE)=0,"",VLOOKUP($F21,worthwhile!$B$10:$O$468,worthwhile!N$1,FALSE))</f>
        <v>8.5399999999999991</v>
      </c>
      <c r="S21" s="31">
        <f>IF(VLOOKUP($F21,worthwhile!$B$10:$O$468,worthwhile!O$1,FALSE)=0,"",VLOOKUP($F21,worthwhile!$B$10:$O$468,worthwhile!O$1,FALSE))</f>
        <v>7.84</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West Devon to Rural as a Region</v>
      </c>
      <c r="G24" s="37"/>
      <c r="H24" s="38"/>
      <c r="I24" s="13">
        <f>100*((I21-I22))/I22</f>
        <v>0.59675255585879006</v>
      </c>
      <c r="J24" s="13">
        <f>100*((J21-J22))/J22</f>
        <v>-4.7522095229281227</v>
      </c>
      <c r="K24" s="13">
        <f t="shared" ref="K24:P24" si="8">100*((K21-K22))/K22</f>
        <v>-1.2797158908261901</v>
      </c>
      <c r="L24" s="13">
        <f t="shared" si="8"/>
        <v>-0.84231856881454181</v>
      </c>
      <c r="M24" s="13">
        <f t="shared" si="8"/>
        <v>-0.31724450487204414</v>
      </c>
      <c r="N24" s="13">
        <f t="shared" si="8"/>
        <v>2.3457143287312681</v>
      </c>
      <c r="O24" s="13">
        <f t="shared" si="8"/>
        <v>1.2627340938205254</v>
      </c>
      <c r="P24" s="13">
        <f t="shared" si="8"/>
        <v>5.4242191384531946</v>
      </c>
      <c r="Q24" s="13">
        <f t="shared" ref="Q24:S24" si="9">100*((Q21-Q22))/Q22</f>
        <v>6.7874326912924259</v>
      </c>
      <c r="R24" s="13">
        <f t="shared" ref="R24" si="10">100*((R21-R22))/R22</f>
        <v>9.0475531145675347</v>
      </c>
      <c r="S24" s="13">
        <f t="shared" si="9"/>
        <v>-0.46652492466773265</v>
      </c>
      <c r="T24" s="24"/>
    </row>
    <row r="25" spans="1:20" ht="51" customHeight="1" x14ac:dyDescent="0.3">
      <c r="B25" s="12"/>
      <c r="C25" s="12"/>
      <c r="D25" s="12"/>
      <c r="F25" s="39" t="str">
        <f>"% Gap - "&amp;F21&amp;" to England"</f>
        <v>% Gap - West Devon to England</v>
      </c>
      <c r="G25" s="40"/>
      <c r="H25" s="41"/>
      <c r="I25" s="13">
        <f>100*(I21-I23)/I23</f>
        <v>2.6109660574412556</v>
      </c>
      <c r="J25" s="13">
        <f>100*(J21-J23)/J23</f>
        <v>-3.2509752925877762</v>
      </c>
      <c r="K25" s="13">
        <f t="shared" ref="K25:P25" si="11">100*(K21-K23)/K23</f>
        <v>0.38759689922479795</v>
      </c>
      <c r="L25" s="13">
        <f t="shared" si="11"/>
        <v>1.0230179028133002</v>
      </c>
      <c r="M25" s="13">
        <f t="shared" si="11"/>
        <v>1.5325670498084305</v>
      </c>
      <c r="N25" s="13">
        <f t="shared" si="11"/>
        <v>4.1984732824427367</v>
      </c>
      <c r="O25" s="13">
        <f t="shared" si="11"/>
        <v>1.5228426395939101</v>
      </c>
      <c r="P25" s="13">
        <f t="shared" si="11"/>
        <v>6.9796954314720798</v>
      </c>
      <c r="Q25" s="13">
        <f t="shared" ref="Q25:S25" si="12">100*(Q21-Q23)/Q23</f>
        <v>8.5241730279898089</v>
      </c>
      <c r="R25" s="13">
        <f t="shared" ref="R25" si="13">100*(R21-R23)/R23</f>
        <v>10.765239948119314</v>
      </c>
      <c r="S25" s="13">
        <f t="shared" si="12"/>
        <v>0.77120822622107466</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West Devon</v>
      </c>
      <c r="G30" s="10"/>
      <c r="H30" s="11"/>
      <c r="I30" s="30">
        <f>IF(VLOOKUP($F30,happy!$B$10:$L$468,happy!E$1,FALSE)=0,"",VLOOKUP($F30,happy!$B$10:$L$468,happy!E$1,FALSE))</f>
        <v>7.5</v>
      </c>
      <c r="J30" s="31">
        <f>IF(VLOOKUP($F30,happy!$B$10:$L$468,happy!F$1,FALSE)=0,"",VLOOKUP($F30,happy!$B$10:$L$468,happy!F$1,FALSE))</f>
        <v>7.14</v>
      </c>
      <c r="K30" s="31">
        <f>IF(VLOOKUP($F30,happy!$B$10:$L$468,happy!G$1,FALSE)=0,"",VLOOKUP($F30,happy!$B$10:$L$468,happy!G$1,FALSE))</f>
        <v>7.49</v>
      </c>
      <c r="L30" s="31">
        <f>IF(VLOOKUP($F30,happy!$B$10:$L$468,happy!H$1,FALSE)=0,"",VLOOKUP($F30,happy!$B$10:$L$468,happy!H$1,FALSE))</f>
        <v>7.33</v>
      </c>
      <c r="M30" s="31">
        <f>IF(VLOOKUP($F30,happy!$B$10:$L$468,happy!I$1,FALSE)=0,"",VLOOKUP($F30,happy!$B$10:$L$468,happy!I$1,FALSE))</f>
        <v>7.47</v>
      </c>
      <c r="N30" s="31">
        <f>IF(VLOOKUP($F30,happy!$B$10:$L$468,happy!J$1,FALSE)=0,"",VLOOKUP($F30,happy!$B$10:$L$468,happy!J$1,FALSE))</f>
        <v>7.52</v>
      </c>
      <c r="O30" s="31">
        <f>IF(VLOOKUP($F30,happy!$B$10:$L$468,happy!K$1,FALSE)=0,"",VLOOKUP($F30,happy!$B$10:$L$468,happy!K$1,FALSE))</f>
        <v>7.18</v>
      </c>
      <c r="P30" s="31">
        <f>IF(VLOOKUP($F30,happy!$B$10:$L$468,happy!L$1,FALSE)=0,"",VLOOKUP($F30,happy!$B$10:$L$468,happy!L$1,FALSE))</f>
        <v>8.15</v>
      </c>
      <c r="Q30" s="31">
        <f>IF(VLOOKUP($F30,happy!$B$10:$O$468,happy!M$1,FALSE)=0,"",VLOOKUP($F30,happy!$B$10:$O$468,happy!M$1,FALSE))</f>
        <v>8.01</v>
      </c>
      <c r="R30" s="31">
        <f>IF(VLOOKUP($F30,happy!$B$10:$O$468,happy!N$1,FALSE)=0,"",VLOOKUP($F30,happy!$B$10:$O$468,happy!N$1,FALSE))</f>
        <v>8.01</v>
      </c>
      <c r="S30" s="31">
        <f>IF(VLOOKUP($F30,happy!$B$10:$O$468,happy!O$1,FALSE)=0,"",VLOOKUP($F30,happy!$B$10:$O$468,happy!O$1,FALSE))</f>
        <v>7.83</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West Devon to Rural as a Region</v>
      </c>
      <c r="G33" s="37"/>
      <c r="H33" s="38"/>
      <c r="I33" s="13">
        <f>100*((I30-I31))/I31</f>
        <v>0.61419104574104411</v>
      </c>
      <c r="J33" s="13">
        <f>100*((J30-J31))/J31</f>
        <v>-3.5857221878762044</v>
      </c>
      <c r="K33" s="13">
        <f t="shared" ref="K33:S33" si="16">100*((K30-K31))/K31</f>
        <v>-0.64407863193219017</v>
      </c>
      <c r="L33" s="13">
        <f t="shared" si="16"/>
        <v>-3.9272968448977785</v>
      </c>
      <c r="M33" s="13">
        <f t="shared" si="16"/>
        <v>-2.0273686871879351</v>
      </c>
      <c r="N33" s="13">
        <f t="shared" si="16"/>
        <v>-1.8384839191633662</v>
      </c>
      <c r="O33" s="13">
        <f t="shared" si="16"/>
        <v>-4.4294053499262569</v>
      </c>
      <c r="P33" s="13">
        <f t="shared" si="16"/>
        <v>6.0698717345626925</v>
      </c>
      <c r="Q33" s="13">
        <f t="shared" si="16"/>
        <v>5.6392411097340176</v>
      </c>
      <c r="R33" s="13">
        <f t="shared" ref="R33" si="17">100*((R30-R31))/R31</f>
        <v>7.1718734887320412</v>
      </c>
      <c r="S33" s="13">
        <f t="shared" si="16"/>
        <v>3.3326443324376562</v>
      </c>
      <c r="T33" s="24"/>
    </row>
    <row r="34" spans="1:20" ht="51" customHeight="1" x14ac:dyDescent="0.3">
      <c r="B34" s="12"/>
      <c r="C34" s="12"/>
      <c r="D34" s="12"/>
      <c r="F34" s="39" t="str">
        <f>"% Gap - "&amp;F30&amp;" to England"</f>
        <v>% Gap - West Devon to England</v>
      </c>
      <c r="G34" s="40"/>
      <c r="H34" s="41"/>
      <c r="I34" s="13">
        <f>100*(I30-I32)/I32</f>
        <v>2.8806584362139911</v>
      </c>
      <c r="J34" s="13">
        <f>100*(J30-J32)/J32</f>
        <v>-2.0576131687242847</v>
      </c>
      <c r="K34" s="13">
        <f t="shared" ref="K34:S34" si="18">100*(K30-K32)/K32</f>
        <v>1.4905149051490558</v>
      </c>
      <c r="L34" s="13">
        <f t="shared" si="18"/>
        <v>-1.7426273458445025</v>
      </c>
      <c r="M34" s="13">
        <f t="shared" si="18"/>
        <v>0</v>
      </c>
      <c r="N34" s="13">
        <f t="shared" si="18"/>
        <v>0.13315579227696123</v>
      </c>
      <c r="O34" s="13">
        <f t="shared" si="18"/>
        <v>-4.5212765957446797</v>
      </c>
      <c r="P34" s="13">
        <f t="shared" si="18"/>
        <v>7.8042328042328144</v>
      </c>
      <c r="Q34" s="13">
        <f t="shared" si="18"/>
        <v>7.2289156626506026</v>
      </c>
      <c r="R34" s="13">
        <f t="shared" ref="R34" si="19">100*(R30-R32)/R32</f>
        <v>9.5759233926128609</v>
      </c>
      <c r="S34" s="13">
        <f t="shared" si="18"/>
        <v>5.1006711409395953</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West Devon</v>
      </c>
      <c r="G39" s="10"/>
      <c r="H39" s="11"/>
      <c r="I39" s="30">
        <f>IF(VLOOKUP($F39,anxiety!$B$10:$L$468,anxiety!E$1,FALSE)=0,"",VLOOKUP($F39,anxiety!$B$10:$L$468,anxiety!E$1,FALSE))</f>
        <v>3.2</v>
      </c>
      <c r="J39" s="31">
        <f>IF(VLOOKUP($F39,anxiety!$B$10:$L$468,anxiety!F$1,FALSE)=0,"",VLOOKUP($F39,anxiety!$B$10:$L$468,anxiety!F$1,FALSE))</f>
        <v>2.4700000000000002</v>
      </c>
      <c r="K39" s="31">
        <f>IF(VLOOKUP($F39,anxiety!$B$10:$L$468,anxiety!G$1,FALSE)=0,"",VLOOKUP($F39,anxiety!$B$10:$L$468,anxiety!G$1,FALSE))</f>
        <v>3.01</v>
      </c>
      <c r="L39" s="31">
        <f>IF(VLOOKUP($F39,anxiety!$B$10:$L$468,anxiety!H$1,FALSE)=0,"",VLOOKUP($F39,anxiety!$B$10:$L$468,anxiety!H$1,FALSE))</f>
        <v>2.89</v>
      </c>
      <c r="M39" s="31">
        <f>IF(VLOOKUP($F39,anxiety!$B$10:$L$468,anxiety!I$1,FALSE)=0,"",VLOOKUP($F39,anxiety!$B$10:$L$468,anxiety!I$1,FALSE))</f>
        <v>2.74</v>
      </c>
      <c r="N39" s="31">
        <f>IF(VLOOKUP($F39,anxiety!$B$10:$L$468,anxiety!J$1,FALSE)=0,"",VLOOKUP($F39,anxiety!$B$10:$L$468,anxiety!J$1,FALSE))</f>
        <v>2.56</v>
      </c>
      <c r="O39" s="31">
        <f>IF(VLOOKUP($F39,anxiety!$B$10:$L$468,anxiety!K$1,FALSE)=0,"",VLOOKUP($F39,anxiety!$B$10:$L$468,anxiety!K$1,FALSE))</f>
        <v>2.4700000000000002</v>
      </c>
      <c r="P39" s="31">
        <f>IF(VLOOKUP($F39,anxiety!$B$10:$L$468,anxiety!L$1,FALSE)=0,"",VLOOKUP($F39,anxiety!$B$10:$L$468,anxiety!L$1,FALSE))</f>
        <v>1.82</v>
      </c>
      <c r="Q39" s="31">
        <f>IF(VLOOKUP($F39,anxiety!$B$10:$O$468,anxiety!M$1,FALSE)=0,"",VLOOKUP($F39,anxiety!$B$10:$O$468,anxiety!M$1,FALSE))</f>
        <v>2.73</v>
      </c>
      <c r="R39" s="31" t="str">
        <f>IF(VLOOKUP($F39,anxiety!$B$10:$O$468,anxiety!N$1,FALSE)=0,"",VLOOKUP($F39,anxiety!$B$10:$O$468,anxiety!N$1,FALSE))</f>
        <v/>
      </c>
      <c r="S39" s="31">
        <f>IF(VLOOKUP($F39,anxiety!$B$10:$O$468,anxiety!O$1,FALSE)=0,"",VLOOKUP($F39,anxiety!$B$10:$O$468,anxiety!O$1,FALSE))</f>
        <v>2.84</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West Devon to Rural as a Region</v>
      </c>
      <c r="G42" s="37"/>
      <c r="H42" s="38"/>
      <c r="I42" s="13">
        <f>100*((I39-I40))/I40</f>
        <v>7.8534881832210015</v>
      </c>
      <c r="J42" s="13">
        <f>100*((J39-J40))/J40</f>
        <v>-14.94772651842014</v>
      </c>
      <c r="K42" s="13">
        <f t="shared" ref="K42:S42" si="21">100*((K39-K40))/K40</f>
        <v>10.076665491716568</v>
      </c>
      <c r="L42" s="13">
        <f t="shared" si="21"/>
        <v>7.3916547277937106</v>
      </c>
      <c r="M42" s="13">
        <f t="shared" si="21"/>
        <v>1.0845408480753536</v>
      </c>
      <c r="N42" s="13">
        <f t="shared" si="21"/>
        <v>-6.1774186426458169</v>
      </c>
      <c r="O42" s="13">
        <f t="shared" si="21"/>
        <v>-9.7150658387281172</v>
      </c>
      <c r="P42" s="13">
        <f t="shared" si="21"/>
        <v>-34.543721293006328</v>
      </c>
      <c r="Q42" s="13">
        <f t="shared" si="21"/>
        <v>-6.1155997513983458</v>
      </c>
      <c r="R42" s="13" t="e">
        <f t="shared" ref="R42" si="22">100*((R39-R40))/R40</f>
        <v>#VALUE!</v>
      </c>
      <c r="S42" s="13">
        <f t="shared" si="21"/>
        <v>-3.9367511614638051</v>
      </c>
      <c r="T42" s="24"/>
    </row>
    <row r="43" spans="1:20" ht="51" customHeight="1" x14ac:dyDescent="0.3">
      <c r="B43" s="12"/>
      <c r="C43" s="12"/>
      <c r="D43" s="12"/>
      <c r="F43" s="39" t="str">
        <f>"% Gap - "&amp;F39&amp;" to England"</f>
        <v>% Gap - West Devon to England</v>
      </c>
      <c r="G43" s="40"/>
      <c r="H43" s="41"/>
      <c r="I43" s="13">
        <f>100*(I39-I41)/I41</f>
        <v>1.9108280254777086</v>
      </c>
      <c r="J43" s="13">
        <f>100*(J39-J41)/J41</f>
        <v>-18.749999999999996</v>
      </c>
      <c r="K43" s="13">
        <f t="shared" ref="K43:S43" si="23">100*(K39-K41)/K41</f>
        <v>2.7303754266211477</v>
      </c>
      <c r="L43" s="13">
        <f t="shared" si="23"/>
        <v>1.0489510489510576</v>
      </c>
      <c r="M43" s="13">
        <f t="shared" si="23"/>
        <v>-4.5296167247386725</v>
      </c>
      <c r="N43" s="13">
        <f t="shared" si="23"/>
        <v>-12.02749140893471</v>
      </c>
      <c r="O43" s="13">
        <f t="shared" si="23"/>
        <v>-14.827586206896543</v>
      </c>
      <c r="P43" s="13">
        <f t="shared" si="23"/>
        <v>-36.585365853658537</v>
      </c>
      <c r="Q43" s="13">
        <f t="shared" si="23"/>
        <v>-10.197368421052634</v>
      </c>
      <c r="R43" s="13" t="e">
        <f t="shared" ref="R43" si="24">100*(R39-R41)/R41</f>
        <v>#VALUE!</v>
      </c>
      <c r="S43" s="13">
        <f t="shared" si="23"/>
        <v>-9.2651757188498411</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b9HEQ5EQt5neDxl9Voj9dvEZo0TPOuSVOWuDsnWPYQPJvCs0SeHKwWrXL9tgqNH845IswoWzRX1rNjX1x9yXDQ==" saltValue="uVguTI4NWqL3n7EwM6N5c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2022-11-30T15:46:14Z</dcterms:modified>
</cp:coreProperties>
</file>