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8" documentId="8_{063227B1-3C5B-4AEF-9844-705D29490E46}" xr6:coauthVersionLast="47" xr6:coauthVersionMax="47" xr10:uidLastSave="{8ECA6492-406B-46E3-A5D7-B72D0CE4C944}"/>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<sst xmlns="http://schemas.openxmlformats.org/spreadsheetml/2006/main" count="12312" uniqueCount="1423">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</sst>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7.38</c:v>
                </c:pt>
                <c:pt idx="1">
                  <c:v>7.58</c:v>
                </c:pt>
                <c:pt idx="2">
                  <c:v>7.77</c:v>
                </c:pt>
                <c:pt idx="3">
                  <c:v>7.95</c:v>
                </c:pt>
                <c:pt idx="4">
                  <c:v>8.1</c:v>
                </c:pt>
                <c:pt idx="5">
                  <c:v>7.89</c:v>
                </c:pt>
                <c:pt idx="6">
                  <c:v>7.84</c:v>
                </c:pt>
                <c:pt idx="7">
                  <c:v>7.85</c:v>
                </c:pt>
                <c:pt idx="8">
                  <c:v>7.62</c:v>
                </c:pt>
                <c:pt idx="9">
                  <c:v>7.27</c:v>
                </c:pt>
                <c:pt idx="10">
                  <c:v>7.71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West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7.61</c:v>
                </c:pt>
                <c:pt idx="1">
                  <c:v>7.68</c:v>
                </c:pt>
                <c:pt idx="2">
                  <c:v>7.99</c:v>
                </c:pt>
                <c:pt idx="3">
                  <c:v>8.0500000000000007</c:v>
                </c:pt>
                <c:pt idx="4">
                  <c:v>8.06</c:v>
                </c:pt>
                <c:pt idx="5">
                  <c:v>8.0399999999999991</c:v>
                </c:pt>
                <c:pt idx="6">
                  <c:v>7.84</c:v>
                </c:pt>
                <c:pt idx="7">
                  <c:v>7.74</c:v>
                </c:pt>
                <c:pt idx="8">
                  <c:v>7.92</c:v>
                </c:pt>
                <c:pt idx="9">
                  <c:v>7.55</c:v>
                </c:pt>
                <c:pt idx="10">
                  <c:v>7.97</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7.01</c:v>
                </c:pt>
                <c:pt idx="1">
                  <c:v>7.11</c:v>
                </c:pt>
                <c:pt idx="2">
                  <c:v>7.54</c:v>
                </c:pt>
                <c:pt idx="3">
                  <c:v>7.92</c:v>
                </c:pt>
                <c:pt idx="4">
                  <c:v>7.65</c:v>
                </c:pt>
                <c:pt idx="5">
                  <c:v>7.58</c:v>
                </c:pt>
                <c:pt idx="6">
                  <c:v>7.53</c:v>
                </c:pt>
                <c:pt idx="7">
                  <c:v>7.49</c:v>
                </c:pt>
                <c:pt idx="8">
                  <c:v>7.61</c:v>
                </c:pt>
                <c:pt idx="9">
                  <c:v>7.23</c:v>
                </c:pt>
                <c:pt idx="10">
                  <c:v>7.63</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West Oxfordshire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3.24</c:v>
                </c:pt>
                <c:pt idx="1">
                  <c:v>2.9</c:v>
                </c:pt>
                <c:pt idx="2">
                  <c:v>2.58</c:v>
                </c:pt>
                <c:pt idx="3">
                  <c:v>3.12</c:v>
                </c:pt>
                <c:pt idx="4">
                  <c:v>2.72</c:v>
                </c:pt>
                <c:pt idx="5">
                  <c:v>2.85</c:v>
                </c:pt>
                <c:pt idx="6">
                  <c:v>2.72</c:v>
                </c:pt>
                <c:pt idx="7">
                  <c:v>2.9</c:v>
                </c:pt>
                <c:pt idx="8">
                  <c:v>3.1</c:v>
                </c:pt>
                <c:pt idx="9">
                  <c:v>3.41</c:v>
                </c:pt>
                <c:pt idx="10">
                  <c:v>2.5099999999999998</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West Oxfordshire in the period April 2011 to March 2022 had scores for 'life satisfaction' that initally rose above the rural and England situations, before then dropping to sit within the range of the rural and England levels.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West Oxfordshire in the period April 2011 to March 2022 were intially below both the rural and England situations.  This was followed by four consecutive years of the scores being greater than the rural and England levels, before finally experiencing a period of fluctuating scores with no apparent pattern.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West Oxfordshire in the period April 2011 to March 2022 initally rose above the rural and England situations from being below both, before then dropping to sit within the range of the rural and England levels.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West Oxfordshire in the period April 2011 to March 2022 fluctuated around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303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West Oxfordshire</v>
      </c>
      <c r="G12" s="10"/>
      <c r="H12" s="11"/>
      <c r="I12" s="30">
        <f>IF(VLOOKUP($F12,'life satisfaction'!$B$10:$L$468,'life satisfaction'!E$1,FALSE)=0,"",VLOOKUP($F12,'life satisfaction'!$B$10:$L$468,'life satisfaction'!E$1,FALSE))</f>
        <v>7.38</v>
      </c>
      <c r="J12" s="31">
        <f>IF(VLOOKUP($F12,'life satisfaction'!$B$10:$L$468,'life satisfaction'!F$1,FALSE)=0,"",VLOOKUP($F12,'life satisfaction'!$B$10:$L$468,'life satisfaction'!F$1,FALSE))</f>
        <v>7.58</v>
      </c>
      <c r="K12" s="31">
        <f>IF(VLOOKUP($F12,'life satisfaction'!$B$10:$L$468,'life satisfaction'!G$1,FALSE)=0,"",VLOOKUP($F12,'life satisfaction'!$B$10:$L$468,'life satisfaction'!G$1,FALSE))</f>
        <v>7.77</v>
      </c>
      <c r="L12" s="31">
        <f>IF(VLOOKUP($F12,'life satisfaction'!$B$10:$L$468,'life satisfaction'!H$1,FALSE)=0,"",VLOOKUP($F12,'life satisfaction'!$B$10:$L$468,'life satisfaction'!H$1,FALSE))</f>
        <v>7.95</v>
      </c>
      <c r="M12" s="31">
        <f>IF(VLOOKUP($F12,'life satisfaction'!$B$10:$L$468,'life satisfaction'!I$1,FALSE)=0,"",VLOOKUP($F12,'life satisfaction'!$B$10:$L$468,'life satisfaction'!I$1,FALSE))</f>
        <v>8.1</v>
      </c>
      <c r="N12" s="31">
        <f>IF(VLOOKUP($F12,'life satisfaction'!$B$10:$L$468,'life satisfaction'!J$1,FALSE)=0,"",VLOOKUP($F12,'life satisfaction'!$B$10:$L$468,'life satisfaction'!J$1,FALSE))</f>
        <v>7.89</v>
      </c>
      <c r="O12" s="31">
        <f>IF(VLOOKUP($F12,'life satisfaction'!$B$10:$L$468,'life satisfaction'!K$1,FALSE)=0,"",VLOOKUP($F12,'life satisfaction'!$B$10:$L$468,'life satisfaction'!K$1,FALSE))</f>
        <v>7.84</v>
      </c>
      <c r="P12" s="31">
        <f>IF(VLOOKUP($F12,'life satisfaction'!$B$10:$L$468,'life satisfaction'!L$1,FALSE)=0,"",VLOOKUP($F12,'life satisfaction'!$B$10:$L$468,'life satisfaction'!L$1,FALSE))</f>
        <v>7.85</v>
      </c>
      <c r="Q12" s="31">
        <f>IF(VLOOKUP($F12,'life satisfaction'!$B$10:$O$468,'life satisfaction'!M$1,FALSE)=0,"",VLOOKUP($F12,'life satisfaction'!$B$10:$O$468,'life satisfaction'!M$1,FALSE))</f>
        <v>7.62</v>
      </c>
      <c r="R12" s="31">
        <f>IF(VLOOKUP($F12,'life satisfaction'!$B$10:$O$468,'life satisfaction'!N$1,FALSE)=0,"",VLOOKUP($F12,'life satisfaction'!$B$10:$O$468,'life satisfaction'!N$1,FALSE))</f>
        <v>7.27</v>
      </c>
      <c r="S12" s="31">
        <f>IF(VLOOKUP($F12,'life satisfaction'!$B$10:$O$468,'life satisfaction'!O$1,FALSE)=0,"",VLOOKUP($F12,'life satisfaction'!$B$10:$O$468,'life satisfaction'!O$1,FALSE))</f>
        <v>7.71</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West Oxfordshire to Rural as a Region</v>
      </c>
      <c r="G15" s="37"/>
      <c r="H15" s="38"/>
      <c r="I15" s="13">
        <f>100*((I12-I13))/I13</f>
        <v>-2.6864723171022389</v>
      </c>
      <c r="J15" s="13">
        <f>100*((J12-J13))/J13</f>
        <v>-8.2584251818375809E-2</v>
      </c>
      <c r="K15" s="13">
        <f t="shared" ref="K15:P15" si="0">100*((K12-K13))/K13</f>
        <v>1.2083928375260797</v>
      </c>
      <c r="L15" s="13">
        <f t="shared" si="0"/>
        <v>1.9687533804144639</v>
      </c>
      <c r="M15" s="13">
        <f t="shared" si="0"/>
        <v>3.6668105840991907</v>
      </c>
      <c r="N15" s="13">
        <f t="shared" si="0"/>
        <v>0.57747538818327082</v>
      </c>
      <c r="O15" s="13">
        <f t="shared" si="0"/>
        <v>1.6845329249617005</v>
      </c>
      <c r="P15" s="13">
        <f t="shared" si="0"/>
        <v>-2.3016725487234012E-2</v>
      </c>
      <c r="Q15" s="13">
        <f t="shared" ref="Q15:S15" si="1">100*((Q12-Q13))/Q13</f>
        <v>-2.377056771524781</v>
      </c>
      <c r="R15" s="13">
        <f t="shared" ref="R15" si="2">100*((R12-R13))/R13</f>
        <v>-3.657874568910457</v>
      </c>
      <c r="S15" s="13">
        <f t="shared" si="1"/>
        <v>0.43158918986787803</v>
      </c>
      <c r="T15" s="24"/>
    </row>
    <row r="16" spans="1:20" ht="51" customHeight="1" x14ac:dyDescent="0.3">
      <c r="B16" s="12"/>
      <c r="C16" s="12"/>
      <c r="D16" s="12"/>
      <c r="F16" s="39" t="str">
        <f>"% Gap - "&amp;F12&amp;" to England"</f>
        <v>% Gap - West Oxfordshire to England</v>
      </c>
      <c r="G16" s="40"/>
      <c r="H16" s="41"/>
      <c r="I16" s="13">
        <f>100*(I12-I14)/I14</f>
        <v>-0.40485829959514502</v>
      </c>
      <c r="J16" s="13">
        <f>100*(J12-J14)/J14</f>
        <v>1.8817204301075225</v>
      </c>
      <c r="K16" s="13">
        <f t="shared" ref="K16:P16" si="3">100*(K12-K14)/K14</f>
        <v>3.5999999999999943</v>
      </c>
      <c r="L16" s="13">
        <f t="shared" si="3"/>
        <v>4.6052631578947443</v>
      </c>
      <c r="M16" s="13">
        <f t="shared" si="3"/>
        <v>6.020942408376964</v>
      </c>
      <c r="N16" s="13">
        <f t="shared" si="3"/>
        <v>2.8683181225554075</v>
      </c>
      <c r="O16" s="13">
        <f t="shared" si="3"/>
        <v>2.0833333333333353</v>
      </c>
      <c r="P16" s="13">
        <f t="shared" si="3"/>
        <v>1.81582360570687</v>
      </c>
      <c r="Q16" s="13">
        <f t="shared" ref="Q16:S16" si="4">100*(Q12-Q14)/Q14</f>
        <v>-0.39215686274510125</v>
      </c>
      <c r="R16" s="13">
        <f t="shared" ref="R16" si="5">100*(R12-R14)/R14</f>
        <v>-1.4905149051490558</v>
      </c>
      <c r="S16" s="13">
        <f t="shared" si="4"/>
        <v>2.119205298013247</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West Oxfordshire</v>
      </c>
      <c r="G21" s="10"/>
      <c r="H21" s="11"/>
      <c r="I21" s="30">
        <f>IF(VLOOKUP($F21,worthwhile!$B$10:$L$468,worthwhile!E$1,FALSE)=0,"",VLOOKUP($F21,worthwhile!$B$10:$L$468,worthwhile!E$1,FALSE))</f>
        <v>7.61</v>
      </c>
      <c r="J21" s="31">
        <f>IF(VLOOKUP($F21,worthwhile!$B$10:$L$468,worthwhile!F$1,FALSE)=0,"",VLOOKUP($F21,worthwhile!$B$10:$L$468,worthwhile!F$1,FALSE))</f>
        <v>7.68</v>
      </c>
      <c r="K21" s="31">
        <f>IF(VLOOKUP($F21,worthwhile!$B$10:$L$468,worthwhile!G$1,FALSE)=0,"",VLOOKUP($F21,worthwhile!$B$10:$L$468,worthwhile!G$1,FALSE))</f>
        <v>7.99</v>
      </c>
      <c r="L21" s="31">
        <f>IF(VLOOKUP($F21,worthwhile!$B$10:$L$468,worthwhile!H$1,FALSE)=0,"",VLOOKUP($F21,worthwhile!$B$10:$L$468,worthwhile!H$1,FALSE))</f>
        <v>8.0500000000000007</v>
      </c>
      <c r="M21" s="31">
        <f>IF(VLOOKUP($F21,worthwhile!$B$10:$L$468,worthwhile!I$1,FALSE)=0,"",VLOOKUP($F21,worthwhile!$B$10:$L$468,worthwhile!I$1,FALSE))</f>
        <v>8.06</v>
      </c>
      <c r="N21" s="31">
        <f>IF(VLOOKUP($F21,worthwhile!$B$10:$L$468,worthwhile!J$1,FALSE)=0,"",VLOOKUP($F21,worthwhile!$B$10:$L$468,worthwhile!J$1,FALSE))</f>
        <v>8.0399999999999991</v>
      </c>
      <c r="O21" s="31">
        <f>IF(VLOOKUP($F21,worthwhile!$B$10:$L$468,worthwhile!K$1,FALSE)=0,"",VLOOKUP($F21,worthwhile!$B$10:$L$468,worthwhile!K$1,FALSE))</f>
        <v>7.84</v>
      </c>
      <c r="P21" s="31">
        <f>IF(VLOOKUP($F21,worthwhile!$B$10:$L$468,worthwhile!L$1,FALSE)=0,"",VLOOKUP($F21,worthwhile!$B$10:$L$468,worthwhile!L$1,FALSE))</f>
        <v>7.74</v>
      </c>
      <c r="Q21" s="31">
        <f>IF(VLOOKUP($F21,worthwhile!$B$10:$O$468,worthwhile!M$1,FALSE)=0,"",VLOOKUP($F21,worthwhile!$B$10:$O$468,worthwhile!M$1,FALSE))</f>
        <v>7.92</v>
      </c>
      <c r="R21" s="31">
        <f>IF(VLOOKUP($F21,worthwhile!$B$10:$O$468,worthwhile!N$1,FALSE)=0,"",VLOOKUP($F21,worthwhile!$B$10:$O$468,worthwhile!N$1,FALSE))</f>
        <v>7.55</v>
      </c>
      <c r="S21" s="31">
        <f>IF(VLOOKUP($F21,worthwhile!$B$10:$O$468,worthwhile!O$1,FALSE)=0,"",VLOOKUP($F21,worthwhile!$B$10:$O$468,worthwhile!O$1,FALSE))</f>
        <v>7.97</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West Oxfordshire to Rural as a Region</v>
      </c>
      <c r="G24" s="37"/>
      <c r="H24" s="38"/>
      <c r="I24" s="13">
        <f>100*((I21-I22))/I22</f>
        <v>-2.6028897010069474</v>
      </c>
      <c r="J24" s="13">
        <f>100*((J21-J22))/J22</f>
        <v>-1.6797001527000062</v>
      </c>
      <c r="K24" s="13">
        <f t="shared" ref="K24:P24" si="8">100*((K21-K22))/K22</f>
        <v>1.5154530286098848</v>
      </c>
      <c r="L24" s="13">
        <f t="shared" si="8"/>
        <v>1.0404222178535409</v>
      </c>
      <c r="M24" s="13">
        <f t="shared" si="8"/>
        <v>1.0620137472618059</v>
      </c>
      <c r="N24" s="13">
        <f t="shared" si="8"/>
        <v>0.4712506963369178</v>
      </c>
      <c r="O24" s="13">
        <f t="shared" si="8"/>
        <v>-0.76252058805588696</v>
      </c>
      <c r="P24" s="13">
        <f t="shared" si="8"/>
        <v>-3.2048094743027549</v>
      </c>
      <c r="Q24" s="13">
        <f t="shared" ref="Q24:S24" si="9">100*((Q21-Q22))/Q22</f>
        <v>-0.84918324559952274</v>
      </c>
      <c r="R24" s="13">
        <f t="shared" ref="R24" si="10">100*((R21-R22))/R22</f>
        <v>-3.593790864755861</v>
      </c>
      <c r="S24" s="13">
        <f t="shared" si="9"/>
        <v>1.183902595714051</v>
      </c>
      <c r="T24" s="24"/>
    </row>
    <row r="25" spans="1:20" ht="51" customHeight="1" x14ac:dyDescent="0.3">
      <c r="B25" s="12"/>
      <c r="C25" s="12"/>
      <c r="D25" s="12"/>
      <c r="F25" s="39" t="str">
        <f>"% Gap - "&amp;F21&amp;" to England"</f>
        <v>% Gap - West Oxfordshire to England</v>
      </c>
      <c r="G25" s="40"/>
      <c r="H25" s="41"/>
      <c r="I25" s="13">
        <f>100*(I21-I23)/I23</f>
        <v>-0.65274151436031103</v>
      </c>
      <c r="J25" s="13">
        <f>100*(J21-J23)/J23</f>
        <v>-0.13003901170351984</v>
      </c>
      <c r="K25" s="13">
        <f t="shared" ref="K25:P25" si="11">100*(K21-K23)/K23</f>
        <v>3.2299741602067185</v>
      </c>
      <c r="L25" s="13">
        <f t="shared" si="11"/>
        <v>2.9411764705882408</v>
      </c>
      <c r="M25" s="13">
        <f t="shared" si="11"/>
        <v>2.9374201787994947</v>
      </c>
      <c r="N25" s="13">
        <f t="shared" si="11"/>
        <v>2.2900763358778478</v>
      </c>
      <c r="O25" s="13">
        <f t="shared" si="11"/>
        <v>-0.50761421319796995</v>
      </c>
      <c r="P25" s="13">
        <f t="shared" si="11"/>
        <v>-1.7766497461928894</v>
      </c>
      <c r="Q25" s="13">
        <f t="shared" ref="Q25:S25" si="12">100*(Q21-Q23)/Q23</f>
        <v>0.76335877862594914</v>
      </c>
      <c r="R25" s="13">
        <f t="shared" ref="R25" si="13">100*(R21-R23)/R23</f>
        <v>-2.0752269779507153</v>
      </c>
      <c r="S25" s="13">
        <f t="shared" si="12"/>
        <v>2.4421593830334127</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West Oxfordshire</v>
      </c>
      <c r="G30" s="10"/>
      <c r="H30" s="11"/>
      <c r="I30" s="30">
        <f>IF(VLOOKUP($F30,happy!$B$10:$L$468,happy!E$1,FALSE)=0,"",VLOOKUP($F30,happy!$B$10:$L$468,happy!E$1,FALSE))</f>
        <v>7.01</v>
      </c>
      <c r="J30" s="31">
        <f>IF(VLOOKUP($F30,happy!$B$10:$L$468,happy!F$1,FALSE)=0,"",VLOOKUP($F30,happy!$B$10:$L$468,happy!F$1,FALSE))</f>
        <v>7.11</v>
      </c>
      <c r="K30" s="31">
        <f>IF(VLOOKUP($F30,happy!$B$10:$L$468,happy!G$1,FALSE)=0,"",VLOOKUP($F30,happy!$B$10:$L$468,happy!G$1,FALSE))</f>
        <v>7.54</v>
      </c>
      <c r="L30" s="31">
        <f>IF(VLOOKUP($F30,happy!$B$10:$L$468,happy!H$1,FALSE)=0,"",VLOOKUP($F30,happy!$B$10:$L$468,happy!H$1,FALSE))</f>
        <v>7.92</v>
      </c>
      <c r="M30" s="31">
        <f>IF(VLOOKUP($F30,happy!$B$10:$L$468,happy!I$1,FALSE)=0,"",VLOOKUP($F30,happy!$B$10:$L$468,happy!I$1,FALSE))</f>
        <v>7.65</v>
      </c>
      <c r="N30" s="31">
        <f>IF(VLOOKUP($F30,happy!$B$10:$L$468,happy!J$1,FALSE)=0,"",VLOOKUP($F30,happy!$B$10:$L$468,happy!J$1,FALSE))</f>
        <v>7.58</v>
      </c>
      <c r="O30" s="31">
        <f>IF(VLOOKUP($F30,happy!$B$10:$L$468,happy!K$1,FALSE)=0,"",VLOOKUP($F30,happy!$B$10:$L$468,happy!K$1,FALSE))</f>
        <v>7.53</v>
      </c>
      <c r="P30" s="31">
        <f>IF(VLOOKUP($F30,happy!$B$10:$L$468,happy!L$1,FALSE)=0,"",VLOOKUP($F30,happy!$B$10:$L$468,happy!L$1,FALSE))</f>
        <v>7.49</v>
      </c>
      <c r="Q30" s="31">
        <f>IF(VLOOKUP($F30,happy!$B$10:$O$468,happy!M$1,FALSE)=0,"",VLOOKUP($F30,happy!$B$10:$O$468,happy!M$1,FALSE))</f>
        <v>7.61</v>
      </c>
      <c r="R30" s="31">
        <f>IF(VLOOKUP($F30,happy!$B$10:$O$468,happy!N$1,FALSE)=0,"",VLOOKUP($F30,happy!$B$10:$O$468,happy!N$1,FALSE))</f>
        <v>7.23</v>
      </c>
      <c r="S30" s="31">
        <f>IF(VLOOKUP($F30,happy!$B$10:$O$468,happy!O$1,FALSE)=0,"",VLOOKUP($F30,happy!$B$10:$O$468,happy!O$1,FALSE))</f>
        <v>7.63</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West Oxfordshire to Rural as a Region</v>
      </c>
      <c r="G33" s="37"/>
      <c r="H33" s="38"/>
      <c r="I33" s="13">
        <f>100*((I30-I31))/I31</f>
        <v>-5.9592694359140399</v>
      </c>
      <c r="J33" s="13">
        <f>100*((J30-J31))/J31</f>
        <v>-3.9908241954901613</v>
      </c>
      <c r="K33" s="13">
        <f t="shared" ref="K33:S33" si="16">100*((K30-K31))/K31</f>
        <v>1.9178520057579165E-2</v>
      </c>
      <c r="L33" s="13">
        <f t="shared" si="16"/>
        <v>3.8057038183369141</v>
      </c>
      <c r="M33" s="13">
        <f t="shared" si="16"/>
        <v>0.33341760950633942</v>
      </c>
      <c r="N33" s="13">
        <f t="shared" si="16"/>
        <v>-1.0552803334120036</v>
      </c>
      <c r="O33" s="13">
        <f t="shared" si="16"/>
        <v>0.22932837257038161</v>
      </c>
      <c r="P33" s="13">
        <f t="shared" si="16"/>
        <v>-2.5198356697086437</v>
      </c>
      <c r="Q33" s="13">
        <f t="shared" si="16"/>
        <v>0.36387326405442322</v>
      </c>
      <c r="R33" s="13">
        <f t="shared" ref="R33" si="17">100*((R30-R31))/R31</f>
        <v>-3.2643389109197596</v>
      </c>
      <c r="S33" s="13">
        <f t="shared" si="16"/>
        <v>0.6932409012131926</v>
      </c>
      <c r="T33" s="24"/>
    </row>
    <row r="34" spans="1:20" ht="51" customHeight="1" x14ac:dyDescent="0.3">
      <c r="B34" s="12"/>
      <c r="C34" s="12"/>
      <c r="D34" s="12"/>
      <c r="F34" s="39" t="str">
        <f>"% Gap - "&amp;F30&amp;" to England"</f>
        <v>% Gap - West Oxfordshire to England</v>
      </c>
      <c r="G34" s="40"/>
      <c r="H34" s="41"/>
      <c r="I34" s="13">
        <f>100*(I30-I32)/I32</f>
        <v>-3.8408779149519923</v>
      </c>
      <c r="J34" s="13">
        <f>100*(J30-J32)/J32</f>
        <v>-2.4691358024691321</v>
      </c>
      <c r="K34" s="13">
        <f t="shared" ref="K34:S34" si="18">100*(K30-K32)/K32</f>
        <v>2.1680216802168042</v>
      </c>
      <c r="L34" s="13">
        <f t="shared" si="18"/>
        <v>6.1662198391420908</v>
      </c>
      <c r="M34" s="13">
        <f t="shared" si="18"/>
        <v>2.4096385542168757</v>
      </c>
      <c r="N34" s="13">
        <f t="shared" si="18"/>
        <v>0.93209054593875218</v>
      </c>
      <c r="O34" s="13">
        <f t="shared" si="18"/>
        <v>0.13297872340426431</v>
      </c>
      <c r="P34" s="13">
        <f t="shared" si="18"/>
        <v>-0.92592592592591794</v>
      </c>
      <c r="Q34" s="13">
        <f t="shared" si="18"/>
        <v>1.8741633199464602</v>
      </c>
      <c r="R34" s="13">
        <f t="shared" ref="R34" si="19">100*(R30-R32)/R32</f>
        <v>-1.0943912448700299</v>
      </c>
      <c r="S34" s="13">
        <f t="shared" si="18"/>
        <v>2.4161073825503316</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West Oxfordshire</v>
      </c>
      <c r="G39" s="10"/>
      <c r="H39" s="11"/>
      <c r="I39" s="30">
        <f>IF(VLOOKUP($F39,anxiety!$B$10:$L$468,anxiety!E$1,FALSE)=0,"",VLOOKUP($F39,anxiety!$B$10:$L$468,anxiety!E$1,FALSE))</f>
        <v>3.24</v>
      </c>
      <c r="J39" s="31">
        <f>IF(VLOOKUP($F39,anxiety!$B$10:$L$468,anxiety!F$1,FALSE)=0,"",VLOOKUP($F39,anxiety!$B$10:$L$468,anxiety!F$1,FALSE))</f>
        <v>2.9</v>
      </c>
      <c r="K39" s="31">
        <f>IF(VLOOKUP($F39,anxiety!$B$10:$L$468,anxiety!G$1,FALSE)=0,"",VLOOKUP($F39,anxiety!$B$10:$L$468,anxiety!G$1,FALSE))</f>
        <v>2.58</v>
      </c>
      <c r="L39" s="31">
        <f>IF(VLOOKUP($F39,anxiety!$B$10:$L$468,anxiety!H$1,FALSE)=0,"",VLOOKUP($F39,anxiety!$B$10:$L$468,anxiety!H$1,FALSE))</f>
        <v>3.12</v>
      </c>
      <c r="M39" s="31">
        <f>IF(VLOOKUP($F39,anxiety!$B$10:$L$468,anxiety!I$1,FALSE)=0,"",VLOOKUP($F39,anxiety!$B$10:$L$468,anxiety!I$1,FALSE))</f>
        <v>2.72</v>
      </c>
      <c r="N39" s="31">
        <f>IF(VLOOKUP($F39,anxiety!$B$10:$L$468,anxiety!J$1,FALSE)=0,"",VLOOKUP($F39,anxiety!$B$10:$L$468,anxiety!J$1,FALSE))</f>
        <v>2.85</v>
      </c>
      <c r="O39" s="31">
        <f>IF(VLOOKUP($F39,anxiety!$B$10:$L$468,anxiety!K$1,FALSE)=0,"",VLOOKUP($F39,anxiety!$B$10:$L$468,anxiety!K$1,FALSE))</f>
        <v>2.72</v>
      </c>
      <c r="P39" s="31">
        <f>IF(VLOOKUP($F39,anxiety!$B$10:$L$468,anxiety!L$1,FALSE)=0,"",VLOOKUP($F39,anxiety!$B$10:$L$468,anxiety!L$1,FALSE))</f>
        <v>2.9</v>
      </c>
      <c r="Q39" s="31">
        <f>IF(VLOOKUP($F39,anxiety!$B$10:$O$468,anxiety!M$1,FALSE)=0,"",VLOOKUP($F39,anxiety!$B$10:$O$468,anxiety!M$1,FALSE))</f>
        <v>3.1</v>
      </c>
      <c r="R39" s="31">
        <f>IF(VLOOKUP($F39,anxiety!$B$10:$O$468,anxiety!N$1,FALSE)=0,"",VLOOKUP($F39,anxiety!$B$10:$O$468,anxiety!N$1,FALSE))</f>
        <v>3.41</v>
      </c>
      <c r="S39" s="31">
        <f>IF(VLOOKUP($F39,anxiety!$B$10:$O$468,anxiety!O$1,FALSE)=0,"",VLOOKUP($F39,anxiety!$B$10:$O$468,anxiety!O$1,FALSE))</f>
        <v>2.5099999999999998</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West Oxfordshire to Rural as a Region</v>
      </c>
      <c r="G42" s="37"/>
      <c r="H42" s="38"/>
      <c r="I42" s="13">
        <f>100*((I39-I40))/I40</f>
        <v>9.2016567855112665</v>
      </c>
      <c r="J42" s="13">
        <f>100*((J39-J40))/J40</f>
        <v>-0.14105542648519456</v>
      </c>
      <c r="K42" s="13">
        <f t="shared" ref="K42:S42" si="21">100*((K39-K40))/K40</f>
        <v>-5.6485724356715039</v>
      </c>
      <c r="L42" s="13">
        <f t="shared" si="21"/>
        <v>15.938395415472794</v>
      </c>
      <c r="M42" s="13">
        <f t="shared" si="21"/>
        <v>0.34669748422078844</v>
      </c>
      <c r="N42" s="13">
        <f t="shared" si="21"/>
        <v>4.4509206517419635</v>
      </c>
      <c r="O42" s="13">
        <f t="shared" si="21"/>
        <v>-0.57691460783015414</v>
      </c>
      <c r="P42" s="13">
        <f t="shared" si="21"/>
        <v>4.2984660715833112</v>
      </c>
      <c r="Q42" s="13">
        <f t="shared" si="21"/>
        <v>6.6086596229542645</v>
      </c>
      <c r="R42" s="13">
        <f t="shared" ref="R42" si="22">100*((R39-R40))/R40</f>
        <v>12.317949124965301</v>
      </c>
      <c r="S42" s="13">
        <f t="shared" si="21"/>
        <v>-15.09903007580076</v>
      </c>
      <c r="T42" s="24"/>
    </row>
    <row r="43" spans="1:20" ht="51" customHeight="1" x14ac:dyDescent="0.3">
      <c r="B43" s="12"/>
      <c r="C43" s="12"/>
      <c r="D43" s="12"/>
      <c r="F43" s="39" t="str">
        <f>"% Gap - "&amp;F39&amp;" to England"</f>
        <v>% Gap - West Oxfordshire to England</v>
      </c>
      <c r="G43" s="40"/>
      <c r="H43" s="41"/>
      <c r="I43" s="13">
        <f>100*(I39-I41)/I41</f>
        <v>3.1847133757961812</v>
      </c>
      <c r="J43" s="13">
        <f>100*(J39-J41)/J41</f>
        <v>-4.6052631578947407</v>
      </c>
      <c r="K43" s="13">
        <f t="shared" ref="K43:S43" si="23">100*(K39-K41)/K41</f>
        <v>-11.945392491467578</v>
      </c>
      <c r="L43" s="13">
        <f t="shared" si="23"/>
        <v>9.0909090909090988</v>
      </c>
      <c r="M43" s="13">
        <f t="shared" si="23"/>
        <v>-5.2264808362369308</v>
      </c>
      <c r="N43" s="13">
        <f t="shared" si="23"/>
        <v>-2.0618556701030943</v>
      </c>
      <c r="O43" s="13">
        <f t="shared" si="23"/>
        <v>-6.2068965517241281</v>
      </c>
      <c r="P43" s="13">
        <f t="shared" si="23"/>
        <v>1.0452961672473799</v>
      </c>
      <c r="Q43" s="13">
        <f t="shared" si="23"/>
        <v>1.9736842105263175</v>
      </c>
      <c r="R43" s="13">
        <f t="shared" ref="R43" si="24">100*(R39-R41)/R41</f>
        <v>3.0211480362537793</v>
      </c>
      <c r="S43" s="13">
        <f t="shared" si="23"/>
        <v>-19.808306709265182</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yE9hBi5C+VJoaWN1vN/+t5B3pDHH4zVOUs+AL6xyQ6uUAQ8HaHUhnRNx26fXRyTvm+Xgy/62l2J/4w1r9pupEw==" saltValue="7zQmjukoNeGP4T3VM3Ruz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2022-11-30T14:41:57Z</dcterms:modified>
</cp:coreProperties>
</file>