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38D89F05-B625-484E-BD21-0A44EE4AC591}" xr6:coauthVersionLast="47" xr6:coauthVersionMax="47" xr10:uidLastSave="{BDDE21B7-EEF8-432E-9B9C-A3BF5EDC4B98}"/>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<sst xmlns="http://schemas.openxmlformats.org/spreadsheetml/2006/main" count="12312" uniqueCount="1423">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</sst>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Wychavon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7.59</c:v>
                </c:pt>
                <c:pt idx="1">
                  <c:v>7.62</c:v>
                </c:pt>
                <c:pt idx="2">
                  <c:v>7.6</c:v>
                </c:pt>
                <c:pt idx="3">
                  <c:v>7.83</c:v>
                </c:pt>
                <c:pt idx="4">
                  <c:v>8.11</c:v>
                </c:pt>
                <c:pt idx="5">
                  <c:v>8</c:v>
                </c:pt>
                <c:pt idx="6">
                  <c:v>7.9</c:v>
                </c:pt>
                <c:pt idx="7">
                  <c:v>8.02</c:v>
                </c:pt>
                <c:pt idx="8">
                  <c:v>7.78</c:v>
                </c:pt>
                <c:pt idx="9">
                  <c:v>7.61</c:v>
                </c:pt>
                <c:pt idx="10">
                  <c:v>7.68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Wychavon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7.77</c:v>
                </c:pt>
                <c:pt idx="1">
                  <c:v>7.78</c:v>
                </c:pt>
                <c:pt idx="2">
                  <c:v>7.53</c:v>
                </c:pt>
                <c:pt idx="3">
                  <c:v>7.8</c:v>
                </c:pt>
                <c:pt idx="4">
                  <c:v>8.14</c:v>
                </c:pt>
                <c:pt idx="5">
                  <c:v>7.97</c:v>
                </c:pt>
                <c:pt idx="6">
                  <c:v>8.01</c:v>
                </c:pt>
                <c:pt idx="7">
                  <c:v>8</c:v>
                </c:pt>
                <c:pt idx="8">
                  <c:v>7.92</c:v>
                </c:pt>
                <c:pt idx="9">
                  <c:v>7.86</c:v>
                </c:pt>
                <c:pt idx="10">
                  <c:v>7.87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Wychavon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7.42</c:v>
                </c:pt>
                <c:pt idx="1">
                  <c:v>7.31</c:v>
                </c:pt>
                <c:pt idx="2">
                  <c:v>7.38</c:v>
                </c:pt>
                <c:pt idx="3">
                  <c:v>7.85</c:v>
                </c:pt>
                <c:pt idx="4">
                  <c:v>7.96</c:v>
                </c:pt>
                <c:pt idx="5">
                  <c:v>7.74</c:v>
                </c:pt>
                <c:pt idx="6">
                  <c:v>7.75</c:v>
                </c:pt>
                <c:pt idx="7">
                  <c:v>7.72</c:v>
                </c:pt>
                <c:pt idx="8">
                  <c:v>7.76</c:v>
                </c:pt>
                <c:pt idx="9">
                  <c:v>7.49</c:v>
                </c:pt>
                <c:pt idx="10">
                  <c:v>7.62</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Wychavon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2.8</c:v>
                </c:pt>
                <c:pt idx="1">
                  <c:v>2.52</c:v>
                </c:pt>
                <c:pt idx="2">
                  <c:v>2.4300000000000002</c:v>
                </c:pt>
                <c:pt idx="3">
                  <c:v>2.5</c:v>
                </c:pt>
                <c:pt idx="4">
                  <c:v>2.36</c:v>
                </c:pt>
                <c:pt idx="5">
                  <c:v>2.2599999999999998</c:v>
                </c:pt>
                <c:pt idx="6">
                  <c:v>2.58</c:v>
                </c:pt>
                <c:pt idx="7">
                  <c:v>2.48</c:v>
                </c:pt>
                <c:pt idx="8">
                  <c:v>2.83</c:v>
                </c:pt>
                <c:pt idx="9">
                  <c:v>3.45</c:v>
                </c:pt>
                <c:pt idx="10">
                  <c:v>3.01</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Wychavon in the period April 2011 to March 2022 had scores for 'life satisfaction' that moved from being in line with the rural situation, to being greater mid period, to then moving in line with rural once more.</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Wychavon in the period April 2011 to March 2022 were generally in line with the rural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Wychavon in the period April 2011 to March 2022 were generally in line with or greater than the rural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Wychavon in the period April 2011 to March 2022 moved from being consistently below the rural situation to being in line with or above the rural position at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316</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Wychavon</v>
      </c>
      <c r="G12" s="10"/>
      <c r="H12" s="11"/>
      <c r="I12" s="30">
        <f>IF(VLOOKUP($F12,'life satisfaction'!$B$10:$L$468,'life satisfaction'!E$1,FALSE)=0,"",VLOOKUP($F12,'life satisfaction'!$B$10:$L$468,'life satisfaction'!E$1,FALSE))</f>
        <v>7.59</v>
      </c>
      <c r="J12" s="31">
        <f>IF(VLOOKUP($F12,'life satisfaction'!$B$10:$L$468,'life satisfaction'!F$1,FALSE)=0,"",VLOOKUP($F12,'life satisfaction'!$B$10:$L$468,'life satisfaction'!F$1,FALSE))</f>
        <v>7.62</v>
      </c>
      <c r="K12" s="31">
        <f>IF(VLOOKUP($F12,'life satisfaction'!$B$10:$L$468,'life satisfaction'!G$1,FALSE)=0,"",VLOOKUP($F12,'life satisfaction'!$B$10:$L$468,'life satisfaction'!G$1,FALSE))</f>
        <v>7.6</v>
      </c>
      <c r="L12" s="31">
        <f>IF(VLOOKUP($F12,'life satisfaction'!$B$10:$L$468,'life satisfaction'!H$1,FALSE)=0,"",VLOOKUP($F12,'life satisfaction'!$B$10:$L$468,'life satisfaction'!H$1,FALSE))</f>
        <v>7.83</v>
      </c>
      <c r="M12" s="31">
        <f>IF(VLOOKUP($F12,'life satisfaction'!$B$10:$L$468,'life satisfaction'!I$1,FALSE)=0,"",VLOOKUP($F12,'life satisfaction'!$B$10:$L$468,'life satisfaction'!I$1,FALSE))</f>
        <v>8.11</v>
      </c>
      <c r="N12" s="31">
        <f>IF(VLOOKUP($F12,'life satisfaction'!$B$10:$L$468,'life satisfaction'!J$1,FALSE)=0,"",VLOOKUP($F12,'life satisfaction'!$B$10:$L$468,'life satisfaction'!J$1,FALSE))</f>
        <v>8</v>
      </c>
      <c r="O12" s="31">
        <f>IF(VLOOKUP($F12,'life satisfaction'!$B$10:$L$468,'life satisfaction'!K$1,FALSE)=0,"",VLOOKUP($F12,'life satisfaction'!$B$10:$L$468,'life satisfaction'!K$1,FALSE))</f>
        <v>7.9</v>
      </c>
      <c r="P12" s="31">
        <f>IF(VLOOKUP($F12,'life satisfaction'!$B$10:$L$468,'life satisfaction'!L$1,FALSE)=0,"",VLOOKUP($F12,'life satisfaction'!$B$10:$L$468,'life satisfaction'!L$1,FALSE))</f>
        <v>8.02</v>
      </c>
      <c r="Q12" s="31">
        <f>IF(VLOOKUP($F12,'life satisfaction'!$B$10:$O$468,'life satisfaction'!M$1,FALSE)=0,"",VLOOKUP($F12,'life satisfaction'!$B$10:$O$468,'life satisfaction'!M$1,FALSE))</f>
        <v>7.78</v>
      </c>
      <c r="R12" s="31">
        <f>IF(VLOOKUP($F12,'life satisfaction'!$B$10:$O$468,'life satisfaction'!N$1,FALSE)=0,"",VLOOKUP($F12,'life satisfaction'!$B$10:$O$468,'life satisfaction'!N$1,FALSE))</f>
        <v>7.61</v>
      </c>
      <c r="S12" s="31">
        <f>IF(VLOOKUP($F12,'life satisfaction'!$B$10:$O$468,'life satisfaction'!O$1,FALSE)=0,"",VLOOKUP($F12,'life satisfaction'!$B$10:$O$468,'life satisfaction'!O$1,FALSE))</f>
        <v>7.68</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Wychavon to Rural as a Region</v>
      </c>
      <c r="G15" s="37"/>
      <c r="H15" s="38"/>
      <c r="I15" s="13">
        <f>100*((I12-I13))/I13</f>
        <v>8.2611803955827054E-2</v>
      </c>
      <c r="J15" s="13">
        <f>100*((J12-J13))/J13</f>
        <v>0.44468443286859893</v>
      </c>
      <c r="K15" s="13">
        <f t="shared" ref="K15:P15" si="0">100*((K12-K13))/K13</f>
        <v>-1.0059478037067937</v>
      </c>
      <c r="L15" s="13">
        <f t="shared" si="0"/>
        <v>0.42960238599311229</v>
      </c>
      <c r="M15" s="13">
        <f t="shared" si="0"/>
        <v>3.7947943008696807</v>
      </c>
      <c r="N15" s="13">
        <f t="shared" si="0"/>
        <v>1.9796962110857033</v>
      </c>
      <c r="O15" s="13">
        <f t="shared" si="0"/>
        <v>2.4627308810200872</v>
      </c>
      <c r="P15" s="13">
        <f t="shared" si="0"/>
        <v>2.1420899186741882</v>
      </c>
      <c r="Q15" s="13">
        <f t="shared" ref="Q15:S15" si="1">100*((Q12-Q13))/Q13</f>
        <v>-0.3272311919242496</v>
      </c>
      <c r="R15" s="13">
        <f t="shared" ref="R15" si="2">100*((R12-R13))/R13</f>
        <v>0.84780942649126512</v>
      </c>
      <c r="S15" s="13">
        <f t="shared" si="1"/>
        <v>4.0804796132980346E-2</v>
      </c>
      <c r="T15" s="24"/>
    </row>
    <row r="16" spans="1:20" ht="51" customHeight="1" x14ac:dyDescent="0.3">
      <c r="B16" s="12"/>
      <c r="C16" s="12"/>
      <c r="D16" s="12"/>
      <c r="F16" s="39" t="str">
        <f>"% Gap - "&amp;F12&amp;" to England"</f>
        <v>% Gap - Wychavon to England</v>
      </c>
      <c r="G16" s="40"/>
      <c r="H16" s="41"/>
      <c r="I16" s="13">
        <f>100*(I12-I14)/I14</f>
        <v>2.4291497975708465</v>
      </c>
      <c r="J16" s="13">
        <f>100*(J12-J14)/J14</f>
        <v>2.4193548387096735</v>
      </c>
      <c r="K16" s="13">
        <f t="shared" ref="K16:P16" si="3">100*(K12-K14)/K14</f>
        <v>1.3333333333333286</v>
      </c>
      <c r="L16" s="13">
        <f t="shared" si="3"/>
        <v>3.0263157894736898</v>
      </c>
      <c r="M16" s="13">
        <f t="shared" si="3"/>
        <v>6.1518324607329804</v>
      </c>
      <c r="N16" s="13">
        <f t="shared" si="3"/>
        <v>4.3024771838331173</v>
      </c>
      <c r="O16" s="13">
        <f t="shared" si="3"/>
        <v>2.8645833333333419</v>
      </c>
      <c r="P16" s="13">
        <f t="shared" si="3"/>
        <v>4.0207522697795017</v>
      </c>
      <c r="Q16" s="13">
        <f t="shared" ref="Q16:S16" si="4">100*(Q12-Q14)/Q14</f>
        <v>1.6993464052287568</v>
      </c>
      <c r="R16" s="13">
        <f t="shared" ref="R16" si="5">100*(R12-R14)/R14</f>
        <v>3.1165311653116587</v>
      </c>
      <c r="S16" s="13">
        <f t="shared" si="4"/>
        <v>1.7218543046357602</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Wychavon</v>
      </c>
      <c r="G21" s="10"/>
      <c r="H21" s="11"/>
      <c r="I21" s="30">
        <f>IF(VLOOKUP($F21,worthwhile!$B$10:$L$468,worthwhile!E$1,FALSE)=0,"",VLOOKUP($F21,worthwhile!$B$10:$L$468,worthwhile!E$1,FALSE))</f>
        <v>7.77</v>
      </c>
      <c r="J21" s="31">
        <f>IF(VLOOKUP($F21,worthwhile!$B$10:$L$468,worthwhile!F$1,FALSE)=0,"",VLOOKUP($F21,worthwhile!$B$10:$L$468,worthwhile!F$1,FALSE))</f>
        <v>7.78</v>
      </c>
      <c r="K21" s="31">
        <f>IF(VLOOKUP($F21,worthwhile!$B$10:$L$468,worthwhile!G$1,FALSE)=0,"",VLOOKUP($F21,worthwhile!$B$10:$L$468,worthwhile!G$1,FALSE))</f>
        <v>7.53</v>
      </c>
      <c r="L21" s="31">
        <f>IF(VLOOKUP($F21,worthwhile!$B$10:$L$468,worthwhile!H$1,FALSE)=0,"",VLOOKUP($F21,worthwhile!$B$10:$L$468,worthwhile!H$1,FALSE))</f>
        <v>7.8</v>
      </c>
      <c r="M21" s="31">
        <f>IF(VLOOKUP($F21,worthwhile!$B$10:$L$468,worthwhile!I$1,FALSE)=0,"",VLOOKUP($F21,worthwhile!$B$10:$L$468,worthwhile!I$1,FALSE))</f>
        <v>8.14</v>
      </c>
      <c r="N21" s="31">
        <f>IF(VLOOKUP($F21,worthwhile!$B$10:$L$468,worthwhile!J$1,FALSE)=0,"",VLOOKUP($F21,worthwhile!$B$10:$L$468,worthwhile!J$1,FALSE))</f>
        <v>7.97</v>
      </c>
      <c r="O21" s="31">
        <f>IF(VLOOKUP($F21,worthwhile!$B$10:$L$468,worthwhile!K$1,FALSE)=0,"",VLOOKUP($F21,worthwhile!$B$10:$L$468,worthwhile!K$1,FALSE))</f>
        <v>8.01</v>
      </c>
      <c r="P21" s="31">
        <f>IF(VLOOKUP($F21,worthwhile!$B$10:$L$468,worthwhile!L$1,FALSE)=0,"",VLOOKUP($F21,worthwhile!$B$10:$L$468,worthwhile!L$1,FALSE))</f>
        <v>8</v>
      </c>
      <c r="Q21" s="31">
        <f>IF(VLOOKUP($F21,worthwhile!$B$10:$O$468,worthwhile!M$1,FALSE)=0,"",VLOOKUP($F21,worthwhile!$B$10:$O$468,worthwhile!M$1,FALSE))</f>
        <v>7.92</v>
      </c>
      <c r="R21" s="31">
        <f>IF(VLOOKUP($F21,worthwhile!$B$10:$O$468,worthwhile!N$1,FALSE)=0,"",VLOOKUP($F21,worthwhile!$B$10:$O$468,worthwhile!N$1,FALSE))</f>
        <v>7.86</v>
      </c>
      <c r="S21" s="31">
        <f>IF(VLOOKUP($F21,worthwhile!$B$10:$O$468,worthwhile!O$1,FALSE)=0,"",VLOOKUP($F21,worthwhile!$B$10:$O$468,worthwhile!O$1,FALSE))</f>
        <v>7.87</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Wychavon to Rural as a Region</v>
      </c>
      <c r="G24" s="37"/>
      <c r="H24" s="38"/>
      <c r="I24" s="13">
        <f>100*((I21-I22))/I22</f>
        <v>-0.55511865661288506</v>
      </c>
      <c r="J24" s="13">
        <f>100*((J21-J22))/J22</f>
        <v>-0.39948791510494719</v>
      </c>
      <c r="K24" s="13">
        <f t="shared" ref="K24:P24" si="8">100*((K21-K22))/K22</f>
        <v>-4.3289910756655274</v>
      </c>
      <c r="L24" s="13">
        <f t="shared" si="8"/>
        <v>-2.0974790932599339</v>
      </c>
      <c r="M24" s="13">
        <f t="shared" si="8"/>
        <v>2.0651106579046035</v>
      </c>
      <c r="N24" s="13">
        <f t="shared" si="8"/>
        <v>-0.40349899878043599</v>
      </c>
      <c r="O24" s="13">
        <f t="shared" si="8"/>
        <v>1.3893125114377984</v>
      </c>
      <c r="P24" s="13">
        <f t="shared" si="8"/>
        <v>4.6708553692240196E-2</v>
      </c>
      <c r="Q24" s="13">
        <f t="shared" ref="Q24:S24" si="9">100*((Q21-Q22))/Q22</f>
        <v>-0.84918324559952274</v>
      </c>
      <c r="R24" s="13">
        <f t="shared" ref="R24" si="10">100*((R21-R22))/R22</f>
        <v>0.36460977523430205</v>
      </c>
      <c r="S24" s="13">
        <f t="shared" si="9"/>
        <v>-8.5657035348856034E-2</v>
      </c>
      <c r="T24" s="24"/>
    </row>
    <row r="25" spans="1:20" ht="51" customHeight="1" x14ac:dyDescent="0.3">
      <c r="B25" s="12"/>
      <c r="C25" s="12"/>
      <c r="D25" s="12"/>
      <c r="F25" s="39" t="str">
        <f>"% Gap - "&amp;F21&amp;" to England"</f>
        <v>% Gap - Wychavon to England</v>
      </c>
      <c r="G25" s="40"/>
      <c r="H25" s="41"/>
      <c r="I25" s="13">
        <f>100*(I21-I23)/I23</f>
        <v>1.4360313315926818</v>
      </c>
      <c r="J25" s="13">
        <f>100*(J21-J23)/J23</f>
        <v>1.1703511053315976</v>
      </c>
      <c r="K25" s="13">
        <f t="shared" ref="K25:P25" si="11">100*(K21-K23)/K23</f>
        <v>-2.7131782945736429</v>
      </c>
      <c r="L25" s="13">
        <f t="shared" si="11"/>
        <v>-0.25575447570333071</v>
      </c>
      <c r="M25" s="13">
        <f t="shared" si="11"/>
        <v>3.9591315453384484</v>
      </c>
      <c r="N25" s="13">
        <f t="shared" si="11"/>
        <v>1.3994910941475753</v>
      </c>
      <c r="O25" s="13">
        <f t="shared" si="11"/>
        <v>1.6497461928933996</v>
      </c>
      <c r="P25" s="13">
        <f t="shared" si="11"/>
        <v>1.5228426395939101</v>
      </c>
      <c r="Q25" s="13">
        <f t="shared" ref="Q25:S25" si="12">100*(Q21-Q23)/Q23</f>
        <v>0.76335877862594914</v>
      </c>
      <c r="R25" s="13">
        <f t="shared" ref="R25" si="13">100*(R21-R23)/R23</f>
        <v>1.9455252918287984</v>
      </c>
      <c r="S25" s="13">
        <f t="shared" si="12"/>
        <v>1.1568123393316176</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Wychavon</v>
      </c>
      <c r="G30" s="10"/>
      <c r="H30" s="11"/>
      <c r="I30" s="30">
        <f>IF(VLOOKUP($F30,happy!$B$10:$L$468,happy!E$1,FALSE)=0,"",VLOOKUP($F30,happy!$B$10:$L$468,happy!E$1,FALSE))</f>
        <v>7.42</v>
      </c>
      <c r="J30" s="31">
        <f>IF(VLOOKUP($F30,happy!$B$10:$L$468,happy!F$1,FALSE)=0,"",VLOOKUP($F30,happy!$B$10:$L$468,happy!F$1,FALSE))</f>
        <v>7.31</v>
      </c>
      <c r="K30" s="31">
        <f>IF(VLOOKUP($F30,happy!$B$10:$L$468,happy!G$1,FALSE)=0,"",VLOOKUP($F30,happy!$B$10:$L$468,happy!G$1,FALSE))</f>
        <v>7.38</v>
      </c>
      <c r="L30" s="31">
        <f>IF(VLOOKUP($F30,happy!$B$10:$L$468,happy!H$1,FALSE)=0,"",VLOOKUP($F30,happy!$B$10:$L$468,happy!H$1,FALSE))</f>
        <v>7.85</v>
      </c>
      <c r="M30" s="31">
        <f>IF(VLOOKUP($F30,happy!$B$10:$L$468,happy!I$1,FALSE)=0,"",VLOOKUP($F30,happy!$B$10:$L$468,happy!I$1,FALSE))</f>
        <v>7.96</v>
      </c>
      <c r="N30" s="31">
        <f>IF(VLOOKUP($F30,happy!$B$10:$L$468,happy!J$1,FALSE)=0,"",VLOOKUP($F30,happy!$B$10:$L$468,happy!J$1,FALSE))</f>
        <v>7.74</v>
      </c>
      <c r="O30" s="31">
        <f>IF(VLOOKUP($F30,happy!$B$10:$L$468,happy!K$1,FALSE)=0,"",VLOOKUP($F30,happy!$B$10:$L$468,happy!K$1,FALSE))</f>
        <v>7.75</v>
      </c>
      <c r="P30" s="31">
        <f>IF(VLOOKUP($F30,happy!$B$10:$L$468,happy!L$1,FALSE)=0,"",VLOOKUP($F30,happy!$B$10:$L$468,happy!L$1,FALSE))</f>
        <v>7.72</v>
      </c>
      <c r="Q30" s="31">
        <f>IF(VLOOKUP($F30,happy!$B$10:$O$468,happy!M$1,FALSE)=0,"",VLOOKUP($F30,happy!$B$10:$O$468,happy!M$1,FALSE))</f>
        <v>7.76</v>
      </c>
      <c r="R30" s="31">
        <f>IF(VLOOKUP($F30,happy!$B$10:$O$468,happy!N$1,FALSE)=0,"",VLOOKUP($F30,happy!$B$10:$O$468,happy!N$1,FALSE))</f>
        <v>7.49</v>
      </c>
      <c r="S30" s="31">
        <f>IF(VLOOKUP($F30,happy!$B$10:$O$468,happy!O$1,FALSE)=0,"",VLOOKUP($F30,happy!$B$10:$O$468,happy!O$1,FALSE))</f>
        <v>7.62</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Wychavon to Rural as a Region</v>
      </c>
      <c r="G33" s="37"/>
      <c r="H33" s="38"/>
      <c r="I33" s="13">
        <f>100*((I30-I31))/I31</f>
        <v>-0.45902699208019465</v>
      </c>
      <c r="J33" s="13">
        <f>100*((J30-J31))/J31</f>
        <v>-1.2901441447304007</v>
      </c>
      <c r="K33" s="13">
        <f t="shared" ref="K33:S33" si="16">100*((K30-K31))/K31</f>
        <v>-2.1032443663096925</v>
      </c>
      <c r="L33" s="13">
        <f t="shared" si="16"/>
        <v>2.8882291633768618</v>
      </c>
      <c r="M33" s="13">
        <f t="shared" si="16"/>
        <v>4.3992162315909047</v>
      </c>
      <c r="N33" s="13">
        <f t="shared" si="16"/>
        <v>1.0332625619249483</v>
      </c>
      <c r="O33" s="13">
        <f t="shared" si="16"/>
        <v>3.1576752838539748</v>
      </c>
      <c r="P33" s="13">
        <f t="shared" si="16"/>
        <v>0.47354721359802721</v>
      </c>
      <c r="Q33" s="13">
        <f t="shared" si="16"/>
        <v>2.3421362061842665</v>
      </c>
      <c r="R33" s="13">
        <f t="shared" ref="R33" si="17">100*((R30-R31))/R31</f>
        <v>0.21439855563084081</v>
      </c>
      <c r="S33" s="13">
        <f t="shared" si="16"/>
        <v>0.56127072965197233</v>
      </c>
      <c r="T33" s="24"/>
    </row>
    <row r="34" spans="1:20" ht="51" customHeight="1" x14ac:dyDescent="0.3">
      <c r="B34" s="12"/>
      <c r="C34" s="12"/>
      <c r="D34" s="12"/>
      <c r="F34" s="39" t="str">
        <f>"% Gap - "&amp;F30&amp;" to England"</f>
        <v>% Gap - Wychavon to England</v>
      </c>
      <c r="G34" s="40"/>
      <c r="H34" s="41"/>
      <c r="I34" s="13">
        <f>100*(I30-I32)/I32</f>
        <v>1.7832647462277078</v>
      </c>
      <c r="J34" s="13">
        <f>100*(J30-J32)/J32</f>
        <v>0.27434842249656477</v>
      </c>
      <c r="K34" s="13">
        <f t="shared" ref="K34:S34" si="18">100*(K30-K32)/K32</f>
        <v>0</v>
      </c>
      <c r="L34" s="13">
        <f t="shared" si="18"/>
        <v>5.227882037533508</v>
      </c>
      <c r="M34" s="13">
        <f t="shared" si="18"/>
        <v>6.5595716198125871</v>
      </c>
      <c r="N34" s="13">
        <f t="shared" si="18"/>
        <v>3.0625832223701788</v>
      </c>
      <c r="O34" s="13">
        <f t="shared" si="18"/>
        <v>3.0585106382978782</v>
      </c>
      <c r="P34" s="13">
        <f t="shared" si="18"/>
        <v>2.1164021164021185</v>
      </c>
      <c r="Q34" s="13">
        <f t="shared" si="18"/>
        <v>3.8821954484605095</v>
      </c>
      <c r="R34" s="13">
        <f t="shared" ref="R34" si="19">100*(R30-R32)/R32</f>
        <v>2.4623803009576006</v>
      </c>
      <c r="S34" s="13">
        <f t="shared" si="18"/>
        <v>2.2818791946308714</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Wychavon</v>
      </c>
      <c r="G39" s="10"/>
      <c r="H39" s="11"/>
      <c r="I39" s="30">
        <f>IF(VLOOKUP($F39,anxiety!$B$10:$L$468,anxiety!E$1,FALSE)=0,"",VLOOKUP($F39,anxiety!$B$10:$L$468,anxiety!E$1,FALSE))</f>
        <v>2.8</v>
      </c>
      <c r="J39" s="31">
        <f>IF(VLOOKUP($F39,anxiety!$B$10:$L$468,anxiety!F$1,FALSE)=0,"",VLOOKUP($F39,anxiety!$B$10:$L$468,anxiety!F$1,FALSE))</f>
        <v>2.52</v>
      </c>
      <c r="K39" s="31">
        <f>IF(VLOOKUP($F39,anxiety!$B$10:$L$468,anxiety!G$1,FALSE)=0,"",VLOOKUP($F39,anxiety!$B$10:$L$468,anxiety!G$1,FALSE))</f>
        <v>2.4300000000000002</v>
      </c>
      <c r="L39" s="31">
        <f>IF(VLOOKUP($F39,anxiety!$B$10:$L$468,anxiety!H$1,FALSE)=0,"",VLOOKUP($F39,anxiety!$B$10:$L$468,anxiety!H$1,FALSE))</f>
        <v>2.5</v>
      </c>
      <c r="M39" s="31">
        <f>IF(VLOOKUP($F39,anxiety!$B$10:$L$468,anxiety!I$1,FALSE)=0,"",VLOOKUP($F39,anxiety!$B$10:$L$468,anxiety!I$1,FALSE))</f>
        <v>2.36</v>
      </c>
      <c r="N39" s="31">
        <f>IF(VLOOKUP($F39,anxiety!$B$10:$L$468,anxiety!J$1,FALSE)=0,"",VLOOKUP($F39,anxiety!$B$10:$L$468,anxiety!J$1,FALSE))</f>
        <v>2.2599999999999998</v>
      </c>
      <c r="O39" s="31">
        <f>IF(VLOOKUP($F39,anxiety!$B$10:$L$468,anxiety!K$1,FALSE)=0,"",VLOOKUP($F39,anxiety!$B$10:$L$468,anxiety!K$1,FALSE))</f>
        <v>2.58</v>
      </c>
      <c r="P39" s="31">
        <f>IF(VLOOKUP($F39,anxiety!$B$10:$L$468,anxiety!L$1,FALSE)=0,"",VLOOKUP($F39,anxiety!$B$10:$L$468,anxiety!L$1,FALSE))</f>
        <v>2.48</v>
      </c>
      <c r="Q39" s="31">
        <f>IF(VLOOKUP($F39,anxiety!$B$10:$O$468,anxiety!M$1,FALSE)=0,"",VLOOKUP($F39,anxiety!$B$10:$O$468,anxiety!M$1,FALSE))</f>
        <v>2.83</v>
      </c>
      <c r="R39" s="31">
        <f>IF(VLOOKUP($F39,anxiety!$B$10:$O$468,anxiety!N$1,FALSE)=0,"",VLOOKUP($F39,anxiety!$B$10:$O$468,anxiety!N$1,FALSE))</f>
        <v>3.45</v>
      </c>
      <c r="S39" s="31">
        <f>IF(VLOOKUP($F39,anxiety!$B$10:$O$468,anxiety!O$1,FALSE)=0,"",VLOOKUP($F39,anxiety!$B$10:$O$468,anxiety!O$1,FALSE))</f>
        <v>3.01</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Wychavon to Rural as a Region</v>
      </c>
      <c r="G42" s="37"/>
      <c r="H42" s="38"/>
      <c r="I42" s="13">
        <f>100*((I39-I40))/I40</f>
        <v>-5.6281978396816346</v>
      </c>
      <c r="J42" s="13">
        <f>100*((J39-J40))/J40</f>
        <v>-13.226020577497478</v>
      </c>
      <c r="K42" s="13">
        <f t="shared" ref="K42:S42" si="21">100*((K39-K40))/K40</f>
        <v>-11.134120549876645</v>
      </c>
      <c r="L42" s="13">
        <f t="shared" si="21"/>
        <v>-7.1006446991403926</v>
      </c>
      <c r="M42" s="13">
        <f t="shared" si="21"/>
        <v>-12.934483065161384</v>
      </c>
      <c r="N42" s="13">
        <f t="shared" si="21"/>
        <v>-17.17225239546077</v>
      </c>
      <c r="O42" s="13">
        <f t="shared" si="21"/>
        <v>-5.6942792971330185</v>
      </c>
      <c r="P42" s="13">
        <f t="shared" si="21"/>
        <v>-10.806829014645993</v>
      </c>
      <c r="Q42" s="13">
        <f t="shared" si="21"/>
        <v>-2.6766107313030432</v>
      </c>
      <c r="R42" s="13">
        <f t="shared" ref="R42" si="22">100*((R39-R40))/R40</f>
        <v>13.635461724671641</v>
      </c>
      <c r="S42" s="13">
        <f t="shared" si="21"/>
        <v>1.8135137338006833</v>
      </c>
      <c r="T42" s="24"/>
    </row>
    <row r="43" spans="1:20" ht="51" customHeight="1" x14ac:dyDescent="0.3">
      <c r="B43" s="12"/>
      <c r="C43" s="12"/>
      <c r="D43" s="12"/>
      <c r="F43" s="39" t="str">
        <f>"% Gap - "&amp;F39&amp;" to England"</f>
        <v>% Gap - Wychavon to England</v>
      </c>
      <c r="G43" s="40"/>
      <c r="H43" s="41"/>
      <c r="I43" s="13">
        <f>100*(I39-I41)/I41</f>
        <v>-10.828025477707016</v>
      </c>
      <c r="J43" s="13">
        <f>100*(J39-J41)/J41</f>
        <v>-17.105263157894736</v>
      </c>
      <c r="K43" s="13">
        <f t="shared" ref="K43:S43" si="23">100*(K39-K41)/K41</f>
        <v>-17.064846416382252</v>
      </c>
      <c r="L43" s="13">
        <f t="shared" si="23"/>
        <v>-12.587412587412583</v>
      </c>
      <c r="M43" s="13">
        <f t="shared" si="23"/>
        <v>-17.770034843205583</v>
      </c>
      <c r="N43" s="13">
        <f t="shared" si="23"/>
        <v>-22.336769759450181</v>
      </c>
      <c r="O43" s="13">
        <f t="shared" si="23"/>
        <v>-11.034482758620685</v>
      </c>
      <c r="P43" s="13">
        <f t="shared" si="23"/>
        <v>-13.588850174216033</v>
      </c>
      <c r="Q43" s="13">
        <f t="shared" si="23"/>
        <v>-6.9078947368421044</v>
      </c>
      <c r="R43" s="13">
        <f t="shared" ref="R43" si="24">100*(R39-R41)/R41</f>
        <v>4.2296072507552909</v>
      </c>
      <c r="S43" s="13">
        <f t="shared" si="23"/>
        <v>-3.8338658146964892</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HODWJv6dpv1Dugu7CY3robQSKoGyCJqjge7KYJ1WWmsrZ8mscq7WYY1T0C7nS0Z0r4q/y49kATYv9s+WwfddYg==" saltValue="aUOUyWEwUbfwxYzT78bkM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2022-11-30T14:11:33Z</dcterms:modified>
</cp:coreProperties>
</file>