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uralservicesnetwork-my.sharepoint.com/personal/richard_inman_sparse_gov_uk/Documents/RSN Shared Documents/12. Work areas/Daniel Worth/Cloud Folder/121223/"/>
    </mc:Choice>
  </mc:AlternateContent>
  <xr:revisionPtr revIDLastSave="271" documentId="8_{2F48C41B-CF7E-4377-B06C-4D1FAB714F36}" xr6:coauthVersionLast="47" xr6:coauthVersionMax="47" xr10:uidLastSave="{0E5BDA8E-33F1-4D15-950D-6654D5734D69}"/>
  <workbookProtection workbookAlgorithmName="SHA-512" workbookHashValue="VLAvMa2YE63ApPzLbjpYDvnVQfrkKc/c+n/Zl1grSKlfY8lUyGJOHi+gUPHdkeDQiJURjPHW55PG5o0cb/wO6g==" workbookSaltValue="SSwQM48cczK2YA+Wl7VvZQ==" workbookSpinCount="100000" lockStructure="1"/>
  <bookViews>
    <workbookView xWindow="-108" yWindow="-108" windowWidth="23256" windowHeight="12456" xr2:uid="{7D60C2FB-39F2-4379-A63E-711ACAA75A97}"/>
  </bookViews>
  <sheets>
    <sheet name="front page" sheetId="1" r:id="rId1"/>
    <sheet name="members" sheetId="2" state="veryHidden" r:id="rId2"/>
    <sheet name="class" sheetId="3" state="veryHidden" r:id="rId3"/>
    <sheet name="classifications" sheetId="4" state="veryHidden" r:id="rId4"/>
    <sheet name="counties" sheetId="6" state="veryHidden" r:id="rId5"/>
    <sheet name="calculations" sheetId="5" state="veryHidden" r:id="rId6"/>
    <sheet name="2015" sheetId="7" state="veryHidden" r:id="rId7"/>
    <sheet name="2016" sheetId="8" state="veryHidden" r:id="rId8"/>
    <sheet name="2017" sheetId="9" state="veryHidden" r:id="rId9"/>
    <sheet name="2018" sheetId="10" state="veryHidden" r:id="rId10"/>
    <sheet name="2019" sheetId="11" state="veryHidden" r:id="rId11"/>
    <sheet name="2020" sheetId="12" state="veryHidden" r:id="rId12"/>
    <sheet name="2021" sheetId="13" state="veryHidden" r:id="rId13"/>
  </sheets>
  <externalReferences>
    <externalReference r:id="rId14"/>
  </externalReferences>
  <definedNames>
    <definedName name="members">members!$A$1:$A$109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5" l="1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AE175" i="5"/>
  <c r="AE176" i="5"/>
  <c r="AE177" i="5"/>
  <c r="AE178" i="5"/>
  <c r="AE179" i="5"/>
  <c r="AE180" i="5"/>
  <c r="AE181" i="5"/>
  <c r="AE182" i="5"/>
  <c r="AE183" i="5"/>
  <c r="AE184" i="5"/>
  <c r="AE185" i="5"/>
  <c r="AE186" i="5"/>
  <c r="AE187" i="5"/>
  <c r="AE188" i="5"/>
  <c r="AE189" i="5"/>
  <c r="AE190" i="5"/>
  <c r="AE191" i="5"/>
  <c r="AE192" i="5"/>
  <c r="AE193" i="5"/>
  <c r="AE194" i="5"/>
  <c r="AE195" i="5"/>
  <c r="AE196" i="5"/>
  <c r="AE197" i="5"/>
  <c r="AE198" i="5"/>
  <c r="AE199" i="5"/>
  <c r="AE200" i="5"/>
  <c r="AE201" i="5"/>
  <c r="AE202" i="5"/>
  <c r="AE203" i="5"/>
  <c r="AE204" i="5"/>
  <c r="AE205" i="5"/>
  <c r="AE206" i="5"/>
  <c r="AE207" i="5"/>
  <c r="AE208" i="5"/>
  <c r="AE209" i="5"/>
  <c r="AE210" i="5"/>
  <c r="AE211" i="5"/>
  <c r="AE212" i="5"/>
  <c r="AE213" i="5"/>
  <c r="AE214" i="5"/>
  <c r="AE215" i="5"/>
  <c r="AE216" i="5"/>
  <c r="AE217" i="5"/>
  <c r="AE218" i="5"/>
  <c r="AE219" i="5"/>
  <c r="AE220" i="5"/>
  <c r="AE221" i="5"/>
  <c r="AE222" i="5"/>
  <c r="AE223" i="5"/>
  <c r="AE224" i="5"/>
  <c r="AE225" i="5"/>
  <c r="AE226" i="5"/>
  <c r="AE227" i="5"/>
  <c r="AE228" i="5"/>
  <c r="AE229" i="5"/>
  <c r="AE230" i="5"/>
  <c r="AE231" i="5"/>
  <c r="AE232" i="5"/>
  <c r="AE233" i="5"/>
  <c r="AE234" i="5"/>
  <c r="AE235" i="5"/>
  <c r="AE236" i="5"/>
  <c r="AE237" i="5"/>
  <c r="AE238" i="5"/>
  <c r="AE239" i="5"/>
  <c r="AE240" i="5"/>
  <c r="AE241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60" i="5"/>
  <c r="AE261" i="5"/>
  <c r="AE262" i="5"/>
  <c r="AE263" i="5"/>
  <c r="AE264" i="5"/>
  <c r="AE265" i="5"/>
  <c r="AE266" i="5"/>
  <c r="AE267" i="5"/>
  <c r="AE268" i="5"/>
  <c r="AE269" i="5"/>
  <c r="AE270" i="5"/>
  <c r="AE271" i="5"/>
  <c r="AE272" i="5"/>
  <c r="AE273" i="5"/>
  <c r="AE274" i="5"/>
  <c r="AE275" i="5"/>
  <c r="AE276" i="5"/>
  <c r="AE277" i="5"/>
  <c r="AE278" i="5"/>
  <c r="AE279" i="5"/>
  <c r="AE280" i="5"/>
  <c r="AE281" i="5"/>
  <c r="AE282" i="5"/>
  <c r="AE283" i="5"/>
  <c r="AE284" i="5"/>
  <c r="AE285" i="5"/>
  <c r="AE286" i="5"/>
  <c r="AE287" i="5"/>
  <c r="AE288" i="5"/>
  <c r="AE289" i="5"/>
  <c r="AE290" i="5"/>
  <c r="AE291" i="5"/>
  <c r="AE292" i="5"/>
  <c r="AE293" i="5"/>
  <c r="AE294" i="5"/>
  <c r="AE295" i="5"/>
  <c r="AE296" i="5"/>
  <c r="AE297" i="5"/>
  <c r="AE298" i="5"/>
  <c r="AE299" i="5"/>
  <c r="AE300" i="5"/>
  <c r="AE301" i="5"/>
  <c r="AE302" i="5"/>
  <c r="AE303" i="5"/>
  <c r="AE304" i="5"/>
  <c r="AE305" i="5"/>
  <c r="AE306" i="5"/>
  <c r="AE307" i="5"/>
  <c r="AE308" i="5"/>
  <c r="AE309" i="5"/>
  <c r="AE310" i="5"/>
  <c r="AE311" i="5"/>
  <c r="AE312" i="5"/>
  <c r="AE313" i="5"/>
  <c r="AE314" i="5"/>
  <c r="AE315" i="5"/>
  <c r="AE316" i="5"/>
  <c r="AE317" i="5"/>
  <c r="AE318" i="5"/>
  <c r="AE319" i="5"/>
  <c r="AE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199" i="5"/>
  <c r="AA200" i="5"/>
  <c r="AA201" i="5"/>
  <c r="AA202" i="5"/>
  <c r="AA203" i="5"/>
  <c r="AA204" i="5"/>
  <c r="AA205" i="5"/>
  <c r="AA206" i="5"/>
  <c r="AA207" i="5"/>
  <c r="AA208" i="5"/>
  <c r="AA209" i="5"/>
  <c r="AA210" i="5"/>
  <c r="AA211" i="5"/>
  <c r="AA212" i="5"/>
  <c r="AA213" i="5"/>
  <c r="AA214" i="5"/>
  <c r="AA215" i="5"/>
  <c r="AA216" i="5"/>
  <c r="AA217" i="5"/>
  <c r="AA218" i="5"/>
  <c r="AA219" i="5"/>
  <c r="AA220" i="5"/>
  <c r="AA221" i="5"/>
  <c r="AA222" i="5"/>
  <c r="AA223" i="5"/>
  <c r="AA224" i="5"/>
  <c r="AA225" i="5"/>
  <c r="AA226" i="5"/>
  <c r="AA227" i="5"/>
  <c r="AA228" i="5"/>
  <c r="AA229" i="5"/>
  <c r="AA230" i="5"/>
  <c r="AA231" i="5"/>
  <c r="AA232" i="5"/>
  <c r="AA233" i="5"/>
  <c r="AA234" i="5"/>
  <c r="AA235" i="5"/>
  <c r="AA236" i="5"/>
  <c r="AA237" i="5"/>
  <c r="AA238" i="5"/>
  <c r="AA239" i="5"/>
  <c r="AA240" i="5"/>
  <c r="AA241" i="5"/>
  <c r="AA242" i="5"/>
  <c r="AA243" i="5"/>
  <c r="AA244" i="5"/>
  <c r="AA245" i="5"/>
  <c r="AA246" i="5"/>
  <c r="AA247" i="5"/>
  <c r="AA248" i="5"/>
  <c r="AA249" i="5"/>
  <c r="AA250" i="5"/>
  <c r="AA251" i="5"/>
  <c r="AA252" i="5"/>
  <c r="AA253" i="5"/>
  <c r="AA254" i="5"/>
  <c r="AA255" i="5"/>
  <c r="AA256" i="5"/>
  <c r="AA257" i="5"/>
  <c r="AA258" i="5"/>
  <c r="AA259" i="5"/>
  <c r="AA260" i="5"/>
  <c r="AA261" i="5"/>
  <c r="AA262" i="5"/>
  <c r="AA263" i="5"/>
  <c r="AA264" i="5"/>
  <c r="AA265" i="5"/>
  <c r="AA266" i="5"/>
  <c r="AA267" i="5"/>
  <c r="AA268" i="5"/>
  <c r="AA269" i="5"/>
  <c r="AA270" i="5"/>
  <c r="AA271" i="5"/>
  <c r="AA272" i="5"/>
  <c r="AA273" i="5"/>
  <c r="AA274" i="5"/>
  <c r="AA275" i="5"/>
  <c r="AA276" i="5"/>
  <c r="AA277" i="5"/>
  <c r="AA278" i="5"/>
  <c r="AA279" i="5"/>
  <c r="AA280" i="5"/>
  <c r="AA281" i="5"/>
  <c r="AA282" i="5"/>
  <c r="AA283" i="5"/>
  <c r="AA284" i="5"/>
  <c r="AA285" i="5"/>
  <c r="AA286" i="5"/>
  <c r="AA287" i="5"/>
  <c r="AA288" i="5"/>
  <c r="AA289" i="5"/>
  <c r="AA290" i="5"/>
  <c r="AA291" i="5"/>
  <c r="AA292" i="5"/>
  <c r="AA293" i="5"/>
  <c r="AA294" i="5"/>
  <c r="AA295" i="5"/>
  <c r="AA296" i="5"/>
  <c r="AA297" i="5"/>
  <c r="AA298" i="5"/>
  <c r="AA299" i="5"/>
  <c r="AA300" i="5"/>
  <c r="AA301" i="5"/>
  <c r="AA302" i="5"/>
  <c r="AA303" i="5"/>
  <c r="AA304" i="5"/>
  <c r="AA305" i="5"/>
  <c r="AA306" i="5"/>
  <c r="AA307" i="5"/>
  <c r="AA308" i="5"/>
  <c r="AA309" i="5"/>
  <c r="AA310" i="5"/>
  <c r="AA311" i="5"/>
  <c r="AA312" i="5"/>
  <c r="AA313" i="5"/>
  <c r="AA314" i="5"/>
  <c r="AA315" i="5"/>
  <c r="AA316" i="5"/>
  <c r="AA317" i="5"/>
  <c r="AA318" i="5"/>
  <c r="AA319" i="5"/>
  <c r="AA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221" i="5"/>
  <c r="W222" i="5"/>
  <c r="W223" i="5"/>
  <c r="W224" i="5"/>
  <c r="W225" i="5"/>
  <c r="W226" i="5"/>
  <c r="W227" i="5"/>
  <c r="W228" i="5"/>
  <c r="W229" i="5"/>
  <c r="W230" i="5"/>
  <c r="W231" i="5"/>
  <c r="W232" i="5"/>
  <c r="W233" i="5"/>
  <c r="W234" i="5"/>
  <c r="W235" i="5"/>
  <c r="W236" i="5"/>
  <c r="W237" i="5"/>
  <c r="W238" i="5"/>
  <c r="W239" i="5"/>
  <c r="W240" i="5"/>
  <c r="W241" i="5"/>
  <c r="W242" i="5"/>
  <c r="W243" i="5"/>
  <c r="W244" i="5"/>
  <c r="W245" i="5"/>
  <c r="W246" i="5"/>
  <c r="W247" i="5"/>
  <c r="W248" i="5"/>
  <c r="W249" i="5"/>
  <c r="W250" i="5"/>
  <c r="W251" i="5"/>
  <c r="W252" i="5"/>
  <c r="W253" i="5"/>
  <c r="W254" i="5"/>
  <c r="W255" i="5"/>
  <c r="W256" i="5"/>
  <c r="W257" i="5"/>
  <c r="W258" i="5"/>
  <c r="W259" i="5"/>
  <c r="W260" i="5"/>
  <c r="W261" i="5"/>
  <c r="W262" i="5"/>
  <c r="W263" i="5"/>
  <c r="W264" i="5"/>
  <c r="W265" i="5"/>
  <c r="W266" i="5"/>
  <c r="W267" i="5"/>
  <c r="W268" i="5"/>
  <c r="W269" i="5"/>
  <c r="W270" i="5"/>
  <c r="W271" i="5"/>
  <c r="W272" i="5"/>
  <c r="W273" i="5"/>
  <c r="W274" i="5"/>
  <c r="W275" i="5"/>
  <c r="W276" i="5"/>
  <c r="W277" i="5"/>
  <c r="W278" i="5"/>
  <c r="W279" i="5"/>
  <c r="W280" i="5"/>
  <c r="W281" i="5"/>
  <c r="W282" i="5"/>
  <c r="W283" i="5"/>
  <c r="W284" i="5"/>
  <c r="W285" i="5"/>
  <c r="W286" i="5"/>
  <c r="W287" i="5"/>
  <c r="W288" i="5"/>
  <c r="W289" i="5"/>
  <c r="W290" i="5"/>
  <c r="W291" i="5"/>
  <c r="W292" i="5"/>
  <c r="W293" i="5"/>
  <c r="W294" i="5"/>
  <c r="W295" i="5"/>
  <c r="W296" i="5"/>
  <c r="W297" i="5"/>
  <c r="W298" i="5"/>
  <c r="W299" i="5"/>
  <c r="W300" i="5"/>
  <c r="W301" i="5"/>
  <c r="W302" i="5"/>
  <c r="W303" i="5"/>
  <c r="W304" i="5"/>
  <c r="W305" i="5"/>
  <c r="W306" i="5"/>
  <c r="W307" i="5"/>
  <c r="W308" i="5"/>
  <c r="W309" i="5"/>
  <c r="W310" i="5"/>
  <c r="W311" i="5"/>
  <c r="W312" i="5"/>
  <c r="W313" i="5"/>
  <c r="W314" i="5"/>
  <c r="W315" i="5"/>
  <c r="W316" i="5"/>
  <c r="W317" i="5"/>
  <c r="W318" i="5"/>
  <c r="W319" i="5"/>
  <c r="W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S309" i="5"/>
  <c r="S310" i="5"/>
  <c r="S311" i="5"/>
  <c r="S312" i="5"/>
  <c r="S313" i="5"/>
  <c r="S314" i="5"/>
  <c r="S315" i="5"/>
  <c r="S316" i="5"/>
  <c r="S317" i="5"/>
  <c r="S318" i="5"/>
  <c r="S319" i="5"/>
  <c r="S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11" i="5"/>
  <c r="O28" i="1"/>
  <c r="N28" i="1"/>
  <c r="O27" i="1"/>
  <c r="N27" i="1"/>
  <c r="O12" i="1"/>
  <c r="N12" i="1"/>
  <c r="O11" i="1"/>
  <c r="N11" i="1"/>
  <c r="AD390" i="5" l="1"/>
  <c r="AE390" i="5" s="1"/>
  <c r="AC390" i="5"/>
  <c r="AD389" i="5"/>
  <c r="AE389" i="5" s="1"/>
  <c r="AC389" i="5"/>
  <c r="AD388" i="5"/>
  <c r="AE388" i="5" s="1"/>
  <c r="AC388" i="5"/>
  <c r="AE387" i="5"/>
  <c r="AD387" i="5"/>
  <c r="AC387" i="5"/>
  <c r="AD385" i="5"/>
  <c r="AE385" i="5" s="1"/>
  <c r="AC385" i="5"/>
  <c r="AD384" i="5"/>
  <c r="AE384" i="5" s="1"/>
  <c r="AC384" i="5"/>
  <c r="AD383" i="5"/>
  <c r="AE383" i="5" s="1"/>
  <c r="AC383" i="5"/>
  <c r="AE376" i="5"/>
  <c r="AD376" i="5"/>
  <c r="AC376" i="5"/>
  <c r="Z390" i="5"/>
  <c r="AA390" i="5" s="1"/>
  <c r="Y390" i="5"/>
  <c r="Z389" i="5"/>
  <c r="AA389" i="5" s="1"/>
  <c r="Y389" i="5"/>
  <c r="Z388" i="5"/>
  <c r="AA388" i="5" s="1"/>
  <c r="Y388" i="5"/>
  <c r="Z387" i="5"/>
  <c r="AA387" i="5" s="1"/>
  <c r="Y387" i="5"/>
  <c r="Z385" i="5"/>
  <c r="AA385" i="5" s="1"/>
  <c r="Y385" i="5"/>
  <c r="Z384" i="5"/>
  <c r="AA384" i="5" s="1"/>
  <c r="Y384" i="5"/>
  <c r="Z383" i="5"/>
  <c r="AA383" i="5" s="1"/>
  <c r="Y383" i="5"/>
  <c r="Z376" i="5"/>
  <c r="AA376" i="5" s="1"/>
  <c r="Y376" i="5"/>
  <c r="V390" i="5"/>
  <c r="W390" i="5" s="1"/>
  <c r="U390" i="5"/>
  <c r="W389" i="5"/>
  <c r="V389" i="5"/>
  <c r="U389" i="5"/>
  <c r="V388" i="5"/>
  <c r="W388" i="5" s="1"/>
  <c r="U388" i="5"/>
  <c r="V387" i="5"/>
  <c r="W387" i="5" s="1"/>
  <c r="U387" i="5"/>
  <c r="V385" i="5"/>
  <c r="W385" i="5" s="1"/>
  <c r="U385" i="5"/>
  <c r="W384" i="5"/>
  <c r="V384" i="5"/>
  <c r="U384" i="5"/>
  <c r="V383" i="5"/>
  <c r="W383" i="5" s="1"/>
  <c r="U383" i="5"/>
  <c r="V376" i="5"/>
  <c r="W376" i="5" s="1"/>
  <c r="U376" i="5"/>
  <c r="AD373" i="5"/>
  <c r="AE373" i="5" s="1"/>
  <c r="AC373" i="5"/>
  <c r="AD372" i="5"/>
  <c r="AE372" i="5" s="1"/>
  <c r="AC372" i="5"/>
  <c r="AD371" i="5"/>
  <c r="AE371" i="5" s="1"/>
  <c r="AC371" i="5"/>
  <c r="AD370" i="5"/>
  <c r="AC370" i="5"/>
  <c r="AE370" i="5" s="1"/>
  <c r="AD369" i="5"/>
  <c r="AE369" i="5" s="1"/>
  <c r="AC369" i="5"/>
  <c r="AD367" i="5"/>
  <c r="AE367" i="5" s="1"/>
  <c r="AC367" i="5"/>
  <c r="AD366" i="5"/>
  <c r="AE366" i="5" s="1"/>
  <c r="AC366" i="5"/>
  <c r="AD365" i="5"/>
  <c r="AC365" i="5"/>
  <c r="AE365" i="5" s="1"/>
  <c r="AD364" i="5"/>
  <c r="AE364" i="5" s="1"/>
  <c r="AC364" i="5"/>
  <c r="AD363" i="5"/>
  <c r="AE363" i="5" s="1"/>
  <c r="AC363" i="5"/>
  <c r="AD361" i="5"/>
  <c r="AE361" i="5" s="1"/>
  <c r="AC361" i="5"/>
  <c r="AD360" i="5"/>
  <c r="AC360" i="5"/>
  <c r="AE360" i="5" s="1"/>
  <c r="AD359" i="5"/>
  <c r="AE359" i="5" s="1"/>
  <c r="AC359" i="5"/>
  <c r="AD358" i="5"/>
  <c r="AE358" i="5" s="1"/>
  <c r="AC358" i="5"/>
  <c r="AD357" i="5"/>
  <c r="AE357" i="5" s="1"/>
  <c r="AC357" i="5"/>
  <c r="AD354" i="5"/>
  <c r="AC354" i="5"/>
  <c r="AE354" i="5" s="1"/>
  <c r="AD353" i="5"/>
  <c r="AE353" i="5" s="1"/>
  <c r="AC353" i="5"/>
  <c r="AD352" i="5"/>
  <c r="AE352" i="5" s="1"/>
  <c r="AC352" i="5"/>
  <c r="AD351" i="5"/>
  <c r="AE351" i="5" s="1"/>
  <c r="AC351" i="5"/>
  <c r="AD350" i="5"/>
  <c r="AC350" i="5"/>
  <c r="AE350" i="5" s="1"/>
  <c r="AD349" i="5"/>
  <c r="AE349" i="5" s="1"/>
  <c r="AC349" i="5"/>
  <c r="AC346" i="5" s="1"/>
  <c r="AD348" i="5"/>
  <c r="AE348" i="5" s="1"/>
  <c r="AC348" i="5"/>
  <c r="AD347" i="5"/>
  <c r="AE347" i="5" s="1"/>
  <c r="AC347" i="5"/>
  <c r="Z373" i="5"/>
  <c r="AA373" i="5" s="1"/>
  <c r="Y373" i="5"/>
  <c r="Z372" i="5"/>
  <c r="AA372" i="5" s="1"/>
  <c r="Y372" i="5"/>
  <c r="Z371" i="5"/>
  <c r="AA371" i="5" s="1"/>
  <c r="Y371" i="5"/>
  <c r="Z370" i="5"/>
  <c r="AA370" i="5" s="1"/>
  <c r="Y370" i="5"/>
  <c r="Z369" i="5"/>
  <c r="AA369" i="5" s="1"/>
  <c r="Y369" i="5"/>
  <c r="Z367" i="5"/>
  <c r="AA367" i="5" s="1"/>
  <c r="Y367" i="5"/>
  <c r="Z366" i="5"/>
  <c r="AA366" i="5" s="1"/>
  <c r="Y366" i="5"/>
  <c r="AA365" i="5"/>
  <c r="Z365" i="5"/>
  <c r="Y365" i="5"/>
  <c r="Z364" i="5"/>
  <c r="AA364" i="5" s="1"/>
  <c r="Y364" i="5"/>
  <c r="Z363" i="5"/>
  <c r="AA363" i="5" s="1"/>
  <c r="Y363" i="5"/>
  <c r="Z361" i="5"/>
  <c r="AA361" i="5" s="1"/>
  <c r="Y361" i="5"/>
  <c r="AA360" i="5"/>
  <c r="Z360" i="5"/>
  <c r="Y360" i="5"/>
  <c r="Z359" i="5"/>
  <c r="AA359" i="5" s="1"/>
  <c r="Y359" i="5"/>
  <c r="Z358" i="5"/>
  <c r="AA358" i="5" s="1"/>
  <c r="Y358" i="5"/>
  <c r="Z357" i="5"/>
  <c r="AA357" i="5" s="1"/>
  <c r="Y357" i="5"/>
  <c r="AA354" i="5"/>
  <c r="Z354" i="5"/>
  <c r="Y354" i="5"/>
  <c r="Z353" i="5"/>
  <c r="AA353" i="5" s="1"/>
  <c r="Y353" i="5"/>
  <c r="Z352" i="5"/>
  <c r="AA352" i="5" s="1"/>
  <c r="Y352" i="5"/>
  <c r="Z351" i="5"/>
  <c r="AA351" i="5" s="1"/>
  <c r="Y351" i="5"/>
  <c r="AA350" i="5"/>
  <c r="Z350" i="5"/>
  <c r="Y350" i="5"/>
  <c r="Z349" i="5"/>
  <c r="AA349" i="5" s="1"/>
  <c r="Y349" i="5"/>
  <c r="Z348" i="5"/>
  <c r="AA348" i="5" s="1"/>
  <c r="Y348" i="5"/>
  <c r="Z347" i="5"/>
  <c r="AA347" i="5" s="1"/>
  <c r="Y347" i="5"/>
  <c r="Y346" i="5" s="1"/>
  <c r="Y323" i="5"/>
  <c r="Z323" i="5"/>
  <c r="AA323" i="5" s="1"/>
  <c r="AC323" i="5"/>
  <c r="AD323" i="5"/>
  <c r="AE323" i="5" s="1"/>
  <c r="Y324" i="5"/>
  <c r="Z324" i="5"/>
  <c r="AA324" i="5" s="1"/>
  <c r="AC324" i="5"/>
  <c r="AD324" i="5"/>
  <c r="AE324" i="5"/>
  <c r="Y325" i="5"/>
  <c r="Z325" i="5"/>
  <c r="AA325" i="5" s="1"/>
  <c r="AC325" i="5"/>
  <c r="AD325" i="5"/>
  <c r="AE325" i="5" s="1"/>
  <c r="Y326" i="5"/>
  <c r="Z326" i="5"/>
  <c r="AA326" i="5" s="1"/>
  <c r="AC326" i="5"/>
  <c r="AD326" i="5"/>
  <c r="AE326" i="5"/>
  <c r="Y327" i="5"/>
  <c r="Z327" i="5"/>
  <c r="AA327" i="5" s="1"/>
  <c r="AC327" i="5"/>
  <c r="AD327" i="5"/>
  <c r="AE327" i="5" s="1"/>
  <c r="Y328" i="5"/>
  <c r="Z328" i="5"/>
  <c r="AA328" i="5" s="1"/>
  <c r="AC328" i="5"/>
  <c r="AD328" i="5"/>
  <c r="AE328" i="5"/>
  <c r="Y329" i="5"/>
  <c r="Z329" i="5"/>
  <c r="AA329" i="5" s="1"/>
  <c r="AC329" i="5"/>
  <c r="AD329" i="5"/>
  <c r="AE329" i="5" s="1"/>
  <c r="Y330" i="5"/>
  <c r="Z330" i="5"/>
  <c r="AA330" i="5" s="1"/>
  <c r="AC330" i="5"/>
  <c r="AD330" i="5"/>
  <c r="AE330" i="5"/>
  <c r="Y331" i="5"/>
  <c r="Z331" i="5"/>
  <c r="AA331" i="5" s="1"/>
  <c r="AC331" i="5"/>
  <c r="AD331" i="5"/>
  <c r="AE331" i="5" s="1"/>
  <c r="Y332" i="5"/>
  <c r="Z332" i="5"/>
  <c r="AA332" i="5" s="1"/>
  <c r="AC332" i="5"/>
  <c r="AD332" i="5"/>
  <c r="AE332" i="5"/>
  <c r="Y333" i="5"/>
  <c r="Z333" i="5"/>
  <c r="AA333" i="5" s="1"/>
  <c r="AC333" i="5"/>
  <c r="AD333" i="5"/>
  <c r="AE333" i="5" s="1"/>
  <c r="Y334" i="5"/>
  <c r="Z334" i="5"/>
  <c r="AA334" i="5" s="1"/>
  <c r="AC334" i="5"/>
  <c r="AD334" i="5"/>
  <c r="AE334" i="5"/>
  <c r="Y335" i="5"/>
  <c r="Z335" i="5"/>
  <c r="AA335" i="5" s="1"/>
  <c r="AC335" i="5"/>
  <c r="AD335" i="5"/>
  <c r="AE335" i="5" s="1"/>
  <c r="Y336" i="5"/>
  <c r="Z336" i="5"/>
  <c r="AA336" i="5" s="1"/>
  <c r="AC336" i="5"/>
  <c r="AD336" i="5"/>
  <c r="AE336" i="5"/>
  <c r="Y337" i="5"/>
  <c r="Z337" i="5"/>
  <c r="AA337" i="5" s="1"/>
  <c r="AC337" i="5"/>
  <c r="AD337" i="5"/>
  <c r="AE337" i="5" s="1"/>
  <c r="Y338" i="5"/>
  <c r="Z338" i="5"/>
  <c r="AA338" i="5" s="1"/>
  <c r="AC338" i="5"/>
  <c r="AD338" i="5"/>
  <c r="AE338" i="5"/>
  <c r="Y339" i="5"/>
  <c r="Z339" i="5"/>
  <c r="AA339" i="5" s="1"/>
  <c r="AC339" i="5"/>
  <c r="AD339" i="5"/>
  <c r="AE339" i="5" s="1"/>
  <c r="Y340" i="5"/>
  <c r="Z340" i="5"/>
  <c r="AA340" i="5" s="1"/>
  <c r="AC340" i="5"/>
  <c r="AD340" i="5"/>
  <c r="AE340" i="5"/>
  <c r="Y341" i="5"/>
  <c r="Z341" i="5"/>
  <c r="AA341" i="5" s="1"/>
  <c r="AC341" i="5"/>
  <c r="AD341" i="5"/>
  <c r="AE341" i="5" s="1"/>
  <c r="Y342" i="5"/>
  <c r="Z342" i="5"/>
  <c r="AA342" i="5" s="1"/>
  <c r="AC342" i="5"/>
  <c r="AD342" i="5"/>
  <c r="AE342" i="5"/>
  <c r="Y343" i="5"/>
  <c r="Z343" i="5"/>
  <c r="AA343" i="5" s="1"/>
  <c r="AC343" i="5"/>
  <c r="AD343" i="5"/>
  <c r="AE343" i="5" s="1"/>
  <c r="Y344" i="5"/>
  <c r="Z344" i="5"/>
  <c r="AA344" i="5" s="1"/>
  <c r="AC344" i="5"/>
  <c r="AD344" i="5"/>
  <c r="AE344" i="5"/>
  <c r="Y345" i="5"/>
  <c r="Z345" i="5"/>
  <c r="AA345" i="5" s="1"/>
  <c r="AC345" i="5"/>
  <c r="AD345" i="5"/>
  <c r="AE345" i="5" s="1"/>
  <c r="AD322" i="5"/>
  <c r="AE322" i="5" s="1"/>
  <c r="AC322" i="5"/>
  <c r="Z322" i="5"/>
  <c r="AA322" i="5" s="1"/>
  <c r="Y322" i="5"/>
  <c r="AC12" i="5"/>
  <c r="AD12" i="5"/>
  <c r="AC13" i="5"/>
  <c r="AD13" i="5"/>
  <c r="AC14" i="5"/>
  <c r="AD14" i="5"/>
  <c r="AC15" i="5"/>
  <c r="AD15" i="5"/>
  <c r="AC16" i="5"/>
  <c r="AD16" i="5"/>
  <c r="AC17" i="5"/>
  <c r="AD17" i="5"/>
  <c r="AC18" i="5"/>
  <c r="AD18" i="5"/>
  <c r="AC19" i="5"/>
  <c r="AD19" i="5"/>
  <c r="AC20" i="5"/>
  <c r="AD20" i="5"/>
  <c r="AC21" i="5"/>
  <c r="AD21" i="5"/>
  <c r="AC22" i="5"/>
  <c r="AD22" i="5"/>
  <c r="AC23" i="5"/>
  <c r="AD23" i="5"/>
  <c r="AC24" i="5"/>
  <c r="AD24" i="5"/>
  <c r="AC25" i="5"/>
  <c r="AD25" i="5"/>
  <c r="AC26" i="5"/>
  <c r="AD26" i="5"/>
  <c r="AC27" i="5"/>
  <c r="AD27" i="5"/>
  <c r="AC28" i="5"/>
  <c r="AD28" i="5"/>
  <c r="AC29" i="5"/>
  <c r="AD29" i="5"/>
  <c r="AC30" i="5"/>
  <c r="AD30" i="5"/>
  <c r="AC31" i="5"/>
  <c r="AD31" i="5"/>
  <c r="AC32" i="5"/>
  <c r="AD32" i="5"/>
  <c r="AC33" i="5"/>
  <c r="AD33" i="5"/>
  <c r="AC34" i="5"/>
  <c r="AD34" i="5"/>
  <c r="AC35" i="5"/>
  <c r="AD35" i="5"/>
  <c r="AC36" i="5"/>
  <c r="AD36" i="5"/>
  <c r="AC37" i="5"/>
  <c r="AD37" i="5"/>
  <c r="AC38" i="5"/>
  <c r="AD38" i="5"/>
  <c r="AC39" i="5"/>
  <c r="AD39" i="5"/>
  <c r="AC40" i="5"/>
  <c r="AD40" i="5"/>
  <c r="AC41" i="5"/>
  <c r="AD41" i="5"/>
  <c r="AC42" i="5"/>
  <c r="AD42" i="5"/>
  <c r="AC43" i="5"/>
  <c r="AD43" i="5"/>
  <c r="AC44" i="5"/>
  <c r="AD44" i="5"/>
  <c r="AC45" i="5"/>
  <c r="AD45" i="5"/>
  <c r="AC46" i="5"/>
  <c r="AD46" i="5"/>
  <c r="AC47" i="5"/>
  <c r="AD47" i="5"/>
  <c r="AC48" i="5"/>
  <c r="AD48" i="5"/>
  <c r="AC49" i="5"/>
  <c r="AD49" i="5"/>
  <c r="AC50" i="5"/>
  <c r="AD50" i="5"/>
  <c r="AC51" i="5"/>
  <c r="AD51" i="5"/>
  <c r="AC52" i="5"/>
  <c r="AD52" i="5"/>
  <c r="AC53" i="5"/>
  <c r="AD53" i="5"/>
  <c r="AC54" i="5"/>
  <c r="AD54" i="5"/>
  <c r="AC55" i="5"/>
  <c r="AD55" i="5"/>
  <c r="AC56" i="5"/>
  <c r="AD56" i="5"/>
  <c r="AC57" i="5"/>
  <c r="AD57" i="5"/>
  <c r="AC58" i="5"/>
  <c r="AD58" i="5"/>
  <c r="AC59" i="5"/>
  <c r="AD59" i="5"/>
  <c r="AC60" i="5"/>
  <c r="AD60" i="5"/>
  <c r="AC61" i="5"/>
  <c r="AD61" i="5"/>
  <c r="AC62" i="5"/>
  <c r="AD62" i="5"/>
  <c r="AC63" i="5"/>
  <c r="AD63" i="5"/>
  <c r="AC64" i="5"/>
  <c r="AD64" i="5"/>
  <c r="AC65" i="5"/>
  <c r="AD65" i="5"/>
  <c r="AC66" i="5"/>
  <c r="AD66" i="5"/>
  <c r="AC67" i="5"/>
  <c r="AD67" i="5"/>
  <c r="AC68" i="5"/>
  <c r="AD68" i="5"/>
  <c r="AC69" i="5"/>
  <c r="AD69" i="5"/>
  <c r="AC70" i="5"/>
  <c r="AD70" i="5"/>
  <c r="AC71" i="5"/>
  <c r="AD71" i="5"/>
  <c r="AC72" i="5"/>
  <c r="AD72" i="5"/>
  <c r="AC73" i="5"/>
  <c r="AD73" i="5"/>
  <c r="AC74" i="5"/>
  <c r="AD74" i="5"/>
  <c r="AC75" i="5"/>
  <c r="AD75" i="5"/>
  <c r="AC76" i="5"/>
  <c r="AD76" i="5"/>
  <c r="AC77" i="5"/>
  <c r="AD77" i="5"/>
  <c r="AC78" i="5"/>
  <c r="AD78" i="5"/>
  <c r="AC79" i="5"/>
  <c r="AD79" i="5"/>
  <c r="AC80" i="5"/>
  <c r="AD80" i="5"/>
  <c r="AC81" i="5"/>
  <c r="AD81" i="5"/>
  <c r="AC82" i="5"/>
  <c r="AD82" i="5"/>
  <c r="AC83" i="5"/>
  <c r="AD83" i="5"/>
  <c r="AC84" i="5"/>
  <c r="AD84" i="5"/>
  <c r="AC85" i="5"/>
  <c r="AD85" i="5"/>
  <c r="AC86" i="5"/>
  <c r="AD86" i="5"/>
  <c r="AC87" i="5"/>
  <c r="AD87" i="5"/>
  <c r="AC88" i="5"/>
  <c r="AD88" i="5"/>
  <c r="AC89" i="5"/>
  <c r="AD89" i="5"/>
  <c r="AC90" i="5"/>
  <c r="AD90" i="5"/>
  <c r="AC91" i="5"/>
  <c r="AD91" i="5"/>
  <c r="AC92" i="5"/>
  <c r="AD92" i="5"/>
  <c r="AC93" i="5"/>
  <c r="AD93" i="5"/>
  <c r="AC94" i="5"/>
  <c r="AD94" i="5"/>
  <c r="AC95" i="5"/>
  <c r="AD95" i="5"/>
  <c r="AC96" i="5"/>
  <c r="AD96" i="5"/>
  <c r="AC97" i="5"/>
  <c r="AD97" i="5"/>
  <c r="AC98" i="5"/>
  <c r="AD98" i="5"/>
  <c r="AC99" i="5"/>
  <c r="AD99" i="5"/>
  <c r="AC100" i="5"/>
  <c r="AD100" i="5"/>
  <c r="AC101" i="5"/>
  <c r="AD101" i="5"/>
  <c r="AC102" i="5"/>
  <c r="AD102" i="5"/>
  <c r="AC103" i="5"/>
  <c r="AD103" i="5"/>
  <c r="AC104" i="5"/>
  <c r="AD104" i="5"/>
  <c r="AC105" i="5"/>
  <c r="AD105" i="5"/>
  <c r="AC106" i="5"/>
  <c r="AD106" i="5"/>
  <c r="AC107" i="5"/>
  <c r="AD107" i="5"/>
  <c r="AC108" i="5"/>
  <c r="AD108" i="5"/>
  <c r="AC109" i="5"/>
  <c r="AD109" i="5"/>
  <c r="AC110" i="5"/>
  <c r="AD110" i="5"/>
  <c r="AC111" i="5"/>
  <c r="AD111" i="5"/>
  <c r="AC112" i="5"/>
  <c r="AD112" i="5"/>
  <c r="AC113" i="5"/>
  <c r="AD113" i="5"/>
  <c r="AC114" i="5"/>
  <c r="AD114" i="5"/>
  <c r="AC115" i="5"/>
  <c r="AD115" i="5"/>
  <c r="AC116" i="5"/>
  <c r="AD116" i="5"/>
  <c r="AC117" i="5"/>
  <c r="AD117" i="5"/>
  <c r="AC118" i="5"/>
  <c r="AD118" i="5"/>
  <c r="AC119" i="5"/>
  <c r="AD119" i="5"/>
  <c r="AC120" i="5"/>
  <c r="AD120" i="5"/>
  <c r="AC121" i="5"/>
  <c r="AD121" i="5"/>
  <c r="AC122" i="5"/>
  <c r="AD122" i="5"/>
  <c r="AC123" i="5"/>
  <c r="AD123" i="5"/>
  <c r="AC124" i="5"/>
  <c r="AD124" i="5"/>
  <c r="AC125" i="5"/>
  <c r="AD125" i="5"/>
  <c r="AC126" i="5"/>
  <c r="AD126" i="5"/>
  <c r="AC127" i="5"/>
  <c r="AD127" i="5"/>
  <c r="AC128" i="5"/>
  <c r="AD128" i="5"/>
  <c r="AC129" i="5"/>
  <c r="AD129" i="5"/>
  <c r="AC130" i="5"/>
  <c r="AD130" i="5"/>
  <c r="AC131" i="5"/>
  <c r="AD131" i="5"/>
  <c r="AC132" i="5"/>
  <c r="AD132" i="5"/>
  <c r="AC133" i="5"/>
  <c r="AD133" i="5"/>
  <c r="AC134" i="5"/>
  <c r="AD134" i="5"/>
  <c r="AC135" i="5"/>
  <c r="AD135" i="5"/>
  <c r="AC136" i="5"/>
  <c r="AD136" i="5"/>
  <c r="AC137" i="5"/>
  <c r="AD137" i="5"/>
  <c r="AC138" i="5"/>
  <c r="AD138" i="5"/>
  <c r="AC139" i="5"/>
  <c r="AD139" i="5"/>
  <c r="AC140" i="5"/>
  <c r="AD140" i="5"/>
  <c r="AC141" i="5"/>
  <c r="AD141" i="5"/>
  <c r="AC142" i="5"/>
  <c r="AD142" i="5"/>
  <c r="AC143" i="5"/>
  <c r="AD143" i="5"/>
  <c r="AC144" i="5"/>
  <c r="AD144" i="5"/>
  <c r="AC145" i="5"/>
  <c r="AD145" i="5"/>
  <c r="AC146" i="5"/>
  <c r="AD146" i="5"/>
  <c r="AC147" i="5"/>
  <c r="AD147" i="5"/>
  <c r="AC148" i="5"/>
  <c r="AD148" i="5"/>
  <c r="AC149" i="5"/>
  <c r="AD149" i="5"/>
  <c r="AC150" i="5"/>
  <c r="AD150" i="5"/>
  <c r="AC151" i="5"/>
  <c r="AD151" i="5"/>
  <c r="AC152" i="5"/>
  <c r="AD152" i="5"/>
  <c r="AC153" i="5"/>
  <c r="AD153" i="5"/>
  <c r="AC154" i="5"/>
  <c r="AD154" i="5"/>
  <c r="AC155" i="5"/>
  <c r="AD155" i="5"/>
  <c r="AC156" i="5"/>
  <c r="AD156" i="5"/>
  <c r="AC157" i="5"/>
  <c r="AD157" i="5"/>
  <c r="AC158" i="5"/>
  <c r="AD158" i="5"/>
  <c r="AC159" i="5"/>
  <c r="AD159" i="5"/>
  <c r="AC160" i="5"/>
  <c r="AD160" i="5"/>
  <c r="AC161" i="5"/>
  <c r="AD161" i="5"/>
  <c r="AC162" i="5"/>
  <c r="AD162" i="5"/>
  <c r="AC163" i="5"/>
  <c r="AD163" i="5"/>
  <c r="AC164" i="5"/>
  <c r="AD164" i="5"/>
  <c r="AC165" i="5"/>
  <c r="AD165" i="5"/>
  <c r="AC166" i="5"/>
  <c r="AD166" i="5"/>
  <c r="AC167" i="5"/>
  <c r="AD167" i="5"/>
  <c r="AC168" i="5"/>
  <c r="AD168" i="5"/>
  <c r="AC169" i="5"/>
  <c r="AD169" i="5"/>
  <c r="AC170" i="5"/>
  <c r="AD170" i="5"/>
  <c r="AC171" i="5"/>
  <c r="AD171" i="5"/>
  <c r="AC172" i="5"/>
  <c r="AD172" i="5"/>
  <c r="AC173" i="5"/>
  <c r="AD173" i="5"/>
  <c r="AC174" i="5"/>
  <c r="AD174" i="5"/>
  <c r="AC175" i="5"/>
  <c r="AD175" i="5"/>
  <c r="AC176" i="5"/>
  <c r="AD176" i="5"/>
  <c r="AC177" i="5"/>
  <c r="AD177" i="5"/>
  <c r="AC178" i="5"/>
  <c r="AD178" i="5"/>
  <c r="AC179" i="5"/>
  <c r="AD179" i="5"/>
  <c r="AC180" i="5"/>
  <c r="AD180" i="5"/>
  <c r="AC181" i="5"/>
  <c r="AD181" i="5"/>
  <c r="AC182" i="5"/>
  <c r="AD182" i="5"/>
  <c r="AC183" i="5"/>
  <c r="AD183" i="5"/>
  <c r="AC184" i="5"/>
  <c r="AD184" i="5"/>
  <c r="AC185" i="5"/>
  <c r="AD185" i="5"/>
  <c r="AC186" i="5"/>
  <c r="AD186" i="5"/>
  <c r="AC187" i="5"/>
  <c r="AD187" i="5"/>
  <c r="AC188" i="5"/>
  <c r="AD188" i="5"/>
  <c r="AC189" i="5"/>
  <c r="AD189" i="5"/>
  <c r="AC190" i="5"/>
  <c r="AD190" i="5"/>
  <c r="AC191" i="5"/>
  <c r="AD191" i="5"/>
  <c r="AC192" i="5"/>
  <c r="AD192" i="5"/>
  <c r="AC193" i="5"/>
  <c r="AD193" i="5"/>
  <c r="AC194" i="5"/>
  <c r="AD194" i="5"/>
  <c r="AC195" i="5"/>
  <c r="AD195" i="5"/>
  <c r="AC196" i="5"/>
  <c r="AD196" i="5"/>
  <c r="AC197" i="5"/>
  <c r="AD197" i="5"/>
  <c r="AC198" i="5"/>
  <c r="AD198" i="5"/>
  <c r="AC199" i="5"/>
  <c r="AD199" i="5"/>
  <c r="AC200" i="5"/>
  <c r="AD200" i="5"/>
  <c r="AC201" i="5"/>
  <c r="AD201" i="5"/>
  <c r="AC202" i="5"/>
  <c r="AD202" i="5"/>
  <c r="AC203" i="5"/>
  <c r="AD203" i="5"/>
  <c r="AC204" i="5"/>
  <c r="AD204" i="5"/>
  <c r="AC205" i="5"/>
  <c r="AD205" i="5"/>
  <c r="AC206" i="5"/>
  <c r="AD206" i="5"/>
  <c r="AC207" i="5"/>
  <c r="AD207" i="5"/>
  <c r="AC208" i="5"/>
  <c r="AD208" i="5"/>
  <c r="AC209" i="5"/>
  <c r="AD209" i="5"/>
  <c r="AC210" i="5"/>
  <c r="AD210" i="5"/>
  <c r="AC211" i="5"/>
  <c r="AD211" i="5"/>
  <c r="AC212" i="5"/>
  <c r="AD212" i="5"/>
  <c r="AC213" i="5"/>
  <c r="AD213" i="5"/>
  <c r="AC214" i="5"/>
  <c r="AD214" i="5"/>
  <c r="AC215" i="5"/>
  <c r="AD215" i="5"/>
  <c r="AC216" i="5"/>
  <c r="AD216" i="5"/>
  <c r="AC217" i="5"/>
  <c r="AD217" i="5"/>
  <c r="AC218" i="5"/>
  <c r="AD218" i="5"/>
  <c r="AC219" i="5"/>
  <c r="AD219" i="5"/>
  <c r="AC220" i="5"/>
  <c r="AD220" i="5"/>
  <c r="AC221" i="5"/>
  <c r="AD221" i="5"/>
  <c r="AC222" i="5"/>
  <c r="AD222" i="5"/>
  <c r="AC223" i="5"/>
  <c r="AD223" i="5"/>
  <c r="AC224" i="5"/>
  <c r="AD224" i="5"/>
  <c r="AC225" i="5"/>
  <c r="AD225" i="5"/>
  <c r="AC226" i="5"/>
  <c r="AD226" i="5"/>
  <c r="AC227" i="5"/>
  <c r="AD227" i="5"/>
  <c r="AC228" i="5"/>
  <c r="AD228" i="5"/>
  <c r="AC229" i="5"/>
  <c r="AD229" i="5"/>
  <c r="AC230" i="5"/>
  <c r="AD230" i="5"/>
  <c r="AC231" i="5"/>
  <c r="AD231" i="5"/>
  <c r="AC232" i="5"/>
  <c r="AD232" i="5"/>
  <c r="AC233" i="5"/>
  <c r="AD233" i="5"/>
  <c r="AC234" i="5"/>
  <c r="AD234" i="5"/>
  <c r="AC235" i="5"/>
  <c r="AD235" i="5"/>
  <c r="AC236" i="5"/>
  <c r="AD236" i="5"/>
  <c r="AC237" i="5"/>
  <c r="AD237" i="5"/>
  <c r="AC238" i="5"/>
  <c r="AD238" i="5"/>
  <c r="AC239" i="5"/>
  <c r="AD239" i="5"/>
  <c r="AC240" i="5"/>
  <c r="AD240" i="5"/>
  <c r="AC241" i="5"/>
  <c r="AD241" i="5"/>
  <c r="AC242" i="5"/>
  <c r="AD242" i="5"/>
  <c r="AC243" i="5"/>
  <c r="AD243" i="5"/>
  <c r="AC244" i="5"/>
  <c r="AD244" i="5"/>
  <c r="AC245" i="5"/>
  <c r="AD245" i="5"/>
  <c r="AC246" i="5"/>
  <c r="AD246" i="5"/>
  <c r="AC247" i="5"/>
  <c r="AD247" i="5"/>
  <c r="AC248" i="5"/>
  <c r="AD248" i="5"/>
  <c r="AC249" i="5"/>
  <c r="AD249" i="5"/>
  <c r="AC250" i="5"/>
  <c r="AD250" i="5"/>
  <c r="AC251" i="5"/>
  <c r="AD251" i="5"/>
  <c r="AC252" i="5"/>
  <c r="AD252" i="5"/>
  <c r="AC253" i="5"/>
  <c r="AD253" i="5"/>
  <c r="AC254" i="5"/>
  <c r="AD254" i="5"/>
  <c r="AC255" i="5"/>
  <c r="AD255" i="5"/>
  <c r="AC256" i="5"/>
  <c r="AD256" i="5"/>
  <c r="AC257" i="5"/>
  <c r="AD257" i="5"/>
  <c r="AC258" i="5"/>
  <c r="AD258" i="5"/>
  <c r="AC259" i="5"/>
  <c r="AD259" i="5"/>
  <c r="AC260" i="5"/>
  <c r="AD260" i="5"/>
  <c r="AC261" i="5"/>
  <c r="AD261" i="5"/>
  <c r="AC262" i="5"/>
  <c r="AD262" i="5"/>
  <c r="AC263" i="5"/>
  <c r="AD263" i="5"/>
  <c r="AC264" i="5"/>
  <c r="AD264" i="5"/>
  <c r="AC265" i="5"/>
  <c r="AD265" i="5"/>
  <c r="AC266" i="5"/>
  <c r="AD266" i="5"/>
  <c r="AC267" i="5"/>
  <c r="AD267" i="5"/>
  <c r="AC268" i="5"/>
  <c r="AD268" i="5"/>
  <c r="AC269" i="5"/>
  <c r="AD269" i="5"/>
  <c r="AC270" i="5"/>
  <c r="AD270" i="5"/>
  <c r="AC271" i="5"/>
  <c r="AD271" i="5"/>
  <c r="AC272" i="5"/>
  <c r="AD272" i="5"/>
  <c r="AC273" i="5"/>
  <c r="AD273" i="5"/>
  <c r="AC274" i="5"/>
  <c r="AD274" i="5"/>
  <c r="AC275" i="5"/>
  <c r="AD275" i="5"/>
  <c r="AC276" i="5"/>
  <c r="AD276" i="5"/>
  <c r="AC277" i="5"/>
  <c r="AD277" i="5"/>
  <c r="AC278" i="5"/>
  <c r="AD278" i="5"/>
  <c r="AC279" i="5"/>
  <c r="AD279" i="5"/>
  <c r="AC280" i="5"/>
  <c r="AD280" i="5"/>
  <c r="AC281" i="5"/>
  <c r="AD281" i="5"/>
  <c r="AC282" i="5"/>
  <c r="AD282" i="5"/>
  <c r="AC283" i="5"/>
  <c r="AD283" i="5"/>
  <c r="AC284" i="5"/>
  <c r="AD284" i="5"/>
  <c r="AC285" i="5"/>
  <c r="AD285" i="5"/>
  <c r="AC286" i="5"/>
  <c r="AD286" i="5"/>
  <c r="AC287" i="5"/>
  <c r="AD287" i="5"/>
  <c r="AC288" i="5"/>
  <c r="AD288" i="5"/>
  <c r="AC289" i="5"/>
  <c r="AD289" i="5"/>
  <c r="AC290" i="5"/>
  <c r="AD290" i="5"/>
  <c r="AC291" i="5"/>
  <c r="AD291" i="5"/>
  <c r="AC292" i="5"/>
  <c r="AD292" i="5"/>
  <c r="AC293" i="5"/>
  <c r="AD293" i="5"/>
  <c r="AC294" i="5"/>
  <c r="AD294" i="5"/>
  <c r="AC295" i="5"/>
  <c r="AD295" i="5"/>
  <c r="AC296" i="5"/>
  <c r="AD296" i="5"/>
  <c r="AC297" i="5"/>
  <c r="AD297" i="5"/>
  <c r="AC298" i="5"/>
  <c r="AD298" i="5"/>
  <c r="AC299" i="5"/>
  <c r="AD299" i="5"/>
  <c r="AC300" i="5"/>
  <c r="AD300" i="5"/>
  <c r="AC301" i="5"/>
  <c r="AD301" i="5"/>
  <c r="AC302" i="5"/>
  <c r="AD302" i="5"/>
  <c r="AC303" i="5"/>
  <c r="AD303" i="5"/>
  <c r="AC304" i="5"/>
  <c r="AD304" i="5"/>
  <c r="AC305" i="5"/>
  <c r="AD305" i="5"/>
  <c r="AC306" i="5"/>
  <c r="AD306" i="5"/>
  <c r="AC307" i="5"/>
  <c r="AD307" i="5"/>
  <c r="AC308" i="5"/>
  <c r="AD308" i="5"/>
  <c r="AC309" i="5"/>
  <c r="AD309" i="5"/>
  <c r="AC310" i="5"/>
  <c r="AD310" i="5"/>
  <c r="AC311" i="5"/>
  <c r="AD311" i="5"/>
  <c r="AC312" i="5"/>
  <c r="AD312" i="5"/>
  <c r="AC313" i="5"/>
  <c r="AD313" i="5"/>
  <c r="AC314" i="5"/>
  <c r="AD314" i="5"/>
  <c r="AC315" i="5"/>
  <c r="AD315" i="5"/>
  <c r="AC316" i="5"/>
  <c r="AD316" i="5"/>
  <c r="AC317" i="5"/>
  <c r="AD317" i="5"/>
  <c r="AC318" i="5"/>
  <c r="AD318" i="5"/>
  <c r="AC319" i="5"/>
  <c r="AD319" i="5"/>
  <c r="AD11" i="5"/>
  <c r="AC11" i="5"/>
  <c r="Y12" i="5"/>
  <c r="Z12" i="5"/>
  <c r="Y13" i="5"/>
  <c r="Z13" i="5"/>
  <c r="Y14" i="5"/>
  <c r="Z14" i="5"/>
  <c r="Y15" i="5"/>
  <c r="Z15" i="5"/>
  <c r="Y16" i="5"/>
  <c r="Z16" i="5"/>
  <c r="Y17" i="5"/>
  <c r="Z17" i="5"/>
  <c r="Y18" i="5"/>
  <c r="Z18" i="5"/>
  <c r="Y19" i="5"/>
  <c r="Z19" i="5"/>
  <c r="Y20" i="5"/>
  <c r="Z20" i="5"/>
  <c r="Y21" i="5"/>
  <c r="Z21" i="5"/>
  <c r="Y22" i="5"/>
  <c r="Z22" i="5"/>
  <c r="Y23" i="5"/>
  <c r="Z23" i="5"/>
  <c r="Y24" i="5"/>
  <c r="Z24" i="5"/>
  <c r="Y25" i="5"/>
  <c r="Z25" i="5"/>
  <c r="Y26" i="5"/>
  <c r="Z26" i="5"/>
  <c r="Y27" i="5"/>
  <c r="Z27" i="5"/>
  <c r="Y28" i="5"/>
  <c r="Z28" i="5"/>
  <c r="Y29" i="5"/>
  <c r="Z29" i="5"/>
  <c r="Y30" i="5"/>
  <c r="Z30" i="5"/>
  <c r="Y31" i="5"/>
  <c r="Z31" i="5"/>
  <c r="Y32" i="5"/>
  <c r="Z32" i="5"/>
  <c r="Y33" i="5"/>
  <c r="Z33" i="5"/>
  <c r="Y34" i="5"/>
  <c r="Z34" i="5"/>
  <c r="Y35" i="5"/>
  <c r="Z35" i="5"/>
  <c r="Y36" i="5"/>
  <c r="Z36" i="5"/>
  <c r="Y37" i="5"/>
  <c r="Z37" i="5"/>
  <c r="Y38" i="5"/>
  <c r="Z38" i="5"/>
  <c r="Y39" i="5"/>
  <c r="Z39" i="5"/>
  <c r="Y40" i="5"/>
  <c r="Z40" i="5"/>
  <c r="Y41" i="5"/>
  <c r="Z41" i="5"/>
  <c r="Y42" i="5"/>
  <c r="Z42" i="5"/>
  <c r="Y43" i="5"/>
  <c r="Z43" i="5"/>
  <c r="Y44" i="5"/>
  <c r="Z44" i="5"/>
  <c r="Y45" i="5"/>
  <c r="Z45" i="5"/>
  <c r="Y46" i="5"/>
  <c r="Z46" i="5"/>
  <c r="Y47" i="5"/>
  <c r="Z47" i="5"/>
  <c r="Y48" i="5"/>
  <c r="Z48" i="5"/>
  <c r="Y49" i="5"/>
  <c r="Z49" i="5"/>
  <c r="Y50" i="5"/>
  <c r="Z50" i="5"/>
  <c r="Y51" i="5"/>
  <c r="Z51" i="5"/>
  <c r="Y52" i="5"/>
  <c r="Z52" i="5"/>
  <c r="Y53" i="5"/>
  <c r="Z53" i="5"/>
  <c r="Y54" i="5"/>
  <c r="Z54" i="5"/>
  <c r="Y55" i="5"/>
  <c r="Z55" i="5"/>
  <c r="Y56" i="5"/>
  <c r="Z56" i="5"/>
  <c r="Y57" i="5"/>
  <c r="Z57" i="5"/>
  <c r="Y58" i="5"/>
  <c r="Z58" i="5"/>
  <c r="Y59" i="5"/>
  <c r="Z59" i="5"/>
  <c r="Y60" i="5"/>
  <c r="Z60" i="5"/>
  <c r="Y61" i="5"/>
  <c r="Z61" i="5"/>
  <c r="Y62" i="5"/>
  <c r="Z62" i="5"/>
  <c r="Y63" i="5"/>
  <c r="Z63" i="5"/>
  <c r="Y64" i="5"/>
  <c r="Z64" i="5"/>
  <c r="Y65" i="5"/>
  <c r="Z65" i="5"/>
  <c r="Y66" i="5"/>
  <c r="Z66" i="5"/>
  <c r="Y67" i="5"/>
  <c r="Z67" i="5"/>
  <c r="Y68" i="5"/>
  <c r="Z68" i="5"/>
  <c r="Y69" i="5"/>
  <c r="Z69" i="5"/>
  <c r="Y70" i="5"/>
  <c r="Z70" i="5"/>
  <c r="Y71" i="5"/>
  <c r="Z71" i="5"/>
  <c r="Y72" i="5"/>
  <c r="Z72" i="5"/>
  <c r="Y73" i="5"/>
  <c r="Z73" i="5"/>
  <c r="Y74" i="5"/>
  <c r="Z74" i="5"/>
  <c r="Y75" i="5"/>
  <c r="Z75" i="5"/>
  <c r="Y76" i="5"/>
  <c r="Z76" i="5"/>
  <c r="Y77" i="5"/>
  <c r="Z77" i="5"/>
  <c r="Y78" i="5"/>
  <c r="Z78" i="5"/>
  <c r="Y79" i="5"/>
  <c r="Z79" i="5"/>
  <c r="Y80" i="5"/>
  <c r="Z80" i="5"/>
  <c r="Y81" i="5"/>
  <c r="Z81" i="5"/>
  <c r="Y82" i="5"/>
  <c r="Z82" i="5"/>
  <c r="Y83" i="5"/>
  <c r="Z83" i="5"/>
  <c r="Y84" i="5"/>
  <c r="Z84" i="5"/>
  <c r="Y85" i="5"/>
  <c r="Z85" i="5"/>
  <c r="Y86" i="5"/>
  <c r="Z86" i="5"/>
  <c r="Y87" i="5"/>
  <c r="Z87" i="5"/>
  <c r="Y88" i="5"/>
  <c r="Z88" i="5"/>
  <c r="Y89" i="5"/>
  <c r="Z89" i="5"/>
  <c r="Y90" i="5"/>
  <c r="Z90" i="5"/>
  <c r="Y91" i="5"/>
  <c r="Z91" i="5"/>
  <c r="Y92" i="5"/>
  <c r="Z92" i="5"/>
  <c r="Y93" i="5"/>
  <c r="Z93" i="5"/>
  <c r="Y94" i="5"/>
  <c r="Z94" i="5"/>
  <c r="Y95" i="5"/>
  <c r="Z95" i="5"/>
  <c r="Y96" i="5"/>
  <c r="Z96" i="5"/>
  <c r="Y97" i="5"/>
  <c r="Z97" i="5"/>
  <c r="Y98" i="5"/>
  <c r="Z98" i="5"/>
  <c r="Y99" i="5"/>
  <c r="Z99" i="5"/>
  <c r="Y100" i="5"/>
  <c r="Z100" i="5"/>
  <c r="Y101" i="5"/>
  <c r="Z101" i="5"/>
  <c r="Y102" i="5"/>
  <c r="Z102" i="5"/>
  <c r="Y103" i="5"/>
  <c r="Z103" i="5"/>
  <c r="Y104" i="5"/>
  <c r="Z104" i="5"/>
  <c r="Y105" i="5"/>
  <c r="Z105" i="5"/>
  <c r="Y106" i="5"/>
  <c r="Z106" i="5"/>
  <c r="Y107" i="5"/>
  <c r="Z107" i="5"/>
  <c r="Y108" i="5"/>
  <c r="Z108" i="5"/>
  <c r="Y109" i="5"/>
  <c r="Z109" i="5"/>
  <c r="Y110" i="5"/>
  <c r="Z110" i="5"/>
  <c r="Y111" i="5"/>
  <c r="Z111" i="5"/>
  <c r="Y112" i="5"/>
  <c r="Z112" i="5"/>
  <c r="Y113" i="5"/>
  <c r="Z113" i="5"/>
  <c r="Y114" i="5"/>
  <c r="Z114" i="5"/>
  <c r="Y115" i="5"/>
  <c r="Z115" i="5"/>
  <c r="Y116" i="5"/>
  <c r="Z116" i="5"/>
  <c r="Y117" i="5"/>
  <c r="Z117" i="5"/>
  <c r="Y118" i="5"/>
  <c r="Z118" i="5"/>
  <c r="Y119" i="5"/>
  <c r="Z119" i="5"/>
  <c r="Y120" i="5"/>
  <c r="Z120" i="5"/>
  <c r="Y121" i="5"/>
  <c r="Z121" i="5"/>
  <c r="Y122" i="5"/>
  <c r="Z122" i="5"/>
  <c r="Y123" i="5"/>
  <c r="Z123" i="5"/>
  <c r="Y124" i="5"/>
  <c r="Z124" i="5"/>
  <c r="Y125" i="5"/>
  <c r="Z125" i="5"/>
  <c r="Y126" i="5"/>
  <c r="Z126" i="5"/>
  <c r="Y127" i="5"/>
  <c r="Z127" i="5"/>
  <c r="Y128" i="5"/>
  <c r="Z128" i="5"/>
  <c r="Y129" i="5"/>
  <c r="Z129" i="5"/>
  <c r="Y130" i="5"/>
  <c r="Z130" i="5"/>
  <c r="Y131" i="5"/>
  <c r="Z131" i="5"/>
  <c r="Y132" i="5"/>
  <c r="Z132" i="5"/>
  <c r="Y133" i="5"/>
  <c r="Z133" i="5"/>
  <c r="Y134" i="5"/>
  <c r="Z134" i="5"/>
  <c r="Y135" i="5"/>
  <c r="Z135" i="5"/>
  <c r="Y136" i="5"/>
  <c r="Z136" i="5"/>
  <c r="Y137" i="5"/>
  <c r="Z137" i="5"/>
  <c r="Y138" i="5"/>
  <c r="Z138" i="5"/>
  <c r="Y139" i="5"/>
  <c r="Z139" i="5"/>
  <c r="Y140" i="5"/>
  <c r="Z140" i="5"/>
  <c r="Y141" i="5"/>
  <c r="Z141" i="5"/>
  <c r="Y142" i="5"/>
  <c r="Z142" i="5"/>
  <c r="Y143" i="5"/>
  <c r="Z143" i="5"/>
  <c r="Y144" i="5"/>
  <c r="Z144" i="5"/>
  <c r="Y145" i="5"/>
  <c r="Z145" i="5"/>
  <c r="Y146" i="5"/>
  <c r="Z146" i="5"/>
  <c r="Y147" i="5"/>
  <c r="Z147" i="5"/>
  <c r="Y148" i="5"/>
  <c r="Z148" i="5"/>
  <c r="Y149" i="5"/>
  <c r="Z149" i="5"/>
  <c r="Y150" i="5"/>
  <c r="Z150" i="5"/>
  <c r="Y151" i="5"/>
  <c r="Z151" i="5"/>
  <c r="Y152" i="5"/>
  <c r="Z152" i="5"/>
  <c r="Y153" i="5"/>
  <c r="Z153" i="5"/>
  <c r="Y154" i="5"/>
  <c r="Z154" i="5"/>
  <c r="Y155" i="5"/>
  <c r="Z155" i="5"/>
  <c r="Y156" i="5"/>
  <c r="Z156" i="5"/>
  <c r="Y157" i="5"/>
  <c r="Z157" i="5"/>
  <c r="Y158" i="5"/>
  <c r="Z158" i="5"/>
  <c r="Y159" i="5"/>
  <c r="Z159" i="5"/>
  <c r="Y160" i="5"/>
  <c r="Z160" i="5"/>
  <c r="Y161" i="5"/>
  <c r="Z161" i="5"/>
  <c r="Y162" i="5"/>
  <c r="Z162" i="5"/>
  <c r="Y163" i="5"/>
  <c r="Z163" i="5"/>
  <c r="Y164" i="5"/>
  <c r="Z164" i="5"/>
  <c r="Y165" i="5"/>
  <c r="Z165" i="5"/>
  <c r="Y166" i="5"/>
  <c r="Z166" i="5"/>
  <c r="Y167" i="5"/>
  <c r="Z167" i="5"/>
  <c r="Y168" i="5"/>
  <c r="Z168" i="5"/>
  <c r="Y169" i="5"/>
  <c r="Z169" i="5"/>
  <c r="Y170" i="5"/>
  <c r="Z170" i="5"/>
  <c r="Y171" i="5"/>
  <c r="Z171" i="5"/>
  <c r="Y172" i="5"/>
  <c r="Z172" i="5"/>
  <c r="Y173" i="5"/>
  <c r="Z173" i="5"/>
  <c r="Y174" i="5"/>
  <c r="Z174" i="5"/>
  <c r="Y175" i="5"/>
  <c r="Z175" i="5"/>
  <c r="Y176" i="5"/>
  <c r="Z176" i="5"/>
  <c r="Y177" i="5"/>
  <c r="Z177" i="5"/>
  <c r="Y178" i="5"/>
  <c r="Z178" i="5"/>
  <c r="Y179" i="5"/>
  <c r="Z179" i="5"/>
  <c r="Y180" i="5"/>
  <c r="Z180" i="5"/>
  <c r="Y181" i="5"/>
  <c r="Z181" i="5"/>
  <c r="Y182" i="5"/>
  <c r="Z182" i="5"/>
  <c r="Y183" i="5"/>
  <c r="Z183" i="5"/>
  <c r="Y184" i="5"/>
  <c r="Z184" i="5"/>
  <c r="Y185" i="5"/>
  <c r="Z185" i="5"/>
  <c r="Y186" i="5"/>
  <c r="Z186" i="5"/>
  <c r="Y187" i="5"/>
  <c r="Z187" i="5"/>
  <c r="Y188" i="5"/>
  <c r="Z188" i="5"/>
  <c r="Y189" i="5"/>
  <c r="Z189" i="5"/>
  <c r="Y190" i="5"/>
  <c r="Z190" i="5"/>
  <c r="Y191" i="5"/>
  <c r="Z191" i="5"/>
  <c r="Y192" i="5"/>
  <c r="Z192" i="5"/>
  <c r="Y193" i="5"/>
  <c r="Z193" i="5"/>
  <c r="Y194" i="5"/>
  <c r="Z194" i="5"/>
  <c r="Y195" i="5"/>
  <c r="Z195" i="5"/>
  <c r="Y196" i="5"/>
  <c r="Z196" i="5"/>
  <c r="Y197" i="5"/>
  <c r="Z197" i="5"/>
  <c r="Y198" i="5"/>
  <c r="Z198" i="5"/>
  <c r="Y199" i="5"/>
  <c r="Z199" i="5"/>
  <c r="Y200" i="5"/>
  <c r="Z200" i="5"/>
  <c r="Y201" i="5"/>
  <c r="Z201" i="5"/>
  <c r="Y202" i="5"/>
  <c r="Z202" i="5"/>
  <c r="Y203" i="5"/>
  <c r="Z203" i="5"/>
  <c r="Y204" i="5"/>
  <c r="Z204" i="5"/>
  <c r="Y205" i="5"/>
  <c r="Z205" i="5"/>
  <c r="Y206" i="5"/>
  <c r="Z206" i="5"/>
  <c r="Y207" i="5"/>
  <c r="Z207" i="5"/>
  <c r="Y208" i="5"/>
  <c r="Z208" i="5"/>
  <c r="Y209" i="5"/>
  <c r="Z209" i="5"/>
  <c r="Y210" i="5"/>
  <c r="Z210" i="5"/>
  <c r="Y211" i="5"/>
  <c r="Z211" i="5"/>
  <c r="Y212" i="5"/>
  <c r="Z212" i="5"/>
  <c r="Y213" i="5"/>
  <c r="Z213" i="5"/>
  <c r="Y214" i="5"/>
  <c r="Z214" i="5"/>
  <c r="Y215" i="5"/>
  <c r="Z215" i="5"/>
  <c r="Y216" i="5"/>
  <c r="Z216" i="5"/>
  <c r="Y217" i="5"/>
  <c r="Z217" i="5"/>
  <c r="Y218" i="5"/>
  <c r="Z218" i="5"/>
  <c r="Y219" i="5"/>
  <c r="Z219" i="5"/>
  <c r="Y220" i="5"/>
  <c r="Z220" i="5"/>
  <c r="Y221" i="5"/>
  <c r="Z221" i="5"/>
  <c r="Y222" i="5"/>
  <c r="Z222" i="5"/>
  <c r="Y223" i="5"/>
  <c r="Z223" i="5"/>
  <c r="Y224" i="5"/>
  <c r="Z224" i="5"/>
  <c r="Y225" i="5"/>
  <c r="Z225" i="5"/>
  <c r="Y226" i="5"/>
  <c r="Z226" i="5"/>
  <c r="Y227" i="5"/>
  <c r="Z227" i="5"/>
  <c r="Y228" i="5"/>
  <c r="Z228" i="5"/>
  <c r="Y229" i="5"/>
  <c r="Z229" i="5"/>
  <c r="Y230" i="5"/>
  <c r="Z230" i="5"/>
  <c r="Y231" i="5"/>
  <c r="Z231" i="5"/>
  <c r="Y232" i="5"/>
  <c r="Z232" i="5"/>
  <c r="Y233" i="5"/>
  <c r="Z233" i="5"/>
  <c r="Y234" i="5"/>
  <c r="Z234" i="5"/>
  <c r="Y235" i="5"/>
  <c r="Z235" i="5"/>
  <c r="Y236" i="5"/>
  <c r="Z236" i="5"/>
  <c r="Y237" i="5"/>
  <c r="Z237" i="5"/>
  <c r="Y238" i="5"/>
  <c r="Z238" i="5"/>
  <c r="Y239" i="5"/>
  <c r="Z239" i="5"/>
  <c r="Y240" i="5"/>
  <c r="Z240" i="5"/>
  <c r="Y241" i="5"/>
  <c r="Z241" i="5"/>
  <c r="Y242" i="5"/>
  <c r="Z242" i="5"/>
  <c r="Y243" i="5"/>
  <c r="Z243" i="5"/>
  <c r="Y244" i="5"/>
  <c r="Z244" i="5"/>
  <c r="Y245" i="5"/>
  <c r="Z245" i="5"/>
  <c r="Y246" i="5"/>
  <c r="Z246" i="5"/>
  <c r="Y247" i="5"/>
  <c r="Z247" i="5"/>
  <c r="Y248" i="5"/>
  <c r="Z248" i="5"/>
  <c r="Y249" i="5"/>
  <c r="Z249" i="5"/>
  <c r="Y250" i="5"/>
  <c r="Z250" i="5"/>
  <c r="Y251" i="5"/>
  <c r="Z251" i="5"/>
  <c r="Y252" i="5"/>
  <c r="Z252" i="5"/>
  <c r="Y253" i="5"/>
  <c r="Z253" i="5"/>
  <c r="Y254" i="5"/>
  <c r="Z254" i="5"/>
  <c r="Y255" i="5"/>
  <c r="Z255" i="5"/>
  <c r="Y256" i="5"/>
  <c r="Z256" i="5"/>
  <c r="Y257" i="5"/>
  <c r="Z257" i="5"/>
  <c r="Y258" i="5"/>
  <c r="Z258" i="5"/>
  <c r="Y259" i="5"/>
  <c r="Z259" i="5"/>
  <c r="Y260" i="5"/>
  <c r="Z260" i="5"/>
  <c r="Y261" i="5"/>
  <c r="Z261" i="5"/>
  <c r="Y262" i="5"/>
  <c r="Z262" i="5"/>
  <c r="Y263" i="5"/>
  <c r="Z263" i="5"/>
  <c r="Y264" i="5"/>
  <c r="Z264" i="5"/>
  <c r="Y265" i="5"/>
  <c r="Z265" i="5"/>
  <c r="Y266" i="5"/>
  <c r="Z266" i="5"/>
  <c r="Y267" i="5"/>
  <c r="Z267" i="5"/>
  <c r="Y268" i="5"/>
  <c r="Z268" i="5"/>
  <c r="Y269" i="5"/>
  <c r="Z269" i="5"/>
  <c r="Y270" i="5"/>
  <c r="Z270" i="5"/>
  <c r="Y271" i="5"/>
  <c r="Z271" i="5"/>
  <c r="Y272" i="5"/>
  <c r="Z272" i="5"/>
  <c r="Y273" i="5"/>
  <c r="Z273" i="5"/>
  <c r="Y274" i="5"/>
  <c r="Z274" i="5"/>
  <c r="Y275" i="5"/>
  <c r="Z275" i="5"/>
  <c r="Y276" i="5"/>
  <c r="Z276" i="5"/>
  <c r="Y277" i="5"/>
  <c r="Z277" i="5"/>
  <c r="Y278" i="5"/>
  <c r="Z278" i="5"/>
  <c r="Y279" i="5"/>
  <c r="Z279" i="5"/>
  <c r="Y280" i="5"/>
  <c r="Z280" i="5"/>
  <c r="Y281" i="5"/>
  <c r="Z281" i="5"/>
  <c r="Y282" i="5"/>
  <c r="Z282" i="5"/>
  <c r="Y283" i="5"/>
  <c r="Z283" i="5"/>
  <c r="Y284" i="5"/>
  <c r="Z284" i="5"/>
  <c r="Y285" i="5"/>
  <c r="Z285" i="5"/>
  <c r="Y286" i="5"/>
  <c r="Z286" i="5"/>
  <c r="Y287" i="5"/>
  <c r="Z287" i="5"/>
  <c r="Y288" i="5"/>
  <c r="Z288" i="5"/>
  <c r="Y289" i="5"/>
  <c r="Z289" i="5"/>
  <c r="Y290" i="5"/>
  <c r="Z290" i="5"/>
  <c r="Y291" i="5"/>
  <c r="Z291" i="5"/>
  <c r="Y292" i="5"/>
  <c r="Z292" i="5"/>
  <c r="Y293" i="5"/>
  <c r="Z293" i="5"/>
  <c r="Y294" i="5"/>
  <c r="Z294" i="5"/>
  <c r="Y295" i="5"/>
  <c r="Z295" i="5"/>
  <c r="Y296" i="5"/>
  <c r="Z296" i="5"/>
  <c r="Y297" i="5"/>
  <c r="Z297" i="5"/>
  <c r="Y298" i="5"/>
  <c r="Z298" i="5"/>
  <c r="Y299" i="5"/>
  <c r="Z299" i="5"/>
  <c r="Y300" i="5"/>
  <c r="Z300" i="5"/>
  <c r="Y301" i="5"/>
  <c r="Z301" i="5"/>
  <c r="Y302" i="5"/>
  <c r="Z302" i="5"/>
  <c r="Y303" i="5"/>
  <c r="Z303" i="5"/>
  <c r="Y304" i="5"/>
  <c r="Z304" i="5"/>
  <c r="Y305" i="5"/>
  <c r="Z305" i="5"/>
  <c r="Y306" i="5"/>
  <c r="Z306" i="5"/>
  <c r="Y307" i="5"/>
  <c r="Z307" i="5"/>
  <c r="Y308" i="5"/>
  <c r="Z308" i="5"/>
  <c r="Y309" i="5"/>
  <c r="Z309" i="5"/>
  <c r="Y310" i="5"/>
  <c r="Z310" i="5"/>
  <c r="Y311" i="5"/>
  <c r="Z311" i="5"/>
  <c r="Y312" i="5"/>
  <c r="Z312" i="5"/>
  <c r="Y313" i="5"/>
  <c r="Z313" i="5"/>
  <c r="Y314" i="5"/>
  <c r="Z314" i="5"/>
  <c r="Y315" i="5"/>
  <c r="Z315" i="5"/>
  <c r="Y316" i="5"/>
  <c r="Z316" i="5"/>
  <c r="Y317" i="5"/>
  <c r="Z317" i="5"/>
  <c r="Y318" i="5"/>
  <c r="Z318" i="5"/>
  <c r="Y319" i="5"/>
  <c r="Z319" i="5"/>
  <c r="Z11" i="5"/>
  <c r="Y11" i="5"/>
  <c r="U12" i="5"/>
  <c r="V12" i="5"/>
  <c r="U13" i="5"/>
  <c r="V13" i="5"/>
  <c r="U14" i="5"/>
  <c r="V14" i="5"/>
  <c r="U15" i="5"/>
  <c r="V15" i="5"/>
  <c r="U16" i="5"/>
  <c r="V16" i="5"/>
  <c r="U17" i="5"/>
  <c r="V17" i="5"/>
  <c r="U18" i="5"/>
  <c r="V18" i="5"/>
  <c r="U19" i="5"/>
  <c r="V19" i="5"/>
  <c r="U20" i="5"/>
  <c r="V20" i="5"/>
  <c r="U21" i="5"/>
  <c r="V21" i="5"/>
  <c r="U22" i="5"/>
  <c r="V22" i="5"/>
  <c r="U23" i="5"/>
  <c r="V23" i="5"/>
  <c r="U24" i="5"/>
  <c r="V24" i="5"/>
  <c r="U25" i="5"/>
  <c r="V25" i="5"/>
  <c r="U26" i="5"/>
  <c r="V26" i="5"/>
  <c r="U27" i="5"/>
  <c r="V27" i="5"/>
  <c r="U28" i="5"/>
  <c r="V28" i="5"/>
  <c r="U29" i="5"/>
  <c r="V29" i="5"/>
  <c r="U30" i="5"/>
  <c r="V30" i="5"/>
  <c r="U31" i="5"/>
  <c r="V31" i="5"/>
  <c r="U32" i="5"/>
  <c r="V32" i="5"/>
  <c r="U33" i="5"/>
  <c r="V33" i="5"/>
  <c r="U34" i="5"/>
  <c r="V34" i="5"/>
  <c r="U35" i="5"/>
  <c r="V35" i="5"/>
  <c r="U36" i="5"/>
  <c r="V36" i="5"/>
  <c r="U37" i="5"/>
  <c r="V37" i="5"/>
  <c r="U38" i="5"/>
  <c r="V38" i="5"/>
  <c r="U39" i="5"/>
  <c r="V39" i="5"/>
  <c r="U40" i="5"/>
  <c r="V40" i="5"/>
  <c r="U41" i="5"/>
  <c r="V41" i="5"/>
  <c r="U42" i="5"/>
  <c r="V42" i="5"/>
  <c r="U43" i="5"/>
  <c r="V43" i="5"/>
  <c r="U44" i="5"/>
  <c r="V44" i="5"/>
  <c r="U45" i="5"/>
  <c r="V45" i="5"/>
  <c r="U46" i="5"/>
  <c r="V46" i="5"/>
  <c r="U47" i="5"/>
  <c r="V47" i="5"/>
  <c r="U48" i="5"/>
  <c r="V48" i="5"/>
  <c r="U49" i="5"/>
  <c r="V49" i="5"/>
  <c r="U50" i="5"/>
  <c r="V50" i="5"/>
  <c r="U51" i="5"/>
  <c r="V51" i="5"/>
  <c r="U52" i="5"/>
  <c r="V52" i="5"/>
  <c r="U53" i="5"/>
  <c r="V53" i="5"/>
  <c r="U54" i="5"/>
  <c r="V54" i="5"/>
  <c r="U55" i="5"/>
  <c r="V55" i="5"/>
  <c r="U56" i="5"/>
  <c r="V56" i="5"/>
  <c r="U57" i="5"/>
  <c r="V57" i="5"/>
  <c r="U58" i="5"/>
  <c r="V58" i="5"/>
  <c r="U59" i="5"/>
  <c r="V59" i="5"/>
  <c r="U60" i="5"/>
  <c r="V60" i="5"/>
  <c r="U61" i="5"/>
  <c r="V61" i="5"/>
  <c r="U62" i="5"/>
  <c r="V62" i="5"/>
  <c r="U63" i="5"/>
  <c r="V63" i="5"/>
  <c r="U64" i="5"/>
  <c r="V64" i="5"/>
  <c r="U65" i="5"/>
  <c r="V65" i="5"/>
  <c r="U66" i="5"/>
  <c r="V66" i="5"/>
  <c r="U67" i="5"/>
  <c r="V67" i="5"/>
  <c r="U68" i="5"/>
  <c r="V68" i="5"/>
  <c r="U69" i="5"/>
  <c r="V69" i="5"/>
  <c r="U70" i="5"/>
  <c r="V70" i="5"/>
  <c r="U71" i="5"/>
  <c r="V71" i="5"/>
  <c r="U72" i="5"/>
  <c r="V72" i="5"/>
  <c r="U73" i="5"/>
  <c r="V73" i="5"/>
  <c r="U74" i="5"/>
  <c r="V74" i="5"/>
  <c r="U75" i="5"/>
  <c r="V75" i="5"/>
  <c r="U76" i="5"/>
  <c r="V76" i="5"/>
  <c r="U77" i="5"/>
  <c r="V77" i="5"/>
  <c r="U78" i="5"/>
  <c r="V78" i="5"/>
  <c r="U79" i="5"/>
  <c r="V79" i="5"/>
  <c r="U80" i="5"/>
  <c r="V80" i="5"/>
  <c r="U81" i="5"/>
  <c r="V81" i="5"/>
  <c r="U82" i="5"/>
  <c r="V82" i="5"/>
  <c r="U83" i="5"/>
  <c r="V83" i="5"/>
  <c r="U84" i="5"/>
  <c r="V84" i="5"/>
  <c r="U85" i="5"/>
  <c r="V85" i="5"/>
  <c r="U86" i="5"/>
  <c r="V86" i="5"/>
  <c r="U87" i="5"/>
  <c r="V87" i="5"/>
  <c r="U88" i="5"/>
  <c r="V88" i="5"/>
  <c r="U89" i="5"/>
  <c r="V89" i="5"/>
  <c r="U90" i="5"/>
  <c r="V90" i="5"/>
  <c r="U91" i="5"/>
  <c r="V91" i="5"/>
  <c r="U92" i="5"/>
  <c r="V92" i="5"/>
  <c r="U93" i="5"/>
  <c r="V93" i="5"/>
  <c r="U94" i="5"/>
  <c r="V94" i="5"/>
  <c r="U95" i="5"/>
  <c r="V95" i="5"/>
  <c r="U96" i="5"/>
  <c r="V96" i="5"/>
  <c r="U97" i="5"/>
  <c r="V97" i="5"/>
  <c r="U98" i="5"/>
  <c r="V98" i="5"/>
  <c r="U99" i="5"/>
  <c r="V99" i="5"/>
  <c r="U100" i="5"/>
  <c r="V100" i="5"/>
  <c r="U101" i="5"/>
  <c r="V101" i="5"/>
  <c r="U102" i="5"/>
  <c r="V102" i="5"/>
  <c r="U103" i="5"/>
  <c r="V103" i="5"/>
  <c r="U104" i="5"/>
  <c r="V104" i="5"/>
  <c r="U105" i="5"/>
  <c r="V105" i="5"/>
  <c r="U106" i="5"/>
  <c r="V106" i="5"/>
  <c r="U107" i="5"/>
  <c r="V107" i="5"/>
  <c r="U108" i="5"/>
  <c r="V108" i="5"/>
  <c r="U109" i="5"/>
  <c r="V109" i="5"/>
  <c r="U110" i="5"/>
  <c r="V110" i="5"/>
  <c r="U111" i="5"/>
  <c r="V111" i="5"/>
  <c r="U112" i="5"/>
  <c r="V112" i="5"/>
  <c r="U113" i="5"/>
  <c r="V113" i="5"/>
  <c r="U114" i="5"/>
  <c r="V114" i="5"/>
  <c r="U115" i="5"/>
  <c r="V115" i="5"/>
  <c r="U116" i="5"/>
  <c r="V116" i="5"/>
  <c r="U117" i="5"/>
  <c r="V117" i="5"/>
  <c r="U118" i="5"/>
  <c r="V118" i="5"/>
  <c r="U119" i="5"/>
  <c r="V119" i="5"/>
  <c r="U120" i="5"/>
  <c r="V120" i="5"/>
  <c r="U121" i="5"/>
  <c r="V121" i="5"/>
  <c r="U122" i="5"/>
  <c r="V122" i="5"/>
  <c r="U123" i="5"/>
  <c r="V123" i="5"/>
  <c r="U124" i="5"/>
  <c r="V124" i="5"/>
  <c r="U125" i="5"/>
  <c r="V125" i="5"/>
  <c r="U126" i="5"/>
  <c r="V126" i="5"/>
  <c r="U127" i="5"/>
  <c r="V127" i="5"/>
  <c r="U128" i="5"/>
  <c r="V128" i="5"/>
  <c r="U129" i="5"/>
  <c r="V129" i="5"/>
  <c r="U130" i="5"/>
  <c r="V130" i="5"/>
  <c r="U131" i="5"/>
  <c r="V131" i="5"/>
  <c r="U132" i="5"/>
  <c r="V132" i="5"/>
  <c r="U133" i="5"/>
  <c r="V133" i="5"/>
  <c r="U134" i="5"/>
  <c r="V134" i="5"/>
  <c r="U135" i="5"/>
  <c r="V135" i="5"/>
  <c r="U136" i="5"/>
  <c r="V136" i="5"/>
  <c r="U137" i="5"/>
  <c r="V137" i="5"/>
  <c r="U138" i="5"/>
  <c r="V138" i="5"/>
  <c r="U139" i="5"/>
  <c r="V139" i="5"/>
  <c r="U140" i="5"/>
  <c r="V140" i="5"/>
  <c r="U141" i="5"/>
  <c r="V141" i="5"/>
  <c r="U142" i="5"/>
  <c r="V142" i="5"/>
  <c r="U143" i="5"/>
  <c r="V143" i="5"/>
  <c r="U144" i="5"/>
  <c r="V144" i="5"/>
  <c r="U145" i="5"/>
  <c r="V145" i="5"/>
  <c r="U146" i="5"/>
  <c r="V146" i="5"/>
  <c r="U147" i="5"/>
  <c r="V147" i="5"/>
  <c r="U148" i="5"/>
  <c r="V148" i="5"/>
  <c r="U149" i="5"/>
  <c r="V149" i="5"/>
  <c r="U150" i="5"/>
  <c r="V150" i="5"/>
  <c r="U151" i="5"/>
  <c r="V151" i="5"/>
  <c r="U152" i="5"/>
  <c r="V152" i="5"/>
  <c r="U153" i="5"/>
  <c r="V153" i="5"/>
  <c r="U154" i="5"/>
  <c r="V154" i="5"/>
  <c r="U155" i="5"/>
  <c r="V155" i="5"/>
  <c r="U156" i="5"/>
  <c r="V156" i="5"/>
  <c r="U157" i="5"/>
  <c r="V157" i="5"/>
  <c r="U158" i="5"/>
  <c r="V158" i="5"/>
  <c r="U159" i="5"/>
  <c r="V159" i="5"/>
  <c r="U160" i="5"/>
  <c r="V160" i="5"/>
  <c r="U161" i="5"/>
  <c r="V161" i="5"/>
  <c r="U162" i="5"/>
  <c r="V162" i="5"/>
  <c r="U163" i="5"/>
  <c r="V163" i="5"/>
  <c r="U164" i="5"/>
  <c r="V164" i="5"/>
  <c r="U165" i="5"/>
  <c r="V165" i="5"/>
  <c r="U166" i="5"/>
  <c r="V166" i="5"/>
  <c r="U167" i="5"/>
  <c r="V167" i="5"/>
  <c r="U168" i="5"/>
  <c r="V168" i="5"/>
  <c r="U169" i="5"/>
  <c r="V169" i="5"/>
  <c r="U170" i="5"/>
  <c r="V170" i="5"/>
  <c r="U171" i="5"/>
  <c r="V171" i="5"/>
  <c r="U172" i="5"/>
  <c r="V172" i="5"/>
  <c r="U173" i="5"/>
  <c r="V173" i="5"/>
  <c r="U174" i="5"/>
  <c r="V174" i="5"/>
  <c r="U175" i="5"/>
  <c r="V175" i="5"/>
  <c r="U176" i="5"/>
  <c r="V176" i="5"/>
  <c r="U177" i="5"/>
  <c r="V177" i="5"/>
  <c r="U178" i="5"/>
  <c r="V178" i="5"/>
  <c r="U179" i="5"/>
  <c r="V179" i="5"/>
  <c r="U180" i="5"/>
  <c r="V180" i="5"/>
  <c r="U181" i="5"/>
  <c r="V181" i="5"/>
  <c r="U182" i="5"/>
  <c r="V182" i="5"/>
  <c r="U183" i="5"/>
  <c r="V183" i="5"/>
  <c r="U184" i="5"/>
  <c r="V184" i="5"/>
  <c r="U185" i="5"/>
  <c r="V185" i="5"/>
  <c r="U186" i="5"/>
  <c r="V186" i="5"/>
  <c r="U187" i="5"/>
  <c r="V187" i="5"/>
  <c r="U188" i="5"/>
  <c r="V188" i="5"/>
  <c r="U189" i="5"/>
  <c r="V189" i="5"/>
  <c r="U190" i="5"/>
  <c r="V190" i="5"/>
  <c r="U191" i="5"/>
  <c r="V191" i="5"/>
  <c r="U192" i="5"/>
  <c r="V192" i="5"/>
  <c r="U193" i="5"/>
  <c r="V193" i="5"/>
  <c r="U194" i="5"/>
  <c r="V194" i="5"/>
  <c r="U195" i="5"/>
  <c r="V195" i="5"/>
  <c r="U196" i="5"/>
  <c r="V196" i="5"/>
  <c r="U197" i="5"/>
  <c r="V197" i="5"/>
  <c r="U198" i="5"/>
  <c r="V198" i="5"/>
  <c r="U199" i="5"/>
  <c r="V199" i="5"/>
  <c r="U200" i="5"/>
  <c r="V200" i="5"/>
  <c r="U201" i="5"/>
  <c r="V201" i="5"/>
  <c r="U202" i="5"/>
  <c r="V202" i="5"/>
  <c r="U203" i="5"/>
  <c r="V203" i="5"/>
  <c r="U204" i="5"/>
  <c r="V204" i="5"/>
  <c r="U205" i="5"/>
  <c r="V205" i="5"/>
  <c r="U206" i="5"/>
  <c r="V206" i="5"/>
  <c r="U207" i="5"/>
  <c r="V207" i="5"/>
  <c r="U208" i="5"/>
  <c r="V208" i="5"/>
  <c r="U209" i="5"/>
  <c r="V209" i="5"/>
  <c r="U210" i="5"/>
  <c r="V210" i="5"/>
  <c r="U211" i="5"/>
  <c r="V211" i="5"/>
  <c r="U212" i="5"/>
  <c r="V212" i="5"/>
  <c r="U213" i="5"/>
  <c r="V213" i="5"/>
  <c r="U214" i="5"/>
  <c r="V214" i="5"/>
  <c r="U215" i="5"/>
  <c r="V215" i="5"/>
  <c r="U216" i="5"/>
  <c r="V216" i="5"/>
  <c r="U217" i="5"/>
  <c r="V217" i="5"/>
  <c r="U218" i="5"/>
  <c r="V218" i="5"/>
  <c r="U219" i="5"/>
  <c r="V219" i="5"/>
  <c r="U220" i="5"/>
  <c r="V220" i="5"/>
  <c r="U221" i="5"/>
  <c r="V221" i="5"/>
  <c r="U222" i="5"/>
  <c r="V222" i="5"/>
  <c r="U223" i="5"/>
  <c r="V223" i="5"/>
  <c r="U224" i="5"/>
  <c r="V224" i="5"/>
  <c r="U225" i="5"/>
  <c r="V225" i="5"/>
  <c r="U226" i="5"/>
  <c r="V226" i="5"/>
  <c r="U227" i="5"/>
  <c r="V227" i="5"/>
  <c r="U228" i="5"/>
  <c r="V228" i="5"/>
  <c r="U229" i="5"/>
  <c r="V229" i="5"/>
  <c r="U230" i="5"/>
  <c r="V230" i="5"/>
  <c r="U231" i="5"/>
  <c r="V231" i="5"/>
  <c r="U232" i="5"/>
  <c r="V232" i="5"/>
  <c r="U233" i="5"/>
  <c r="V233" i="5"/>
  <c r="U234" i="5"/>
  <c r="V234" i="5"/>
  <c r="U235" i="5"/>
  <c r="V235" i="5"/>
  <c r="U236" i="5"/>
  <c r="V236" i="5"/>
  <c r="U237" i="5"/>
  <c r="V237" i="5"/>
  <c r="U238" i="5"/>
  <c r="V238" i="5"/>
  <c r="U239" i="5"/>
  <c r="V239" i="5"/>
  <c r="U240" i="5"/>
  <c r="V240" i="5"/>
  <c r="U241" i="5"/>
  <c r="V241" i="5"/>
  <c r="U242" i="5"/>
  <c r="V242" i="5"/>
  <c r="U243" i="5"/>
  <c r="V243" i="5"/>
  <c r="U244" i="5"/>
  <c r="V244" i="5"/>
  <c r="U245" i="5"/>
  <c r="V245" i="5"/>
  <c r="U246" i="5"/>
  <c r="V246" i="5"/>
  <c r="U247" i="5"/>
  <c r="V247" i="5"/>
  <c r="U248" i="5"/>
  <c r="V248" i="5"/>
  <c r="U249" i="5"/>
  <c r="V249" i="5"/>
  <c r="U250" i="5"/>
  <c r="V250" i="5"/>
  <c r="U251" i="5"/>
  <c r="V251" i="5"/>
  <c r="U252" i="5"/>
  <c r="V252" i="5"/>
  <c r="U253" i="5"/>
  <c r="V253" i="5"/>
  <c r="U254" i="5"/>
  <c r="V254" i="5"/>
  <c r="U255" i="5"/>
  <c r="V255" i="5"/>
  <c r="U256" i="5"/>
  <c r="V256" i="5"/>
  <c r="U257" i="5"/>
  <c r="V257" i="5"/>
  <c r="U258" i="5"/>
  <c r="V258" i="5"/>
  <c r="U259" i="5"/>
  <c r="V259" i="5"/>
  <c r="U260" i="5"/>
  <c r="V260" i="5"/>
  <c r="U261" i="5"/>
  <c r="V261" i="5"/>
  <c r="U262" i="5"/>
  <c r="V262" i="5"/>
  <c r="U263" i="5"/>
  <c r="V263" i="5"/>
  <c r="U264" i="5"/>
  <c r="V264" i="5"/>
  <c r="U265" i="5"/>
  <c r="V265" i="5"/>
  <c r="U266" i="5"/>
  <c r="V266" i="5"/>
  <c r="U267" i="5"/>
  <c r="V267" i="5"/>
  <c r="U268" i="5"/>
  <c r="V268" i="5"/>
  <c r="U269" i="5"/>
  <c r="V269" i="5"/>
  <c r="U270" i="5"/>
  <c r="V270" i="5"/>
  <c r="U271" i="5"/>
  <c r="V271" i="5"/>
  <c r="U272" i="5"/>
  <c r="V272" i="5"/>
  <c r="U273" i="5"/>
  <c r="V273" i="5"/>
  <c r="U274" i="5"/>
  <c r="V274" i="5"/>
  <c r="U275" i="5"/>
  <c r="V275" i="5"/>
  <c r="U276" i="5"/>
  <c r="V276" i="5"/>
  <c r="U277" i="5"/>
  <c r="V277" i="5"/>
  <c r="U278" i="5"/>
  <c r="V278" i="5"/>
  <c r="U279" i="5"/>
  <c r="V279" i="5"/>
  <c r="U280" i="5"/>
  <c r="V280" i="5"/>
  <c r="U281" i="5"/>
  <c r="V281" i="5"/>
  <c r="U282" i="5"/>
  <c r="V282" i="5"/>
  <c r="U283" i="5"/>
  <c r="V283" i="5"/>
  <c r="U284" i="5"/>
  <c r="V284" i="5"/>
  <c r="U285" i="5"/>
  <c r="V285" i="5"/>
  <c r="U286" i="5"/>
  <c r="V286" i="5"/>
  <c r="U287" i="5"/>
  <c r="V287" i="5"/>
  <c r="U288" i="5"/>
  <c r="V288" i="5"/>
  <c r="U289" i="5"/>
  <c r="V289" i="5"/>
  <c r="U290" i="5"/>
  <c r="V290" i="5"/>
  <c r="U291" i="5"/>
  <c r="V291" i="5"/>
  <c r="U292" i="5"/>
  <c r="V292" i="5"/>
  <c r="U293" i="5"/>
  <c r="V293" i="5"/>
  <c r="U294" i="5"/>
  <c r="V294" i="5"/>
  <c r="U295" i="5"/>
  <c r="V295" i="5"/>
  <c r="U296" i="5"/>
  <c r="V296" i="5"/>
  <c r="U297" i="5"/>
  <c r="V297" i="5"/>
  <c r="U298" i="5"/>
  <c r="V298" i="5"/>
  <c r="U299" i="5"/>
  <c r="V299" i="5"/>
  <c r="U300" i="5"/>
  <c r="V300" i="5"/>
  <c r="U301" i="5"/>
  <c r="V301" i="5"/>
  <c r="U302" i="5"/>
  <c r="V302" i="5"/>
  <c r="U303" i="5"/>
  <c r="V303" i="5"/>
  <c r="U304" i="5"/>
  <c r="V304" i="5"/>
  <c r="U305" i="5"/>
  <c r="V305" i="5"/>
  <c r="U306" i="5"/>
  <c r="V306" i="5"/>
  <c r="U307" i="5"/>
  <c r="V307" i="5"/>
  <c r="U308" i="5"/>
  <c r="V308" i="5"/>
  <c r="U309" i="5"/>
  <c r="V309" i="5"/>
  <c r="U310" i="5"/>
  <c r="V310" i="5"/>
  <c r="U311" i="5"/>
  <c r="V311" i="5"/>
  <c r="U312" i="5"/>
  <c r="V312" i="5"/>
  <c r="U313" i="5"/>
  <c r="V313" i="5"/>
  <c r="U314" i="5"/>
  <c r="V314" i="5"/>
  <c r="U315" i="5"/>
  <c r="V315" i="5"/>
  <c r="U316" i="5"/>
  <c r="V316" i="5"/>
  <c r="U317" i="5"/>
  <c r="V317" i="5"/>
  <c r="U318" i="5"/>
  <c r="V318" i="5"/>
  <c r="U319" i="5"/>
  <c r="V319" i="5"/>
  <c r="V11" i="5"/>
  <c r="U11" i="5"/>
  <c r="H6" i="13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27" i="5"/>
  <c r="R27" i="5"/>
  <c r="Q28" i="5"/>
  <c r="R28" i="5"/>
  <c r="Q29" i="5"/>
  <c r="R29" i="5"/>
  <c r="Q30" i="5"/>
  <c r="R30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38" i="5"/>
  <c r="R38" i="5"/>
  <c r="Q39" i="5"/>
  <c r="R39" i="5"/>
  <c r="Q40" i="5"/>
  <c r="R40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R49" i="5"/>
  <c r="Q50" i="5"/>
  <c r="R50" i="5"/>
  <c r="Q51" i="5"/>
  <c r="R51" i="5"/>
  <c r="Q52" i="5"/>
  <c r="R52" i="5"/>
  <c r="Q53" i="5"/>
  <c r="R53" i="5"/>
  <c r="Q54" i="5"/>
  <c r="R54" i="5"/>
  <c r="Q55" i="5"/>
  <c r="R55" i="5"/>
  <c r="Q56" i="5"/>
  <c r="R56" i="5"/>
  <c r="Q57" i="5"/>
  <c r="R57" i="5"/>
  <c r="Q58" i="5"/>
  <c r="R58" i="5"/>
  <c r="Q59" i="5"/>
  <c r="R59" i="5"/>
  <c r="Q60" i="5"/>
  <c r="R60" i="5"/>
  <c r="Q61" i="5"/>
  <c r="R61" i="5"/>
  <c r="Q62" i="5"/>
  <c r="R62" i="5"/>
  <c r="Q63" i="5"/>
  <c r="R63" i="5"/>
  <c r="Q64" i="5"/>
  <c r="R64" i="5"/>
  <c r="Q65" i="5"/>
  <c r="R65" i="5"/>
  <c r="Q66" i="5"/>
  <c r="R66" i="5"/>
  <c r="Q67" i="5"/>
  <c r="R67" i="5"/>
  <c r="Q68" i="5"/>
  <c r="R68" i="5"/>
  <c r="Q69" i="5"/>
  <c r="R69" i="5"/>
  <c r="Q70" i="5"/>
  <c r="R70" i="5"/>
  <c r="Q71" i="5"/>
  <c r="R71" i="5"/>
  <c r="Q72" i="5"/>
  <c r="R72" i="5"/>
  <c r="Q73" i="5"/>
  <c r="R73" i="5"/>
  <c r="Q74" i="5"/>
  <c r="R74" i="5"/>
  <c r="Q75" i="5"/>
  <c r="R75" i="5"/>
  <c r="Q76" i="5"/>
  <c r="R76" i="5"/>
  <c r="Q77" i="5"/>
  <c r="R77" i="5"/>
  <c r="Q78" i="5"/>
  <c r="R78" i="5"/>
  <c r="Q79" i="5"/>
  <c r="R79" i="5"/>
  <c r="Q80" i="5"/>
  <c r="R80" i="5"/>
  <c r="Q81" i="5"/>
  <c r="R81" i="5"/>
  <c r="Q82" i="5"/>
  <c r="R82" i="5"/>
  <c r="Q83" i="5"/>
  <c r="R83" i="5"/>
  <c r="Q84" i="5"/>
  <c r="R84" i="5"/>
  <c r="Q85" i="5"/>
  <c r="R85" i="5"/>
  <c r="Q86" i="5"/>
  <c r="R86" i="5"/>
  <c r="Q87" i="5"/>
  <c r="R87" i="5"/>
  <c r="Q88" i="5"/>
  <c r="R88" i="5"/>
  <c r="Q89" i="5"/>
  <c r="R89" i="5"/>
  <c r="Q90" i="5"/>
  <c r="R90" i="5"/>
  <c r="Q91" i="5"/>
  <c r="R91" i="5"/>
  <c r="Q92" i="5"/>
  <c r="R92" i="5"/>
  <c r="Q93" i="5"/>
  <c r="R93" i="5"/>
  <c r="Q94" i="5"/>
  <c r="R94" i="5"/>
  <c r="Q95" i="5"/>
  <c r="R95" i="5"/>
  <c r="Q96" i="5"/>
  <c r="R96" i="5"/>
  <c r="Q97" i="5"/>
  <c r="R97" i="5"/>
  <c r="Q98" i="5"/>
  <c r="R98" i="5"/>
  <c r="Q99" i="5"/>
  <c r="R99" i="5"/>
  <c r="Q100" i="5"/>
  <c r="R100" i="5"/>
  <c r="Q101" i="5"/>
  <c r="R101" i="5"/>
  <c r="Q102" i="5"/>
  <c r="R102" i="5"/>
  <c r="Q103" i="5"/>
  <c r="R103" i="5"/>
  <c r="Q104" i="5"/>
  <c r="R104" i="5"/>
  <c r="Q105" i="5"/>
  <c r="R105" i="5"/>
  <c r="Q106" i="5"/>
  <c r="R106" i="5"/>
  <c r="Q107" i="5"/>
  <c r="R107" i="5"/>
  <c r="Q108" i="5"/>
  <c r="R108" i="5"/>
  <c r="Q109" i="5"/>
  <c r="R109" i="5"/>
  <c r="Q110" i="5"/>
  <c r="R110" i="5"/>
  <c r="Q111" i="5"/>
  <c r="R111" i="5"/>
  <c r="Q112" i="5"/>
  <c r="R112" i="5"/>
  <c r="Q113" i="5"/>
  <c r="R113" i="5"/>
  <c r="Q114" i="5"/>
  <c r="R114" i="5"/>
  <c r="Q115" i="5"/>
  <c r="R115" i="5"/>
  <c r="Q116" i="5"/>
  <c r="R116" i="5"/>
  <c r="Q117" i="5"/>
  <c r="R117" i="5"/>
  <c r="Q118" i="5"/>
  <c r="R118" i="5"/>
  <c r="Q119" i="5"/>
  <c r="R119" i="5"/>
  <c r="Q120" i="5"/>
  <c r="R120" i="5"/>
  <c r="Q121" i="5"/>
  <c r="R121" i="5"/>
  <c r="Q122" i="5"/>
  <c r="R122" i="5"/>
  <c r="Q123" i="5"/>
  <c r="R123" i="5"/>
  <c r="Q124" i="5"/>
  <c r="R124" i="5"/>
  <c r="Q125" i="5"/>
  <c r="R125" i="5"/>
  <c r="Q126" i="5"/>
  <c r="R126" i="5"/>
  <c r="Q127" i="5"/>
  <c r="R127" i="5"/>
  <c r="Q128" i="5"/>
  <c r="R128" i="5"/>
  <c r="Q129" i="5"/>
  <c r="R129" i="5"/>
  <c r="Q130" i="5"/>
  <c r="R130" i="5"/>
  <c r="Q131" i="5"/>
  <c r="R131" i="5"/>
  <c r="Q132" i="5"/>
  <c r="R132" i="5"/>
  <c r="Q133" i="5"/>
  <c r="R133" i="5"/>
  <c r="Q134" i="5"/>
  <c r="R134" i="5"/>
  <c r="Q135" i="5"/>
  <c r="R135" i="5"/>
  <c r="Q136" i="5"/>
  <c r="R136" i="5"/>
  <c r="Q137" i="5"/>
  <c r="R137" i="5"/>
  <c r="Q138" i="5"/>
  <c r="R138" i="5"/>
  <c r="Q139" i="5"/>
  <c r="R139" i="5"/>
  <c r="Q140" i="5"/>
  <c r="R140" i="5"/>
  <c r="Q141" i="5"/>
  <c r="R141" i="5"/>
  <c r="Q142" i="5"/>
  <c r="R142" i="5"/>
  <c r="Q143" i="5"/>
  <c r="R143" i="5"/>
  <c r="Q144" i="5"/>
  <c r="R144" i="5"/>
  <c r="Q145" i="5"/>
  <c r="R145" i="5"/>
  <c r="Q146" i="5"/>
  <c r="R146" i="5"/>
  <c r="Q147" i="5"/>
  <c r="R147" i="5"/>
  <c r="Q148" i="5"/>
  <c r="R148" i="5"/>
  <c r="Q149" i="5"/>
  <c r="R149" i="5"/>
  <c r="Q150" i="5"/>
  <c r="R150" i="5"/>
  <c r="Q151" i="5"/>
  <c r="R151" i="5"/>
  <c r="Q152" i="5"/>
  <c r="R152" i="5"/>
  <c r="Q153" i="5"/>
  <c r="R153" i="5"/>
  <c r="Q154" i="5"/>
  <c r="R154" i="5"/>
  <c r="Q155" i="5"/>
  <c r="R155" i="5"/>
  <c r="Q156" i="5"/>
  <c r="R156" i="5"/>
  <c r="Q157" i="5"/>
  <c r="R157" i="5"/>
  <c r="Q158" i="5"/>
  <c r="R158" i="5"/>
  <c r="Q159" i="5"/>
  <c r="R159" i="5"/>
  <c r="Q160" i="5"/>
  <c r="R160" i="5"/>
  <c r="Q161" i="5"/>
  <c r="R161" i="5"/>
  <c r="Q162" i="5"/>
  <c r="R162" i="5"/>
  <c r="Q163" i="5"/>
  <c r="R163" i="5"/>
  <c r="Q164" i="5"/>
  <c r="R164" i="5"/>
  <c r="Q165" i="5"/>
  <c r="R165" i="5"/>
  <c r="Q166" i="5"/>
  <c r="R166" i="5"/>
  <c r="Q167" i="5"/>
  <c r="R167" i="5"/>
  <c r="Q168" i="5"/>
  <c r="R168" i="5"/>
  <c r="Q169" i="5"/>
  <c r="R169" i="5"/>
  <c r="Q170" i="5"/>
  <c r="R170" i="5"/>
  <c r="Q171" i="5"/>
  <c r="R171" i="5"/>
  <c r="Q172" i="5"/>
  <c r="R172" i="5"/>
  <c r="Q173" i="5"/>
  <c r="R173" i="5"/>
  <c r="Q174" i="5"/>
  <c r="R174" i="5"/>
  <c r="Q175" i="5"/>
  <c r="R175" i="5"/>
  <c r="Q176" i="5"/>
  <c r="R176" i="5"/>
  <c r="Q177" i="5"/>
  <c r="R177" i="5"/>
  <c r="Q178" i="5"/>
  <c r="R178" i="5"/>
  <c r="Q179" i="5"/>
  <c r="R179" i="5"/>
  <c r="Q180" i="5"/>
  <c r="R180" i="5"/>
  <c r="Q181" i="5"/>
  <c r="R181" i="5"/>
  <c r="Q182" i="5"/>
  <c r="R182" i="5"/>
  <c r="Q183" i="5"/>
  <c r="R183" i="5"/>
  <c r="Q184" i="5"/>
  <c r="R184" i="5"/>
  <c r="Q185" i="5"/>
  <c r="R185" i="5"/>
  <c r="Q186" i="5"/>
  <c r="R186" i="5"/>
  <c r="Q187" i="5"/>
  <c r="R187" i="5"/>
  <c r="Q188" i="5"/>
  <c r="R188" i="5"/>
  <c r="Q189" i="5"/>
  <c r="R189" i="5"/>
  <c r="Q190" i="5"/>
  <c r="R190" i="5"/>
  <c r="Q191" i="5"/>
  <c r="R191" i="5"/>
  <c r="Q192" i="5"/>
  <c r="R192" i="5"/>
  <c r="Q193" i="5"/>
  <c r="R193" i="5"/>
  <c r="Q194" i="5"/>
  <c r="R194" i="5"/>
  <c r="Q195" i="5"/>
  <c r="R195" i="5"/>
  <c r="Q196" i="5"/>
  <c r="R196" i="5"/>
  <c r="Q197" i="5"/>
  <c r="R197" i="5"/>
  <c r="Q198" i="5"/>
  <c r="R198" i="5"/>
  <c r="Q199" i="5"/>
  <c r="R199" i="5"/>
  <c r="Q200" i="5"/>
  <c r="R200" i="5"/>
  <c r="Q201" i="5"/>
  <c r="R201" i="5"/>
  <c r="Q202" i="5"/>
  <c r="R202" i="5"/>
  <c r="Q203" i="5"/>
  <c r="R203" i="5"/>
  <c r="Q204" i="5"/>
  <c r="R204" i="5"/>
  <c r="Q205" i="5"/>
  <c r="R205" i="5"/>
  <c r="Q206" i="5"/>
  <c r="R206" i="5"/>
  <c r="Q207" i="5"/>
  <c r="R207" i="5"/>
  <c r="Q208" i="5"/>
  <c r="R208" i="5"/>
  <c r="Q209" i="5"/>
  <c r="R209" i="5"/>
  <c r="Q210" i="5"/>
  <c r="R210" i="5"/>
  <c r="Q211" i="5"/>
  <c r="R211" i="5"/>
  <c r="Q212" i="5"/>
  <c r="R212" i="5"/>
  <c r="Q213" i="5"/>
  <c r="R213" i="5"/>
  <c r="Q214" i="5"/>
  <c r="R214" i="5"/>
  <c r="Q215" i="5"/>
  <c r="R215" i="5"/>
  <c r="Q216" i="5"/>
  <c r="R216" i="5"/>
  <c r="Q217" i="5"/>
  <c r="R217" i="5"/>
  <c r="Q218" i="5"/>
  <c r="R218" i="5"/>
  <c r="Q219" i="5"/>
  <c r="R219" i="5"/>
  <c r="Q220" i="5"/>
  <c r="R220" i="5"/>
  <c r="Q221" i="5"/>
  <c r="R221" i="5"/>
  <c r="Q222" i="5"/>
  <c r="R222" i="5"/>
  <c r="Q223" i="5"/>
  <c r="R223" i="5"/>
  <c r="Q224" i="5"/>
  <c r="R224" i="5"/>
  <c r="Q225" i="5"/>
  <c r="R225" i="5"/>
  <c r="Q226" i="5"/>
  <c r="R226" i="5"/>
  <c r="Q227" i="5"/>
  <c r="R227" i="5"/>
  <c r="Q228" i="5"/>
  <c r="R228" i="5"/>
  <c r="Q229" i="5"/>
  <c r="R229" i="5"/>
  <c r="Q230" i="5"/>
  <c r="R230" i="5"/>
  <c r="Q231" i="5"/>
  <c r="R231" i="5"/>
  <c r="Q232" i="5"/>
  <c r="R232" i="5"/>
  <c r="Q233" i="5"/>
  <c r="R233" i="5"/>
  <c r="Q234" i="5"/>
  <c r="R234" i="5"/>
  <c r="Q235" i="5"/>
  <c r="R235" i="5"/>
  <c r="Q236" i="5"/>
  <c r="R236" i="5"/>
  <c r="Q237" i="5"/>
  <c r="R237" i="5"/>
  <c r="Q238" i="5"/>
  <c r="R238" i="5"/>
  <c r="Q239" i="5"/>
  <c r="R239" i="5"/>
  <c r="Q240" i="5"/>
  <c r="R240" i="5"/>
  <c r="Q241" i="5"/>
  <c r="R241" i="5"/>
  <c r="Q242" i="5"/>
  <c r="R242" i="5"/>
  <c r="Q243" i="5"/>
  <c r="R243" i="5"/>
  <c r="Q244" i="5"/>
  <c r="R244" i="5"/>
  <c r="Q245" i="5"/>
  <c r="R245" i="5"/>
  <c r="Q246" i="5"/>
  <c r="R246" i="5"/>
  <c r="Q247" i="5"/>
  <c r="R247" i="5"/>
  <c r="Q248" i="5"/>
  <c r="R248" i="5"/>
  <c r="Q249" i="5"/>
  <c r="R249" i="5"/>
  <c r="Q250" i="5"/>
  <c r="R250" i="5"/>
  <c r="Q251" i="5"/>
  <c r="R251" i="5"/>
  <c r="Q252" i="5"/>
  <c r="R252" i="5"/>
  <c r="Q253" i="5"/>
  <c r="R253" i="5"/>
  <c r="Q254" i="5"/>
  <c r="R254" i="5"/>
  <c r="Q255" i="5"/>
  <c r="R255" i="5"/>
  <c r="Q256" i="5"/>
  <c r="R256" i="5"/>
  <c r="Q257" i="5"/>
  <c r="R257" i="5"/>
  <c r="Q258" i="5"/>
  <c r="R258" i="5"/>
  <c r="Q259" i="5"/>
  <c r="R259" i="5"/>
  <c r="Q260" i="5"/>
  <c r="R260" i="5"/>
  <c r="Q261" i="5"/>
  <c r="R261" i="5"/>
  <c r="Q262" i="5"/>
  <c r="R262" i="5"/>
  <c r="Q263" i="5"/>
  <c r="R263" i="5"/>
  <c r="Q264" i="5"/>
  <c r="R264" i="5"/>
  <c r="Q265" i="5"/>
  <c r="R265" i="5"/>
  <c r="Q266" i="5"/>
  <c r="R266" i="5"/>
  <c r="Q267" i="5"/>
  <c r="R267" i="5"/>
  <c r="Q268" i="5"/>
  <c r="R268" i="5"/>
  <c r="Q269" i="5"/>
  <c r="R269" i="5"/>
  <c r="Q270" i="5"/>
  <c r="R270" i="5"/>
  <c r="Q271" i="5"/>
  <c r="R271" i="5"/>
  <c r="Q272" i="5"/>
  <c r="R272" i="5"/>
  <c r="Q273" i="5"/>
  <c r="R273" i="5"/>
  <c r="Q274" i="5"/>
  <c r="R274" i="5"/>
  <c r="Q275" i="5"/>
  <c r="R275" i="5"/>
  <c r="Q276" i="5"/>
  <c r="R276" i="5"/>
  <c r="Q277" i="5"/>
  <c r="R277" i="5"/>
  <c r="Q278" i="5"/>
  <c r="R278" i="5"/>
  <c r="Q279" i="5"/>
  <c r="R279" i="5"/>
  <c r="Q280" i="5"/>
  <c r="R280" i="5"/>
  <c r="Q281" i="5"/>
  <c r="R281" i="5"/>
  <c r="Q282" i="5"/>
  <c r="R282" i="5"/>
  <c r="Q283" i="5"/>
  <c r="R283" i="5"/>
  <c r="Q284" i="5"/>
  <c r="R284" i="5"/>
  <c r="Q285" i="5"/>
  <c r="R285" i="5"/>
  <c r="Q286" i="5"/>
  <c r="R286" i="5"/>
  <c r="Q287" i="5"/>
  <c r="R287" i="5"/>
  <c r="Q288" i="5"/>
  <c r="R288" i="5"/>
  <c r="Q289" i="5"/>
  <c r="R289" i="5"/>
  <c r="Q290" i="5"/>
  <c r="R290" i="5"/>
  <c r="Q291" i="5"/>
  <c r="R291" i="5"/>
  <c r="Q292" i="5"/>
  <c r="R292" i="5"/>
  <c r="Q293" i="5"/>
  <c r="R293" i="5"/>
  <c r="Q294" i="5"/>
  <c r="R294" i="5"/>
  <c r="Q295" i="5"/>
  <c r="R295" i="5"/>
  <c r="Q296" i="5"/>
  <c r="R296" i="5"/>
  <c r="Q297" i="5"/>
  <c r="R297" i="5"/>
  <c r="Q298" i="5"/>
  <c r="R298" i="5"/>
  <c r="Q299" i="5"/>
  <c r="R299" i="5"/>
  <c r="Q300" i="5"/>
  <c r="R300" i="5"/>
  <c r="Q301" i="5"/>
  <c r="R301" i="5"/>
  <c r="Q302" i="5"/>
  <c r="R302" i="5"/>
  <c r="Q303" i="5"/>
  <c r="R303" i="5"/>
  <c r="Q304" i="5"/>
  <c r="R304" i="5"/>
  <c r="Q305" i="5"/>
  <c r="R305" i="5"/>
  <c r="Q306" i="5"/>
  <c r="R306" i="5"/>
  <c r="Q307" i="5"/>
  <c r="R307" i="5"/>
  <c r="Q308" i="5"/>
  <c r="R308" i="5"/>
  <c r="Q309" i="5"/>
  <c r="R309" i="5"/>
  <c r="Q310" i="5"/>
  <c r="R310" i="5"/>
  <c r="Q311" i="5"/>
  <c r="R311" i="5"/>
  <c r="Q312" i="5"/>
  <c r="R312" i="5"/>
  <c r="Q313" i="5"/>
  <c r="R313" i="5"/>
  <c r="Q314" i="5"/>
  <c r="R314" i="5"/>
  <c r="Q315" i="5"/>
  <c r="R315" i="5"/>
  <c r="Q316" i="5"/>
  <c r="R316" i="5"/>
  <c r="Q317" i="5"/>
  <c r="R317" i="5"/>
  <c r="Q318" i="5"/>
  <c r="R318" i="5"/>
  <c r="Q319" i="5"/>
  <c r="R319" i="5"/>
  <c r="R11" i="5"/>
  <c r="Q11" i="5"/>
  <c r="M12" i="5"/>
  <c r="N12" i="5"/>
  <c r="M13" i="5"/>
  <c r="N13" i="5"/>
  <c r="M14" i="5"/>
  <c r="N14" i="5"/>
  <c r="M15" i="5"/>
  <c r="N15" i="5"/>
  <c r="M16" i="5"/>
  <c r="N16" i="5"/>
  <c r="M17" i="5"/>
  <c r="N17" i="5"/>
  <c r="M18" i="5"/>
  <c r="N18" i="5"/>
  <c r="M19" i="5"/>
  <c r="N19" i="5"/>
  <c r="M20" i="5"/>
  <c r="N20" i="5"/>
  <c r="M21" i="5"/>
  <c r="N21" i="5"/>
  <c r="M22" i="5"/>
  <c r="N22" i="5"/>
  <c r="M23" i="5"/>
  <c r="N23" i="5"/>
  <c r="M24" i="5"/>
  <c r="N24" i="5"/>
  <c r="M25" i="5"/>
  <c r="N25" i="5"/>
  <c r="M26" i="5"/>
  <c r="N26" i="5"/>
  <c r="M27" i="5"/>
  <c r="N27" i="5"/>
  <c r="M28" i="5"/>
  <c r="N28" i="5"/>
  <c r="M29" i="5"/>
  <c r="N29" i="5"/>
  <c r="M30" i="5"/>
  <c r="N30" i="5"/>
  <c r="M31" i="5"/>
  <c r="N31" i="5"/>
  <c r="M32" i="5"/>
  <c r="N32" i="5"/>
  <c r="M33" i="5"/>
  <c r="N33" i="5"/>
  <c r="M34" i="5"/>
  <c r="N34" i="5"/>
  <c r="M35" i="5"/>
  <c r="N35" i="5"/>
  <c r="M36" i="5"/>
  <c r="N36" i="5"/>
  <c r="M37" i="5"/>
  <c r="N37" i="5"/>
  <c r="M38" i="5"/>
  <c r="N38" i="5"/>
  <c r="M39" i="5"/>
  <c r="N39" i="5"/>
  <c r="M40" i="5"/>
  <c r="N40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48" i="5"/>
  <c r="N48" i="5"/>
  <c r="M49" i="5"/>
  <c r="N49" i="5"/>
  <c r="M50" i="5"/>
  <c r="N50" i="5"/>
  <c r="M51" i="5"/>
  <c r="N51" i="5"/>
  <c r="M52" i="5"/>
  <c r="N52" i="5"/>
  <c r="M53" i="5"/>
  <c r="N53" i="5"/>
  <c r="M54" i="5"/>
  <c r="N54" i="5"/>
  <c r="M55" i="5"/>
  <c r="N55" i="5"/>
  <c r="M56" i="5"/>
  <c r="N56" i="5"/>
  <c r="M57" i="5"/>
  <c r="N57" i="5"/>
  <c r="M58" i="5"/>
  <c r="N58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83" i="5"/>
  <c r="N83" i="5"/>
  <c r="M84" i="5"/>
  <c r="N84" i="5"/>
  <c r="M85" i="5"/>
  <c r="N85" i="5"/>
  <c r="M86" i="5"/>
  <c r="N86" i="5"/>
  <c r="M87" i="5"/>
  <c r="N87" i="5"/>
  <c r="M88" i="5"/>
  <c r="N88" i="5"/>
  <c r="M89" i="5"/>
  <c r="N89" i="5"/>
  <c r="M90" i="5"/>
  <c r="N90" i="5"/>
  <c r="M91" i="5"/>
  <c r="N91" i="5"/>
  <c r="M92" i="5"/>
  <c r="N92" i="5"/>
  <c r="M93" i="5"/>
  <c r="N93" i="5"/>
  <c r="M94" i="5"/>
  <c r="N94" i="5"/>
  <c r="M95" i="5"/>
  <c r="N95" i="5"/>
  <c r="M96" i="5"/>
  <c r="N96" i="5"/>
  <c r="M97" i="5"/>
  <c r="N97" i="5"/>
  <c r="M98" i="5"/>
  <c r="N98" i="5"/>
  <c r="M99" i="5"/>
  <c r="N99" i="5"/>
  <c r="M100" i="5"/>
  <c r="N100" i="5"/>
  <c r="M101" i="5"/>
  <c r="N101" i="5"/>
  <c r="M102" i="5"/>
  <c r="N102" i="5"/>
  <c r="M103" i="5"/>
  <c r="N103" i="5"/>
  <c r="M104" i="5"/>
  <c r="N104" i="5"/>
  <c r="M105" i="5"/>
  <c r="N105" i="5"/>
  <c r="M106" i="5"/>
  <c r="N106" i="5"/>
  <c r="M107" i="5"/>
  <c r="N107" i="5"/>
  <c r="M108" i="5"/>
  <c r="N108" i="5"/>
  <c r="M109" i="5"/>
  <c r="N109" i="5"/>
  <c r="M110" i="5"/>
  <c r="N110" i="5"/>
  <c r="M111" i="5"/>
  <c r="N111" i="5"/>
  <c r="M112" i="5"/>
  <c r="N112" i="5"/>
  <c r="M113" i="5"/>
  <c r="N113" i="5"/>
  <c r="M114" i="5"/>
  <c r="N114" i="5"/>
  <c r="M115" i="5"/>
  <c r="N115" i="5"/>
  <c r="M116" i="5"/>
  <c r="N116" i="5"/>
  <c r="M117" i="5"/>
  <c r="N117" i="5"/>
  <c r="M118" i="5"/>
  <c r="N118" i="5"/>
  <c r="M119" i="5"/>
  <c r="N119" i="5"/>
  <c r="M120" i="5"/>
  <c r="N120" i="5"/>
  <c r="M121" i="5"/>
  <c r="N121" i="5"/>
  <c r="M122" i="5"/>
  <c r="N122" i="5"/>
  <c r="M123" i="5"/>
  <c r="N123" i="5"/>
  <c r="M124" i="5"/>
  <c r="N124" i="5"/>
  <c r="M125" i="5"/>
  <c r="N125" i="5"/>
  <c r="M126" i="5"/>
  <c r="N126" i="5"/>
  <c r="M127" i="5"/>
  <c r="N127" i="5"/>
  <c r="M128" i="5"/>
  <c r="N128" i="5"/>
  <c r="M129" i="5"/>
  <c r="N129" i="5"/>
  <c r="M130" i="5"/>
  <c r="N130" i="5"/>
  <c r="M131" i="5"/>
  <c r="N131" i="5"/>
  <c r="M132" i="5"/>
  <c r="N132" i="5"/>
  <c r="M133" i="5"/>
  <c r="N133" i="5"/>
  <c r="M134" i="5"/>
  <c r="N134" i="5"/>
  <c r="M135" i="5"/>
  <c r="N135" i="5"/>
  <c r="M136" i="5"/>
  <c r="N136" i="5"/>
  <c r="M137" i="5"/>
  <c r="N137" i="5"/>
  <c r="M138" i="5"/>
  <c r="N138" i="5"/>
  <c r="M139" i="5"/>
  <c r="N139" i="5"/>
  <c r="M140" i="5"/>
  <c r="N140" i="5"/>
  <c r="M141" i="5"/>
  <c r="N141" i="5"/>
  <c r="M142" i="5"/>
  <c r="N142" i="5"/>
  <c r="M143" i="5"/>
  <c r="N143" i="5"/>
  <c r="M144" i="5"/>
  <c r="N144" i="5"/>
  <c r="M145" i="5"/>
  <c r="N145" i="5"/>
  <c r="M146" i="5"/>
  <c r="N146" i="5"/>
  <c r="M147" i="5"/>
  <c r="N147" i="5"/>
  <c r="M148" i="5"/>
  <c r="N148" i="5"/>
  <c r="M149" i="5"/>
  <c r="N149" i="5"/>
  <c r="M150" i="5"/>
  <c r="N150" i="5"/>
  <c r="M151" i="5"/>
  <c r="N151" i="5"/>
  <c r="M152" i="5"/>
  <c r="N152" i="5"/>
  <c r="M153" i="5"/>
  <c r="N153" i="5"/>
  <c r="M154" i="5"/>
  <c r="N154" i="5"/>
  <c r="M155" i="5"/>
  <c r="N155" i="5"/>
  <c r="M156" i="5"/>
  <c r="N156" i="5"/>
  <c r="M157" i="5"/>
  <c r="N157" i="5"/>
  <c r="M158" i="5"/>
  <c r="N158" i="5"/>
  <c r="M159" i="5"/>
  <c r="N159" i="5"/>
  <c r="M160" i="5"/>
  <c r="N160" i="5"/>
  <c r="M161" i="5"/>
  <c r="N161" i="5"/>
  <c r="M162" i="5"/>
  <c r="N162" i="5"/>
  <c r="M163" i="5"/>
  <c r="N163" i="5"/>
  <c r="M164" i="5"/>
  <c r="N164" i="5"/>
  <c r="M165" i="5"/>
  <c r="N165" i="5"/>
  <c r="M166" i="5"/>
  <c r="N166" i="5"/>
  <c r="M167" i="5"/>
  <c r="N167" i="5"/>
  <c r="M168" i="5"/>
  <c r="N168" i="5"/>
  <c r="M169" i="5"/>
  <c r="N169" i="5"/>
  <c r="M170" i="5"/>
  <c r="N170" i="5"/>
  <c r="M171" i="5"/>
  <c r="N171" i="5"/>
  <c r="M172" i="5"/>
  <c r="N172" i="5"/>
  <c r="M173" i="5"/>
  <c r="N173" i="5"/>
  <c r="M174" i="5"/>
  <c r="N174" i="5"/>
  <c r="M175" i="5"/>
  <c r="N175" i="5"/>
  <c r="M176" i="5"/>
  <c r="N176" i="5"/>
  <c r="M177" i="5"/>
  <c r="N177" i="5"/>
  <c r="M178" i="5"/>
  <c r="N178" i="5"/>
  <c r="M179" i="5"/>
  <c r="N179" i="5"/>
  <c r="M180" i="5"/>
  <c r="N180" i="5"/>
  <c r="M181" i="5"/>
  <c r="N181" i="5"/>
  <c r="M182" i="5"/>
  <c r="N182" i="5"/>
  <c r="M183" i="5"/>
  <c r="N183" i="5"/>
  <c r="M184" i="5"/>
  <c r="N184" i="5"/>
  <c r="M185" i="5"/>
  <c r="N185" i="5"/>
  <c r="M186" i="5"/>
  <c r="N186" i="5"/>
  <c r="M187" i="5"/>
  <c r="N187" i="5"/>
  <c r="M188" i="5"/>
  <c r="N188" i="5"/>
  <c r="M189" i="5"/>
  <c r="N189" i="5"/>
  <c r="M190" i="5"/>
  <c r="N190" i="5"/>
  <c r="M191" i="5"/>
  <c r="N191" i="5"/>
  <c r="M192" i="5"/>
  <c r="N192" i="5"/>
  <c r="M193" i="5"/>
  <c r="N193" i="5"/>
  <c r="M194" i="5"/>
  <c r="N194" i="5"/>
  <c r="M195" i="5"/>
  <c r="N195" i="5"/>
  <c r="M196" i="5"/>
  <c r="N196" i="5"/>
  <c r="M197" i="5"/>
  <c r="N197" i="5"/>
  <c r="M198" i="5"/>
  <c r="N198" i="5"/>
  <c r="M199" i="5"/>
  <c r="N199" i="5"/>
  <c r="M200" i="5"/>
  <c r="N200" i="5"/>
  <c r="M201" i="5"/>
  <c r="N201" i="5"/>
  <c r="M202" i="5"/>
  <c r="N202" i="5"/>
  <c r="M203" i="5"/>
  <c r="N203" i="5"/>
  <c r="M204" i="5"/>
  <c r="N204" i="5"/>
  <c r="M205" i="5"/>
  <c r="N205" i="5"/>
  <c r="M206" i="5"/>
  <c r="N206" i="5"/>
  <c r="M207" i="5"/>
  <c r="N207" i="5"/>
  <c r="M208" i="5"/>
  <c r="N208" i="5"/>
  <c r="M209" i="5"/>
  <c r="N209" i="5"/>
  <c r="M210" i="5"/>
  <c r="N210" i="5"/>
  <c r="M211" i="5"/>
  <c r="N211" i="5"/>
  <c r="M212" i="5"/>
  <c r="N212" i="5"/>
  <c r="M213" i="5"/>
  <c r="N213" i="5"/>
  <c r="M214" i="5"/>
  <c r="N214" i="5"/>
  <c r="M215" i="5"/>
  <c r="N215" i="5"/>
  <c r="M216" i="5"/>
  <c r="N216" i="5"/>
  <c r="M217" i="5"/>
  <c r="N217" i="5"/>
  <c r="M218" i="5"/>
  <c r="N218" i="5"/>
  <c r="M219" i="5"/>
  <c r="N219" i="5"/>
  <c r="M220" i="5"/>
  <c r="N220" i="5"/>
  <c r="M221" i="5"/>
  <c r="N221" i="5"/>
  <c r="M222" i="5"/>
  <c r="N222" i="5"/>
  <c r="M223" i="5"/>
  <c r="N223" i="5"/>
  <c r="M224" i="5"/>
  <c r="N224" i="5"/>
  <c r="M225" i="5"/>
  <c r="N225" i="5"/>
  <c r="M226" i="5"/>
  <c r="N226" i="5"/>
  <c r="M227" i="5"/>
  <c r="N227" i="5"/>
  <c r="M228" i="5"/>
  <c r="N228" i="5"/>
  <c r="M229" i="5"/>
  <c r="N229" i="5"/>
  <c r="M230" i="5"/>
  <c r="N230" i="5"/>
  <c r="M231" i="5"/>
  <c r="N231" i="5"/>
  <c r="M232" i="5"/>
  <c r="N232" i="5"/>
  <c r="M233" i="5"/>
  <c r="N233" i="5"/>
  <c r="M234" i="5"/>
  <c r="N234" i="5"/>
  <c r="M235" i="5"/>
  <c r="N235" i="5"/>
  <c r="M236" i="5"/>
  <c r="N236" i="5"/>
  <c r="M237" i="5"/>
  <c r="N237" i="5"/>
  <c r="M238" i="5"/>
  <c r="N238" i="5"/>
  <c r="M239" i="5"/>
  <c r="N239" i="5"/>
  <c r="M240" i="5"/>
  <c r="N240" i="5"/>
  <c r="M241" i="5"/>
  <c r="N241" i="5"/>
  <c r="M242" i="5"/>
  <c r="N242" i="5"/>
  <c r="M243" i="5"/>
  <c r="N243" i="5"/>
  <c r="M244" i="5"/>
  <c r="N244" i="5"/>
  <c r="M245" i="5"/>
  <c r="N245" i="5"/>
  <c r="M246" i="5"/>
  <c r="N246" i="5"/>
  <c r="M247" i="5"/>
  <c r="N247" i="5"/>
  <c r="M248" i="5"/>
  <c r="N248" i="5"/>
  <c r="M249" i="5"/>
  <c r="N249" i="5"/>
  <c r="M250" i="5"/>
  <c r="N250" i="5"/>
  <c r="M251" i="5"/>
  <c r="N251" i="5"/>
  <c r="M252" i="5"/>
  <c r="N252" i="5"/>
  <c r="M253" i="5"/>
  <c r="N253" i="5"/>
  <c r="M254" i="5"/>
  <c r="N254" i="5"/>
  <c r="M255" i="5"/>
  <c r="N255" i="5"/>
  <c r="M256" i="5"/>
  <c r="N256" i="5"/>
  <c r="M257" i="5"/>
  <c r="N257" i="5"/>
  <c r="M258" i="5"/>
  <c r="N258" i="5"/>
  <c r="M259" i="5"/>
  <c r="N259" i="5"/>
  <c r="M260" i="5"/>
  <c r="N260" i="5"/>
  <c r="M261" i="5"/>
  <c r="N261" i="5"/>
  <c r="M262" i="5"/>
  <c r="N262" i="5"/>
  <c r="M263" i="5"/>
  <c r="N263" i="5"/>
  <c r="M264" i="5"/>
  <c r="N264" i="5"/>
  <c r="M265" i="5"/>
  <c r="N265" i="5"/>
  <c r="M266" i="5"/>
  <c r="N266" i="5"/>
  <c r="M267" i="5"/>
  <c r="N267" i="5"/>
  <c r="M268" i="5"/>
  <c r="N268" i="5"/>
  <c r="M269" i="5"/>
  <c r="N269" i="5"/>
  <c r="M270" i="5"/>
  <c r="N270" i="5"/>
  <c r="M271" i="5"/>
  <c r="N271" i="5"/>
  <c r="M272" i="5"/>
  <c r="N272" i="5"/>
  <c r="M273" i="5"/>
  <c r="N273" i="5"/>
  <c r="M274" i="5"/>
  <c r="N274" i="5"/>
  <c r="M275" i="5"/>
  <c r="N275" i="5"/>
  <c r="M276" i="5"/>
  <c r="N276" i="5"/>
  <c r="M277" i="5"/>
  <c r="N277" i="5"/>
  <c r="M278" i="5"/>
  <c r="N278" i="5"/>
  <c r="M279" i="5"/>
  <c r="N279" i="5"/>
  <c r="M280" i="5"/>
  <c r="N280" i="5"/>
  <c r="M281" i="5"/>
  <c r="N281" i="5"/>
  <c r="M282" i="5"/>
  <c r="N282" i="5"/>
  <c r="M283" i="5"/>
  <c r="N283" i="5"/>
  <c r="M284" i="5"/>
  <c r="N284" i="5"/>
  <c r="M285" i="5"/>
  <c r="N285" i="5"/>
  <c r="M286" i="5"/>
  <c r="N286" i="5"/>
  <c r="M287" i="5"/>
  <c r="N287" i="5"/>
  <c r="M288" i="5"/>
  <c r="N288" i="5"/>
  <c r="M289" i="5"/>
  <c r="N289" i="5"/>
  <c r="M290" i="5"/>
  <c r="N290" i="5"/>
  <c r="M291" i="5"/>
  <c r="N291" i="5"/>
  <c r="M292" i="5"/>
  <c r="N292" i="5"/>
  <c r="M293" i="5"/>
  <c r="N293" i="5"/>
  <c r="M294" i="5"/>
  <c r="N294" i="5"/>
  <c r="M295" i="5"/>
  <c r="N295" i="5"/>
  <c r="M296" i="5"/>
  <c r="N296" i="5"/>
  <c r="M297" i="5"/>
  <c r="N297" i="5"/>
  <c r="M298" i="5"/>
  <c r="N298" i="5"/>
  <c r="M299" i="5"/>
  <c r="N299" i="5"/>
  <c r="M300" i="5"/>
  <c r="N300" i="5"/>
  <c r="M301" i="5"/>
  <c r="N301" i="5"/>
  <c r="M302" i="5"/>
  <c r="N302" i="5"/>
  <c r="M303" i="5"/>
  <c r="N303" i="5"/>
  <c r="M304" i="5"/>
  <c r="N304" i="5"/>
  <c r="M305" i="5"/>
  <c r="N305" i="5"/>
  <c r="M306" i="5"/>
  <c r="N306" i="5"/>
  <c r="M307" i="5"/>
  <c r="N307" i="5"/>
  <c r="M308" i="5"/>
  <c r="N308" i="5"/>
  <c r="M309" i="5"/>
  <c r="N309" i="5"/>
  <c r="M310" i="5"/>
  <c r="N310" i="5"/>
  <c r="M311" i="5"/>
  <c r="N311" i="5"/>
  <c r="M312" i="5"/>
  <c r="N312" i="5"/>
  <c r="M313" i="5"/>
  <c r="N313" i="5"/>
  <c r="M314" i="5"/>
  <c r="N314" i="5"/>
  <c r="M315" i="5"/>
  <c r="N315" i="5"/>
  <c r="M316" i="5"/>
  <c r="N316" i="5"/>
  <c r="M317" i="5"/>
  <c r="N317" i="5"/>
  <c r="M318" i="5"/>
  <c r="N318" i="5"/>
  <c r="M319" i="5"/>
  <c r="N319" i="5"/>
  <c r="N11" i="5"/>
  <c r="M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/>
  <c r="I117" i="5"/>
  <c r="J117" i="5"/>
  <c r="I118" i="5"/>
  <c r="J118" i="5"/>
  <c r="I119" i="5"/>
  <c r="J119" i="5"/>
  <c r="I120" i="5"/>
  <c r="J120" i="5"/>
  <c r="I121" i="5"/>
  <c r="J121" i="5"/>
  <c r="I122" i="5"/>
  <c r="J122" i="5"/>
  <c r="I123" i="5"/>
  <c r="J123" i="5"/>
  <c r="I124" i="5"/>
  <c r="J124" i="5"/>
  <c r="I125" i="5"/>
  <c r="J125" i="5"/>
  <c r="I126" i="5"/>
  <c r="J126" i="5"/>
  <c r="I127" i="5"/>
  <c r="J127" i="5"/>
  <c r="I128" i="5"/>
  <c r="J128" i="5"/>
  <c r="I129" i="5"/>
  <c r="J129" i="5"/>
  <c r="I130" i="5"/>
  <c r="J130" i="5"/>
  <c r="I131" i="5"/>
  <c r="J131" i="5"/>
  <c r="I132" i="5"/>
  <c r="J132" i="5"/>
  <c r="I133" i="5"/>
  <c r="J133" i="5"/>
  <c r="I134" i="5"/>
  <c r="J134" i="5"/>
  <c r="I135" i="5"/>
  <c r="J135" i="5"/>
  <c r="I136" i="5"/>
  <c r="J136" i="5"/>
  <c r="I137" i="5"/>
  <c r="J137" i="5"/>
  <c r="I138" i="5"/>
  <c r="J138" i="5"/>
  <c r="I139" i="5"/>
  <c r="J139" i="5"/>
  <c r="I140" i="5"/>
  <c r="J140" i="5"/>
  <c r="I141" i="5"/>
  <c r="J141" i="5"/>
  <c r="I142" i="5"/>
  <c r="J142" i="5"/>
  <c r="I143" i="5"/>
  <c r="J143" i="5"/>
  <c r="I144" i="5"/>
  <c r="J144" i="5"/>
  <c r="I145" i="5"/>
  <c r="J145" i="5"/>
  <c r="I146" i="5"/>
  <c r="J146" i="5"/>
  <c r="I147" i="5"/>
  <c r="J147" i="5"/>
  <c r="I148" i="5"/>
  <c r="J148" i="5"/>
  <c r="I149" i="5"/>
  <c r="J149" i="5"/>
  <c r="I150" i="5"/>
  <c r="J150" i="5"/>
  <c r="I151" i="5"/>
  <c r="J151" i="5"/>
  <c r="I152" i="5"/>
  <c r="J152" i="5"/>
  <c r="I153" i="5"/>
  <c r="J153" i="5"/>
  <c r="I154" i="5"/>
  <c r="J154" i="5"/>
  <c r="I155" i="5"/>
  <c r="J155" i="5"/>
  <c r="I156" i="5"/>
  <c r="J156" i="5"/>
  <c r="I157" i="5"/>
  <c r="J157" i="5"/>
  <c r="I158" i="5"/>
  <c r="J158" i="5"/>
  <c r="I159" i="5"/>
  <c r="J159" i="5"/>
  <c r="I160" i="5"/>
  <c r="J160" i="5"/>
  <c r="I161" i="5"/>
  <c r="J161" i="5"/>
  <c r="I162" i="5"/>
  <c r="J162" i="5"/>
  <c r="I163" i="5"/>
  <c r="J163" i="5"/>
  <c r="I164" i="5"/>
  <c r="J164" i="5"/>
  <c r="I165" i="5"/>
  <c r="J165" i="5"/>
  <c r="I166" i="5"/>
  <c r="J166" i="5"/>
  <c r="I167" i="5"/>
  <c r="J167" i="5"/>
  <c r="I168" i="5"/>
  <c r="J168" i="5"/>
  <c r="I169" i="5"/>
  <c r="J169" i="5"/>
  <c r="I170" i="5"/>
  <c r="J170" i="5"/>
  <c r="I171" i="5"/>
  <c r="J171" i="5"/>
  <c r="I172" i="5"/>
  <c r="J172" i="5"/>
  <c r="I173" i="5"/>
  <c r="J173" i="5"/>
  <c r="I174" i="5"/>
  <c r="J174" i="5"/>
  <c r="I175" i="5"/>
  <c r="J175" i="5"/>
  <c r="I176" i="5"/>
  <c r="J176" i="5"/>
  <c r="I177" i="5"/>
  <c r="J177" i="5"/>
  <c r="I178" i="5"/>
  <c r="J178" i="5"/>
  <c r="I179" i="5"/>
  <c r="J179" i="5"/>
  <c r="I180" i="5"/>
  <c r="J180" i="5"/>
  <c r="I181" i="5"/>
  <c r="J181" i="5"/>
  <c r="I182" i="5"/>
  <c r="J182" i="5"/>
  <c r="I183" i="5"/>
  <c r="J183" i="5"/>
  <c r="I184" i="5"/>
  <c r="J184" i="5"/>
  <c r="I185" i="5"/>
  <c r="J185" i="5"/>
  <c r="I186" i="5"/>
  <c r="J186" i="5"/>
  <c r="I187" i="5"/>
  <c r="J187" i="5"/>
  <c r="I188" i="5"/>
  <c r="J188" i="5"/>
  <c r="I189" i="5"/>
  <c r="J189" i="5"/>
  <c r="I190" i="5"/>
  <c r="J190" i="5"/>
  <c r="I191" i="5"/>
  <c r="J191" i="5"/>
  <c r="I192" i="5"/>
  <c r="J192" i="5"/>
  <c r="I193" i="5"/>
  <c r="J193" i="5"/>
  <c r="I194" i="5"/>
  <c r="J194" i="5"/>
  <c r="I195" i="5"/>
  <c r="J195" i="5"/>
  <c r="I196" i="5"/>
  <c r="J196" i="5"/>
  <c r="I197" i="5"/>
  <c r="J197" i="5"/>
  <c r="I198" i="5"/>
  <c r="J198" i="5"/>
  <c r="I199" i="5"/>
  <c r="J199" i="5"/>
  <c r="I200" i="5"/>
  <c r="J200" i="5"/>
  <c r="I201" i="5"/>
  <c r="J201" i="5"/>
  <c r="I202" i="5"/>
  <c r="J202" i="5"/>
  <c r="I203" i="5"/>
  <c r="J203" i="5"/>
  <c r="I204" i="5"/>
  <c r="J204" i="5"/>
  <c r="I205" i="5"/>
  <c r="J205" i="5"/>
  <c r="I206" i="5"/>
  <c r="J206" i="5"/>
  <c r="I207" i="5"/>
  <c r="J207" i="5"/>
  <c r="I208" i="5"/>
  <c r="J208" i="5"/>
  <c r="I209" i="5"/>
  <c r="J209" i="5"/>
  <c r="I210" i="5"/>
  <c r="J210" i="5"/>
  <c r="I211" i="5"/>
  <c r="J211" i="5"/>
  <c r="I212" i="5"/>
  <c r="J212" i="5"/>
  <c r="I213" i="5"/>
  <c r="J213" i="5"/>
  <c r="I214" i="5"/>
  <c r="J214" i="5"/>
  <c r="I215" i="5"/>
  <c r="J215" i="5"/>
  <c r="I216" i="5"/>
  <c r="J216" i="5"/>
  <c r="I217" i="5"/>
  <c r="J217" i="5"/>
  <c r="I218" i="5"/>
  <c r="J218" i="5"/>
  <c r="I219" i="5"/>
  <c r="J219" i="5"/>
  <c r="I220" i="5"/>
  <c r="J220" i="5"/>
  <c r="I221" i="5"/>
  <c r="J221" i="5"/>
  <c r="I222" i="5"/>
  <c r="J222" i="5"/>
  <c r="I223" i="5"/>
  <c r="J223" i="5"/>
  <c r="I224" i="5"/>
  <c r="J224" i="5"/>
  <c r="I225" i="5"/>
  <c r="J225" i="5"/>
  <c r="I226" i="5"/>
  <c r="J226" i="5"/>
  <c r="I227" i="5"/>
  <c r="J227" i="5"/>
  <c r="I228" i="5"/>
  <c r="J228" i="5"/>
  <c r="I229" i="5"/>
  <c r="J229" i="5"/>
  <c r="I230" i="5"/>
  <c r="J230" i="5"/>
  <c r="I231" i="5"/>
  <c r="J231" i="5"/>
  <c r="I232" i="5"/>
  <c r="J232" i="5"/>
  <c r="I233" i="5"/>
  <c r="J233" i="5"/>
  <c r="I234" i="5"/>
  <c r="J234" i="5"/>
  <c r="I235" i="5"/>
  <c r="J235" i="5"/>
  <c r="I236" i="5"/>
  <c r="J236" i="5"/>
  <c r="I237" i="5"/>
  <c r="J237" i="5"/>
  <c r="I238" i="5"/>
  <c r="J238" i="5"/>
  <c r="I239" i="5"/>
  <c r="J239" i="5"/>
  <c r="I240" i="5"/>
  <c r="J240" i="5"/>
  <c r="I241" i="5"/>
  <c r="J241" i="5"/>
  <c r="I242" i="5"/>
  <c r="J242" i="5"/>
  <c r="I243" i="5"/>
  <c r="J243" i="5"/>
  <c r="I244" i="5"/>
  <c r="J244" i="5"/>
  <c r="I245" i="5"/>
  <c r="J245" i="5"/>
  <c r="I246" i="5"/>
  <c r="J246" i="5"/>
  <c r="I247" i="5"/>
  <c r="J247" i="5"/>
  <c r="I248" i="5"/>
  <c r="J248" i="5"/>
  <c r="I249" i="5"/>
  <c r="J249" i="5"/>
  <c r="I250" i="5"/>
  <c r="J250" i="5"/>
  <c r="I251" i="5"/>
  <c r="J251" i="5"/>
  <c r="I252" i="5"/>
  <c r="J252" i="5"/>
  <c r="I253" i="5"/>
  <c r="J253" i="5"/>
  <c r="I254" i="5"/>
  <c r="J254" i="5"/>
  <c r="I255" i="5"/>
  <c r="J255" i="5"/>
  <c r="I256" i="5"/>
  <c r="J256" i="5"/>
  <c r="I257" i="5"/>
  <c r="J257" i="5"/>
  <c r="I258" i="5"/>
  <c r="J258" i="5"/>
  <c r="I259" i="5"/>
  <c r="J259" i="5"/>
  <c r="I260" i="5"/>
  <c r="J260" i="5"/>
  <c r="I261" i="5"/>
  <c r="J261" i="5"/>
  <c r="I262" i="5"/>
  <c r="J262" i="5"/>
  <c r="I263" i="5"/>
  <c r="J263" i="5"/>
  <c r="I264" i="5"/>
  <c r="J264" i="5"/>
  <c r="I265" i="5"/>
  <c r="J265" i="5"/>
  <c r="I266" i="5"/>
  <c r="J266" i="5"/>
  <c r="I267" i="5"/>
  <c r="J267" i="5"/>
  <c r="I268" i="5"/>
  <c r="J268" i="5"/>
  <c r="I269" i="5"/>
  <c r="J269" i="5"/>
  <c r="I270" i="5"/>
  <c r="J270" i="5"/>
  <c r="I271" i="5"/>
  <c r="J271" i="5"/>
  <c r="I272" i="5"/>
  <c r="J272" i="5"/>
  <c r="I273" i="5"/>
  <c r="J273" i="5"/>
  <c r="I274" i="5"/>
  <c r="J274" i="5"/>
  <c r="I275" i="5"/>
  <c r="J275" i="5"/>
  <c r="I276" i="5"/>
  <c r="J276" i="5"/>
  <c r="I277" i="5"/>
  <c r="J277" i="5"/>
  <c r="I278" i="5"/>
  <c r="J278" i="5"/>
  <c r="I279" i="5"/>
  <c r="J279" i="5"/>
  <c r="I280" i="5"/>
  <c r="J280" i="5"/>
  <c r="I281" i="5"/>
  <c r="J281" i="5"/>
  <c r="I282" i="5"/>
  <c r="J282" i="5"/>
  <c r="I283" i="5"/>
  <c r="J283" i="5"/>
  <c r="I284" i="5"/>
  <c r="J284" i="5"/>
  <c r="I285" i="5"/>
  <c r="J285" i="5"/>
  <c r="I286" i="5"/>
  <c r="J286" i="5"/>
  <c r="I287" i="5"/>
  <c r="J287" i="5"/>
  <c r="I288" i="5"/>
  <c r="J288" i="5"/>
  <c r="I289" i="5"/>
  <c r="J289" i="5"/>
  <c r="I290" i="5"/>
  <c r="J290" i="5"/>
  <c r="I291" i="5"/>
  <c r="J291" i="5"/>
  <c r="I292" i="5"/>
  <c r="J292" i="5"/>
  <c r="I293" i="5"/>
  <c r="J293" i="5"/>
  <c r="I294" i="5"/>
  <c r="J294" i="5"/>
  <c r="I295" i="5"/>
  <c r="J295" i="5"/>
  <c r="I296" i="5"/>
  <c r="J296" i="5"/>
  <c r="I297" i="5"/>
  <c r="J297" i="5"/>
  <c r="I298" i="5"/>
  <c r="J298" i="5"/>
  <c r="I299" i="5"/>
  <c r="J299" i="5"/>
  <c r="I300" i="5"/>
  <c r="J300" i="5"/>
  <c r="I301" i="5"/>
  <c r="J301" i="5"/>
  <c r="I302" i="5"/>
  <c r="J302" i="5"/>
  <c r="I303" i="5"/>
  <c r="J303" i="5"/>
  <c r="I304" i="5"/>
  <c r="J304" i="5"/>
  <c r="I305" i="5"/>
  <c r="J305" i="5"/>
  <c r="I306" i="5"/>
  <c r="J306" i="5"/>
  <c r="I307" i="5"/>
  <c r="J307" i="5"/>
  <c r="I308" i="5"/>
  <c r="J308" i="5"/>
  <c r="I309" i="5"/>
  <c r="J309" i="5"/>
  <c r="I310" i="5"/>
  <c r="J310" i="5"/>
  <c r="I311" i="5"/>
  <c r="J311" i="5"/>
  <c r="I312" i="5"/>
  <c r="J312" i="5"/>
  <c r="I313" i="5"/>
  <c r="J313" i="5"/>
  <c r="I314" i="5"/>
  <c r="J314" i="5"/>
  <c r="I315" i="5"/>
  <c r="J315" i="5"/>
  <c r="I316" i="5"/>
  <c r="J316" i="5"/>
  <c r="I317" i="5"/>
  <c r="J317" i="5"/>
  <c r="I318" i="5"/>
  <c r="J318" i="5"/>
  <c r="I319" i="5"/>
  <c r="J319" i="5"/>
  <c r="J11" i="5"/>
  <c r="I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E84" i="5"/>
  <c r="F84" i="5"/>
  <c r="E85" i="5"/>
  <c r="F85" i="5"/>
  <c r="E86" i="5"/>
  <c r="F86" i="5"/>
  <c r="E87" i="5"/>
  <c r="F87" i="5"/>
  <c r="E88" i="5"/>
  <c r="F88" i="5"/>
  <c r="E89" i="5"/>
  <c r="F89" i="5"/>
  <c r="E90" i="5"/>
  <c r="F90" i="5"/>
  <c r="E91" i="5"/>
  <c r="F91" i="5"/>
  <c r="E92" i="5"/>
  <c r="F92" i="5"/>
  <c r="E93" i="5"/>
  <c r="F93" i="5"/>
  <c r="E94" i="5"/>
  <c r="F94" i="5"/>
  <c r="E95" i="5"/>
  <c r="F95" i="5"/>
  <c r="E96" i="5"/>
  <c r="F96" i="5"/>
  <c r="E97" i="5"/>
  <c r="F97" i="5"/>
  <c r="E98" i="5"/>
  <c r="F98" i="5"/>
  <c r="E99" i="5"/>
  <c r="F99" i="5"/>
  <c r="E100" i="5"/>
  <c r="F100" i="5"/>
  <c r="E101" i="5"/>
  <c r="F101" i="5"/>
  <c r="E102" i="5"/>
  <c r="F102" i="5"/>
  <c r="E103" i="5"/>
  <c r="F103" i="5"/>
  <c r="E104" i="5"/>
  <c r="F104" i="5"/>
  <c r="E105" i="5"/>
  <c r="F105" i="5"/>
  <c r="E106" i="5"/>
  <c r="F106" i="5"/>
  <c r="E107" i="5"/>
  <c r="F107" i="5"/>
  <c r="E108" i="5"/>
  <c r="F108" i="5"/>
  <c r="E109" i="5"/>
  <c r="F109" i="5"/>
  <c r="E110" i="5"/>
  <c r="F110" i="5"/>
  <c r="E111" i="5"/>
  <c r="F111" i="5"/>
  <c r="E112" i="5"/>
  <c r="F112" i="5"/>
  <c r="E113" i="5"/>
  <c r="F113" i="5"/>
  <c r="E114" i="5"/>
  <c r="F114" i="5"/>
  <c r="E115" i="5"/>
  <c r="F115" i="5"/>
  <c r="E116" i="5"/>
  <c r="F116" i="5"/>
  <c r="E117" i="5"/>
  <c r="F117" i="5"/>
  <c r="E118" i="5"/>
  <c r="F118" i="5"/>
  <c r="E119" i="5"/>
  <c r="F119" i="5"/>
  <c r="E120" i="5"/>
  <c r="F120" i="5"/>
  <c r="E121" i="5"/>
  <c r="F121" i="5"/>
  <c r="E122" i="5"/>
  <c r="F122" i="5"/>
  <c r="E123" i="5"/>
  <c r="F123" i="5"/>
  <c r="E124" i="5"/>
  <c r="F124" i="5"/>
  <c r="E125" i="5"/>
  <c r="F125" i="5"/>
  <c r="E126" i="5"/>
  <c r="F126" i="5"/>
  <c r="E127" i="5"/>
  <c r="F127" i="5"/>
  <c r="E128" i="5"/>
  <c r="F128" i="5"/>
  <c r="E129" i="5"/>
  <c r="F129" i="5"/>
  <c r="E130" i="5"/>
  <c r="F130" i="5"/>
  <c r="E131" i="5"/>
  <c r="F131" i="5"/>
  <c r="E132" i="5"/>
  <c r="F132" i="5"/>
  <c r="E133" i="5"/>
  <c r="F133" i="5"/>
  <c r="E134" i="5"/>
  <c r="F134" i="5"/>
  <c r="E135" i="5"/>
  <c r="F135" i="5"/>
  <c r="E136" i="5"/>
  <c r="F136" i="5"/>
  <c r="E137" i="5"/>
  <c r="F137" i="5"/>
  <c r="E138" i="5"/>
  <c r="F138" i="5"/>
  <c r="E139" i="5"/>
  <c r="F139" i="5"/>
  <c r="E140" i="5"/>
  <c r="F140" i="5"/>
  <c r="E141" i="5"/>
  <c r="F141" i="5"/>
  <c r="E142" i="5"/>
  <c r="F142" i="5"/>
  <c r="E143" i="5"/>
  <c r="F143" i="5"/>
  <c r="E144" i="5"/>
  <c r="F144" i="5"/>
  <c r="E145" i="5"/>
  <c r="F145" i="5"/>
  <c r="E146" i="5"/>
  <c r="F146" i="5"/>
  <c r="E147" i="5"/>
  <c r="F147" i="5"/>
  <c r="E148" i="5"/>
  <c r="F148" i="5"/>
  <c r="E149" i="5"/>
  <c r="F149" i="5"/>
  <c r="E150" i="5"/>
  <c r="F150" i="5"/>
  <c r="E151" i="5"/>
  <c r="F151" i="5"/>
  <c r="E152" i="5"/>
  <c r="F152" i="5"/>
  <c r="E153" i="5"/>
  <c r="F153" i="5"/>
  <c r="E154" i="5"/>
  <c r="F154" i="5"/>
  <c r="E155" i="5"/>
  <c r="F155" i="5"/>
  <c r="E156" i="5"/>
  <c r="F156" i="5"/>
  <c r="E157" i="5"/>
  <c r="F157" i="5"/>
  <c r="E158" i="5"/>
  <c r="F158" i="5"/>
  <c r="E159" i="5"/>
  <c r="F159" i="5"/>
  <c r="E160" i="5"/>
  <c r="F160" i="5"/>
  <c r="E161" i="5"/>
  <c r="F161" i="5"/>
  <c r="E162" i="5"/>
  <c r="F162" i="5"/>
  <c r="E163" i="5"/>
  <c r="F163" i="5"/>
  <c r="E164" i="5"/>
  <c r="F164" i="5"/>
  <c r="E165" i="5"/>
  <c r="F165" i="5"/>
  <c r="E166" i="5"/>
  <c r="F166" i="5"/>
  <c r="E167" i="5"/>
  <c r="F167" i="5"/>
  <c r="E168" i="5"/>
  <c r="F168" i="5"/>
  <c r="E169" i="5"/>
  <c r="F169" i="5"/>
  <c r="E170" i="5"/>
  <c r="F170" i="5"/>
  <c r="E171" i="5"/>
  <c r="F171" i="5"/>
  <c r="E172" i="5"/>
  <c r="F172" i="5"/>
  <c r="E173" i="5"/>
  <c r="F173" i="5"/>
  <c r="E174" i="5"/>
  <c r="F174" i="5"/>
  <c r="E175" i="5"/>
  <c r="F175" i="5"/>
  <c r="E176" i="5"/>
  <c r="F176" i="5"/>
  <c r="E177" i="5"/>
  <c r="F177" i="5"/>
  <c r="E178" i="5"/>
  <c r="F178" i="5"/>
  <c r="E179" i="5"/>
  <c r="F179" i="5"/>
  <c r="E180" i="5"/>
  <c r="F180" i="5"/>
  <c r="E181" i="5"/>
  <c r="F181" i="5"/>
  <c r="E182" i="5"/>
  <c r="F182" i="5"/>
  <c r="E183" i="5"/>
  <c r="F183" i="5"/>
  <c r="E184" i="5"/>
  <c r="F184" i="5"/>
  <c r="E185" i="5"/>
  <c r="F185" i="5"/>
  <c r="E186" i="5"/>
  <c r="F186" i="5"/>
  <c r="E187" i="5"/>
  <c r="F187" i="5"/>
  <c r="E188" i="5"/>
  <c r="F188" i="5"/>
  <c r="E189" i="5"/>
  <c r="F189" i="5"/>
  <c r="E190" i="5"/>
  <c r="F190" i="5"/>
  <c r="E191" i="5"/>
  <c r="F191" i="5"/>
  <c r="E192" i="5"/>
  <c r="F192" i="5"/>
  <c r="E193" i="5"/>
  <c r="F193" i="5"/>
  <c r="E194" i="5"/>
  <c r="F194" i="5"/>
  <c r="E195" i="5"/>
  <c r="F195" i="5"/>
  <c r="E196" i="5"/>
  <c r="F196" i="5"/>
  <c r="E197" i="5"/>
  <c r="F197" i="5"/>
  <c r="E198" i="5"/>
  <c r="F198" i="5"/>
  <c r="E199" i="5"/>
  <c r="F199" i="5"/>
  <c r="E200" i="5"/>
  <c r="F200" i="5"/>
  <c r="E201" i="5"/>
  <c r="F201" i="5"/>
  <c r="E202" i="5"/>
  <c r="F202" i="5"/>
  <c r="E203" i="5"/>
  <c r="F203" i="5"/>
  <c r="E204" i="5"/>
  <c r="F204" i="5"/>
  <c r="E205" i="5"/>
  <c r="F205" i="5"/>
  <c r="E206" i="5"/>
  <c r="F206" i="5"/>
  <c r="E207" i="5"/>
  <c r="F207" i="5"/>
  <c r="E208" i="5"/>
  <c r="F208" i="5"/>
  <c r="E209" i="5"/>
  <c r="F209" i="5"/>
  <c r="E210" i="5"/>
  <c r="F210" i="5"/>
  <c r="E211" i="5"/>
  <c r="F211" i="5"/>
  <c r="E212" i="5"/>
  <c r="F212" i="5"/>
  <c r="E213" i="5"/>
  <c r="F213" i="5"/>
  <c r="E214" i="5"/>
  <c r="F214" i="5"/>
  <c r="E215" i="5"/>
  <c r="F215" i="5"/>
  <c r="E216" i="5"/>
  <c r="F216" i="5"/>
  <c r="E217" i="5"/>
  <c r="F217" i="5"/>
  <c r="E218" i="5"/>
  <c r="F218" i="5"/>
  <c r="E219" i="5"/>
  <c r="F219" i="5"/>
  <c r="E220" i="5"/>
  <c r="F220" i="5"/>
  <c r="E221" i="5"/>
  <c r="F221" i="5"/>
  <c r="E222" i="5"/>
  <c r="F222" i="5"/>
  <c r="E223" i="5"/>
  <c r="F223" i="5"/>
  <c r="E224" i="5"/>
  <c r="F224" i="5"/>
  <c r="E225" i="5"/>
  <c r="F225" i="5"/>
  <c r="E226" i="5"/>
  <c r="F226" i="5"/>
  <c r="E227" i="5"/>
  <c r="F227" i="5"/>
  <c r="E228" i="5"/>
  <c r="F228" i="5"/>
  <c r="E229" i="5"/>
  <c r="F229" i="5"/>
  <c r="E230" i="5"/>
  <c r="F230" i="5"/>
  <c r="E231" i="5"/>
  <c r="F231" i="5"/>
  <c r="E232" i="5"/>
  <c r="F232" i="5"/>
  <c r="E233" i="5"/>
  <c r="F233" i="5"/>
  <c r="E234" i="5"/>
  <c r="F234" i="5"/>
  <c r="E235" i="5"/>
  <c r="F235" i="5"/>
  <c r="E236" i="5"/>
  <c r="F236" i="5"/>
  <c r="E237" i="5"/>
  <c r="F237" i="5"/>
  <c r="E238" i="5"/>
  <c r="F238" i="5"/>
  <c r="E239" i="5"/>
  <c r="F239" i="5"/>
  <c r="E240" i="5"/>
  <c r="F240" i="5"/>
  <c r="E241" i="5"/>
  <c r="F241" i="5"/>
  <c r="E242" i="5"/>
  <c r="F242" i="5"/>
  <c r="E243" i="5"/>
  <c r="F243" i="5"/>
  <c r="E244" i="5"/>
  <c r="F244" i="5"/>
  <c r="E245" i="5"/>
  <c r="F245" i="5"/>
  <c r="E246" i="5"/>
  <c r="F246" i="5"/>
  <c r="E247" i="5"/>
  <c r="F247" i="5"/>
  <c r="E248" i="5"/>
  <c r="F248" i="5"/>
  <c r="E249" i="5"/>
  <c r="F249" i="5"/>
  <c r="E250" i="5"/>
  <c r="F250" i="5"/>
  <c r="E251" i="5"/>
  <c r="F251" i="5"/>
  <c r="E252" i="5"/>
  <c r="F252" i="5"/>
  <c r="E253" i="5"/>
  <c r="F253" i="5"/>
  <c r="E254" i="5"/>
  <c r="F254" i="5"/>
  <c r="E255" i="5"/>
  <c r="F255" i="5"/>
  <c r="E256" i="5"/>
  <c r="F256" i="5"/>
  <c r="E257" i="5"/>
  <c r="F257" i="5"/>
  <c r="E258" i="5"/>
  <c r="F258" i="5"/>
  <c r="E259" i="5"/>
  <c r="F259" i="5"/>
  <c r="E260" i="5"/>
  <c r="F260" i="5"/>
  <c r="E261" i="5"/>
  <c r="F261" i="5"/>
  <c r="E262" i="5"/>
  <c r="F262" i="5"/>
  <c r="E263" i="5"/>
  <c r="F263" i="5"/>
  <c r="E264" i="5"/>
  <c r="F264" i="5"/>
  <c r="E265" i="5"/>
  <c r="F265" i="5"/>
  <c r="E266" i="5"/>
  <c r="F266" i="5"/>
  <c r="E267" i="5"/>
  <c r="F267" i="5"/>
  <c r="E268" i="5"/>
  <c r="F268" i="5"/>
  <c r="E269" i="5"/>
  <c r="F269" i="5"/>
  <c r="E270" i="5"/>
  <c r="F270" i="5"/>
  <c r="E271" i="5"/>
  <c r="F271" i="5"/>
  <c r="E272" i="5"/>
  <c r="F272" i="5"/>
  <c r="E273" i="5"/>
  <c r="F273" i="5"/>
  <c r="E274" i="5"/>
  <c r="F274" i="5"/>
  <c r="E275" i="5"/>
  <c r="F275" i="5"/>
  <c r="E276" i="5"/>
  <c r="F276" i="5"/>
  <c r="E277" i="5"/>
  <c r="F277" i="5"/>
  <c r="E278" i="5"/>
  <c r="F278" i="5"/>
  <c r="E279" i="5"/>
  <c r="F279" i="5"/>
  <c r="E280" i="5"/>
  <c r="F280" i="5"/>
  <c r="E281" i="5"/>
  <c r="F281" i="5"/>
  <c r="E282" i="5"/>
  <c r="F282" i="5"/>
  <c r="E283" i="5"/>
  <c r="F283" i="5"/>
  <c r="E284" i="5"/>
  <c r="F284" i="5"/>
  <c r="E285" i="5"/>
  <c r="F285" i="5"/>
  <c r="E286" i="5"/>
  <c r="F286" i="5"/>
  <c r="E287" i="5"/>
  <c r="F287" i="5"/>
  <c r="E288" i="5"/>
  <c r="F288" i="5"/>
  <c r="E289" i="5"/>
  <c r="F289" i="5"/>
  <c r="E290" i="5"/>
  <c r="F290" i="5"/>
  <c r="E291" i="5"/>
  <c r="F291" i="5"/>
  <c r="E292" i="5"/>
  <c r="F292" i="5"/>
  <c r="E293" i="5"/>
  <c r="F293" i="5"/>
  <c r="E294" i="5"/>
  <c r="F294" i="5"/>
  <c r="E295" i="5"/>
  <c r="F295" i="5"/>
  <c r="E296" i="5"/>
  <c r="F296" i="5"/>
  <c r="E297" i="5"/>
  <c r="F297" i="5"/>
  <c r="E298" i="5"/>
  <c r="F298" i="5"/>
  <c r="E299" i="5"/>
  <c r="F299" i="5"/>
  <c r="E300" i="5"/>
  <c r="F300" i="5"/>
  <c r="E301" i="5"/>
  <c r="F301" i="5"/>
  <c r="E302" i="5"/>
  <c r="F302" i="5"/>
  <c r="E303" i="5"/>
  <c r="F303" i="5"/>
  <c r="E304" i="5"/>
  <c r="F304" i="5"/>
  <c r="E305" i="5"/>
  <c r="F305" i="5"/>
  <c r="E306" i="5"/>
  <c r="F306" i="5"/>
  <c r="E307" i="5"/>
  <c r="F307" i="5"/>
  <c r="E308" i="5"/>
  <c r="F308" i="5"/>
  <c r="E309" i="5"/>
  <c r="F309" i="5"/>
  <c r="E310" i="5"/>
  <c r="F310" i="5"/>
  <c r="E311" i="5"/>
  <c r="F311" i="5"/>
  <c r="E312" i="5"/>
  <c r="F312" i="5"/>
  <c r="E313" i="5"/>
  <c r="F313" i="5"/>
  <c r="E314" i="5"/>
  <c r="F314" i="5"/>
  <c r="E315" i="5"/>
  <c r="F315" i="5"/>
  <c r="E316" i="5"/>
  <c r="F316" i="5"/>
  <c r="E317" i="5"/>
  <c r="F317" i="5"/>
  <c r="E318" i="5"/>
  <c r="F318" i="5"/>
  <c r="E319" i="5"/>
  <c r="F319" i="5"/>
  <c r="F11" i="5"/>
  <c r="E11" i="5"/>
  <c r="Q6" i="7"/>
  <c r="B323" i="5"/>
  <c r="C323" i="5" s="1"/>
  <c r="D323" i="5"/>
  <c r="B324" i="5"/>
  <c r="C324" i="5" s="1"/>
  <c r="D324" i="5"/>
  <c r="B325" i="5"/>
  <c r="C325" i="5" s="1"/>
  <c r="D325" i="5"/>
  <c r="B326" i="5"/>
  <c r="C326" i="5" s="1"/>
  <c r="D326" i="5"/>
  <c r="B327" i="5"/>
  <c r="C327" i="5" s="1"/>
  <c r="D327" i="5"/>
  <c r="B328" i="5"/>
  <c r="C328" i="5" s="1"/>
  <c r="D328" i="5"/>
  <c r="B329" i="5"/>
  <c r="C329" i="5" s="1"/>
  <c r="D329" i="5"/>
  <c r="B330" i="5"/>
  <c r="C330" i="5" s="1"/>
  <c r="D330" i="5"/>
  <c r="B331" i="5"/>
  <c r="C331" i="5" s="1"/>
  <c r="D331" i="5"/>
  <c r="B332" i="5"/>
  <c r="C332" i="5" s="1"/>
  <c r="D332" i="5"/>
  <c r="B333" i="5"/>
  <c r="C333" i="5" s="1"/>
  <c r="D333" i="5"/>
  <c r="B334" i="5"/>
  <c r="C334" i="5" s="1"/>
  <c r="D334" i="5"/>
  <c r="B335" i="5"/>
  <c r="C335" i="5" s="1"/>
  <c r="D335" i="5"/>
  <c r="B336" i="5"/>
  <c r="C336" i="5" s="1"/>
  <c r="D336" i="5"/>
  <c r="B337" i="5"/>
  <c r="C337" i="5" s="1"/>
  <c r="D337" i="5"/>
  <c r="B338" i="5"/>
  <c r="C338" i="5" s="1"/>
  <c r="D338" i="5"/>
  <c r="B339" i="5"/>
  <c r="C339" i="5" s="1"/>
  <c r="D339" i="5"/>
  <c r="B340" i="5"/>
  <c r="C340" i="5" s="1"/>
  <c r="D340" i="5"/>
  <c r="B341" i="5"/>
  <c r="C341" i="5" s="1"/>
  <c r="D341" i="5"/>
  <c r="B342" i="5"/>
  <c r="C342" i="5" s="1"/>
  <c r="D342" i="5"/>
  <c r="B343" i="5"/>
  <c r="C343" i="5" s="1"/>
  <c r="D343" i="5"/>
  <c r="B344" i="5"/>
  <c r="C344" i="5" s="1"/>
  <c r="D344" i="5"/>
  <c r="B345" i="5"/>
  <c r="C345" i="5" s="1"/>
  <c r="D345" i="5"/>
  <c r="D322" i="5"/>
  <c r="B322" i="5"/>
  <c r="C322" i="5" s="1"/>
  <c r="B11" i="5"/>
  <c r="C11" i="5" s="1"/>
  <c r="B12" i="5"/>
  <c r="C12" i="5" s="1"/>
  <c r="B13" i="5"/>
  <c r="C13" i="5" s="1"/>
  <c r="B14" i="5"/>
  <c r="C14" i="5" s="1"/>
  <c r="B15" i="5"/>
  <c r="C15" i="5" s="1"/>
  <c r="B16" i="5"/>
  <c r="C16" i="5" s="1"/>
  <c r="B17" i="5"/>
  <c r="C17" i="5" s="1"/>
  <c r="B18" i="5"/>
  <c r="C18" i="5" s="1"/>
  <c r="B19" i="5"/>
  <c r="C19" i="5" s="1"/>
  <c r="B20" i="5"/>
  <c r="C20" i="5" s="1"/>
  <c r="B21" i="5"/>
  <c r="C21" i="5" s="1"/>
  <c r="B22" i="5"/>
  <c r="C22" i="5" s="1"/>
  <c r="B23" i="5"/>
  <c r="C23" i="5" s="1"/>
  <c r="B24" i="5"/>
  <c r="C24" i="5" s="1"/>
  <c r="B25" i="5"/>
  <c r="C25" i="5" s="1"/>
  <c r="B26" i="5"/>
  <c r="C26" i="5" s="1"/>
  <c r="B27" i="5"/>
  <c r="C27" i="5" s="1"/>
  <c r="B28" i="5"/>
  <c r="C28" i="5" s="1"/>
  <c r="B29" i="5"/>
  <c r="C29" i="5" s="1"/>
  <c r="B30" i="5"/>
  <c r="C30" i="5" s="1"/>
  <c r="B31" i="5"/>
  <c r="C31" i="5" s="1"/>
  <c r="B32" i="5"/>
  <c r="C32" i="5" s="1"/>
  <c r="B33" i="5"/>
  <c r="C33" i="5" s="1"/>
  <c r="B34" i="5"/>
  <c r="C34" i="5" s="1"/>
  <c r="B35" i="5"/>
  <c r="C35" i="5" s="1"/>
  <c r="B36" i="5"/>
  <c r="C36" i="5" s="1"/>
  <c r="B37" i="5"/>
  <c r="C37" i="5" s="1"/>
  <c r="B38" i="5"/>
  <c r="B39" i="5"/>
  <c r="C39" i="5" s="1"/>
  <c r="B40" i="5"/>
  <c r="C40" i="5" s="1"/>
  <c r="B41" i="5"/>
  <c r="C41" i="5" s="1"/>
  <c r="B42" i="5"/>
  <c r="C42" i="5" s="1"/>
  <c r="B43" i="5"/>
  <c r="C43" i="5" s="1"/>
  <c r="B44" i="5"/>
  <c r="C44" i="5" s="1"/>
  <c r="B45" i="5"/>
  <c r="C45" i="5" s="1"/>
  <c r="B46" i="5"/>
  <c r="C46" i="5" s="1"/>
  <c r="B47" i="5"/>
  <c r="B48" i="5"/>
  <c r="C48" i="5" s="1"/>
  <c r="B49" i="5"/>
  <c r="C49" i="5" s="1"/>
  <c r="B50" i="5"/>
  <c r="C50" i="5" s="1"/>
  <c r="B51" i="5"/>
  <c r="C51" i="5" s="1"/>
  <c r="B52" i="5"/>
  <c r="C52" i="5" s="1"/>
  <c r="B53" i="5"/>
  <c r="C53" i="5" s="1"/>
  <c r="B54" i="5"/>
  <c r="C54" i="5" s="1"/>
  <c r="B55" i="5"/>
  <c r="C55" i="5" s="1"/>
  <c r="B56" i="5"/>
  <c r="C56" i="5" s="1"/>
  <c r="B57" i="5"/>
  <c r="C57" i="5" s="1"/>
  <c r="B58" i="5"/>
  <c r="C58" i="5" s="1"/>
  <c r="B59" i="5"/>
  <c r="C59" i="5" s="1"/>
  <c r="B60" i="5"/>
  <c r="C60" i="5" s="1"/>
  <c r="B61" i="5"/>
  <c r="C61" i="5" s="1"/>
  <c r="B62" i="5"/>
  <c r="C62" i="5" s="1"/>
  <c r="B63" i="5"/>
  <c r="C63" i="5" s="1"/>
  <c r="B64" i="5"/>
  <c r="C64" i="5" s="1"/>
  <c r="B65" i="5"/>
  <c r="C65" i="5" s="1"/>
  <c r="B66" i="5"/>
  <c r="C66" i="5" s="1"/>
  <c r="B67" i="5"/>
  <c r="C67" i="5" s="1"/>
  <c r="B68" i="5"/>
  <c r="C68" i="5" s="1"/>
  <c r="B69" i="5"/>
  <c r="C69" i="5" s="1"/>
  <c r="B70" i="5"/>
  <c r="C70" i="5" s="1"/>
  <c r="B71" i="5"/>
  <c r="C71" i="5" s="1"/>
  <c r="B72" i="5"/>
  <c r="C72" i="5" s="1"/>
  <c r="B73" i="5"/>
  <c r="C73" i="5" s="1"/>
  <c r="B74" i="5"/>
  <c r="C74" i="5" s="1"/>
  <c r="B75" i="5"/>
  <c r="C75" i="5" s="1"/>
  <c r="B76" i="5"/>
  <c r="C76" i="5" s="1"/>
  <c r="B77" i="5"/>
  <c r="C77" i="5" s="1"/>
  <c r="B78" i="5"/>
  <c r="C78" i="5" s="1"/>
  <c r="B79" i="5"/>
  <c r="C79" i="5" s="1"/>
  <c r="B80" i="5"/>
  <c r="C80" i="5" s="1"/>
  <c r="B81" i="5"/>
  <c r="C81" i="5" s="1"/>
  <c r="B82" i="5"/>
  <c r="C82" i="5" s="1"/>
  <c r="B83" i="5"/>
  <c r="C83" i="5" s="1"/>
  <c r="B84" i="5"/>
  <c r="C84" i="5" s="1"/>
  <c r="B85" i="5"/>
  <c r="C85" i="5" s="1"/>
  <c r="B86" i="5"/>
  <c r="C86" i="5" s="1"/>
  <c r="B87" i="5"/>
  <c r="C87" i="5" s="1"/>
  <c r="B88" i="5"/>
  <c r="C88" i="5" s="1"/>
  <c r="B89" i="5"/>
  <c r="C89" i="5" s="1"/>
  <c r="B90" i="5"/>
  <c r="C90" i="5" s="1"/>
  <c r="B91" i="5"/>
  <c r="C91" i="5" s="1"/>
  <c r="B92" i="5"/>
  <c r="C92" i="5" s="1"/>
  <c r="B93" i="5"/>
  <c r="C93" i="5" s="1"/>
  <c r="B94" i="5"/>
  <c r="C94" i="5" s="1"/>
  <c r="B95" i="5"/>
  <c r="C95" i="5" s="1"/>
  <c r="B96" i="5"/>
  <c r="C96" i="5" s="1"/>
  <c r="B97" i="5"/>
  <c r="C97" i="5" s="1"/>
  <c r="B98" i="5"/>
  <c r="C98" i="5" s="1"/>
  <c r="B99" i="5"/>
  <c r="C99" i="5" s="1"/>
  <c r="B100" i="5"/>
  <c r="C100" i="5" s="1"/>
  <c r="B101" i="5"/>
  <c r="C101" i="5" s="1"/>
  <c r="B102" i="5"/>
  <c r="C102" i="5" s="1"/>
  <c r="B103" i="5"/>
  <c r="C103" i="5" s="1"/>
  <c r="B104" i="5"/>
  <c r="C104" i="5" s="1"/>
  <c r="B105" i="5"/>
  <c r="C105" i="5" s="1"/>
  <c r="B106" i="5"/>
  <c r="C106" i="5" s="1"/>
  <c r="B107" i="5"/>
  <c r="C107" i="5" s="1"/>
  <c r="B108" i="5"/>
  <c r="C108" i="5" s="1"/>
  <c r="B109" i="5"/>
  <c r="C109" i="5" s="1"/>
  <c r="B110" i="5"/>
  <c r="C110" i="5" s="1"/>
  <c r="B111" i="5"/>
  <c r="C111" i="5" s="1"/>
  <c r="B112" i="5"/>
  <c r="C112" i="5" s="1"/>
  <c r="B113" i="5"/>
  <c r="C113" i="5" s="1"/>
  <c r="B114" i="5"/>
  <c r="C114" i="5" s="1"/>
  <c r="B115" i="5"/>
  <c r="C115" i="5" s="1"/>
  <c r="B116" i="5"/>
  <c r="C116" i="5" s="1"/>
  <c r="B117" i="5"/>
  <c r="C117" i="5" s="1"/>
  <c r="B118" i="5"/>
  <c r="C118" i="5" s="1"/>
  <c r="B119" i="5"/>
  <c r="C119" i="5" s="1"/>
  <c r="B120" i="5"/>
  <c r="C120" i="5" s="1"/>
  <c r="B121" i="5"/>
  <c r="C121" i="5" s="1"/>
  <c r="B122" i="5"/>
  <c r="C122" i="5" s="1"/>
  <c r="B123" i="5"/>
  <c r="C123" i="5" s="1"/>
  <c r="B124" i="5"/>
  <c r="C124" i="5" s="1"/>
  <c r="B125" i="5"/>
  <c r="C125" i="5" s="1"/>
  <c r="B126" i="5"/>
  <c r="C126" i="5" s="1"/>
  <c r="B127" i="5"/>
  <c r="C127" i="5" s="1"/>
  <c r="B128" i="5"/>
  <c r="C128" i="5" s="1"/>
  <c r="B129" i="5"/>
  <c r="B130" i="5"/>
  <c r="C130" i="5" s="1"/>
  <c r="B131" i="5"/>
  <c r="C131" i="5" s="1"/>
  <c r="B132" i="5"/>
  <c r="C132" i="5" s="1"/>
  <c r="B133" i="5"/>
  <c r="C133" i="5" s="1"/>
  <c r="B134" i="5"/>
  <c r="C134" i="5" s="1"/>
  <c r="B135" i="5"/>
  <c r="C135" i="5" s="1"/>
  <c r="B136" i="5"/>
  <c r="C136" i="5" s="1"/>
  <c r="B137" i="5"/>
  <c r="C137" i="5" s="1"/>
  <c r="B138" i="5"/>
  <c r="C138" i="5" s="1"/>
  <c r="B139" i="5"/>
  <c r="C139" i="5" s="1"/>
  <c r="B140" i="5"/>
  <c r="C140" i="5" s="1"/>
  <c r="B141" i="5"/>
  <c r="C141" i="5" s="1"/>
  <c r="B142" i="5"/>
  <c r="C142" i="5" s="1"/>
  <c r="B143" i="5"/>
  <c r="C143" i="5" s="1"/>
  <c r="B144" i="5"/>
  <c r="C144" i="5" s="1"/>
  <c r="B145" i="5"/>
  <c r="C145" i="5" s="1"/>
  <c r="B146" i="5"/>
  <c r="C146" i="5" s="1"/>
  <c r="B147" i="5"/>
  <c r="C147" i="5" s="1"/>
  <c r="B148" i="5"/>
  <c r="C148" i="5" s="1"/>
  <c r="B149" i="5"/>
  <c r="C149" i="5" s="1"/>
  <c r="B150" i="5"/>
  <c r="C150" i="5" s="1"/>
  <c r="B151" i="5"/>
  <c r="B152" i="5"/>
  <c r="C152" i="5" s="1"/>
  <c r="B153" i="5"/>
  <c r="C153" i="5" s="1"/>
  <c r="B154" i="5"/>
  <c r="C154" i="5" s="1"/>
  <c r="B155" i="5"/>
  <c r="C155" i="5" s="1"/>
  <c r="B156" i="5"/>
  <c r="C156" i="5" s="1"/>
  <c r="B157" i="5"/>
  <c r="C157" i="5" s="1"/>
  <c r="B158" i="5"/>
  <c r="C158" i="5" s="1"/>
  <c r="B159" i="5"/>
  <c r="C159" i="5" s="1"/>
  <c r="B160" i="5"/>
  <c r="C160" i="5" s="1"/>
  <c r="B161" i="5"/>
  <c r="C161" i="5" s="1"/>
  <c r="B162" i="5"/>
  <c r="C162" i="5" s="1"/>
  <c r="B163" i="5"/>
  <c r="C163" i="5" s="1"/>
  <c r="B164" i="5"/>
  <c r="C164" i="5" s="1"/>
  <c r="B165" i="5"/>
  <c r="C165" i="5" s="1"/>
  <c r="B166" i="5"/>
  <c r="C166" i="5" s="1"/>
  <c r="B167" i="5"/>
  <c r="C167" i="5" s="1"/>
  <c r="B168" i="5"/>
  <c r="C168" i="5" s="1"/>
  <c r="B169" i="5"/>
  <c r="C169" i="5" s="1"/>
  <c r="B170" i="5"/>
  <c r="C170" i="5" s="1"/>
  <c r="B171" i="5"/>
  <c r="C171" i="5" s="1"/>
  <c r="B172" i="5"/>
  <c r="C172" i="5" s="1"/>
  <c r="B173" i="5"/>
  <c r="C173" i="5" s="1"/>
  <c r="B174" i="5"/>
  <c r="C174" i="5" s="1"/>
  <c r="B175" i="5"/>
  <c r="C175" i="5" s="1"/>
  <c r="B176" i="5"/>
  <c r="C176" i="5" s="1"/>
  <c r="B177" i="5"/>
  <c r="C177" i="5" s="1"/>
  <c r="B178" i="5"/>
  <c r="C178" i="5" s="1"/>
  <c r="B179" i="5"/>
  <c r="C179" i="5" s="1"/>
  <c r="B180" i="5"/>
  <c r="C180" i="5" s="1"/>
  <c r="B181" i="5"/>
  <c r="C181" i="5" s="1"/>
  <c r="B182" i="5"/>
  <c r="C182" i="5" s="1"/>
  <c r="B183" i="5"/>
  <c r="C183" i="5" s="1"/>
  <c r="B184" i="5"/>
  <c r="C184" i="5" s="1"/>
  <c r="B185" i="5"/>
  <c r="C185" i="5" s="1"/>
  <c r="B186" i="5"/>
  <c r="C186" i="5" s="1"/>
  <c r="B187" i="5"/>
  <c r="C187" i="5" s="1"/>
  <c r="B188" i="5"/>
  <c r="C188" i="5" s="1"/>
  <c r="B189" i="5"/>
  <c r="C189" i="5" s="1"/>
  <c r="B190" i="5"/>
  <c r="C190" i="5" s="1"/>
  <c r="B191" i="5"/>
  <c r="C191" i="5" s="1"/>
  <c r="B192" i="5"/>
  <c r="C192" i="5" s="1"/>
  <c r="B193" i="5"/>
  <c r="C193" i="5" s="1"/>
  <c r="B194" i="5"/>
  <c r="C194" i="5" s="1"/>
  <c r="B195" i="5"/>
  <c r="C195" i="5" s="1"/>
  <c r="B196" i="5"/>
  <c r="C196" i="5" s="1"/>
  <c r="B197" i="5"/>
  <c r="C197" i="5" s="1"/>
  <c r="B198" i="5"/>
  <c r="C198" i="5" s="1"/>
  <c r="B199" i="5"/>
  <c r="C199" i="5" s="1"/>
  <c r="B200" i="5"/>
  <c r="C200" i="5" s="1"/>
  <c r="B201" i="5"/>
  <c r="C201" i="5" s="1"/>
  <c r="B202" i="5"/>
  <c r="C202" i="5" s="1"/>
  <c r="B203" i="5"/>
  <c r="C203" i="5" s="1"/>
  <c r="B204" i="5"/>
  <c r="C204" i="5" s="1"/>
  <c r="B205" i="5"/>
  <c r="C205" i="5" s="1"/>
  <c r="B206" i="5"/>
  <c r="C206" i="5" s="1"/>
  <c r="B207" i="5"/>
  <c r="C207" i="5" s="1"/>
  <c r="B208" i="5"/>
  <c r="C208" i="5" s="1"/>
  <c r="B209" i="5"/>
  <c r="C209" i="5" s="1"/>
  <c r="B210" i="5"/>
  <c r="C210" i="5" s="1"/>
  <c r="B211" i="5"/>
  <c r="C211" i="5" s="1"/>
  <c r="B212" i="5"/>
  <c r="C212" i="5" s="1"/>
  <c r="B213" i="5"/>
  <c r="C213" i="5" s="1"/>
  <c r="B214" i="5"/>
  <c r="C214" i="5" s="1"/>
  <c r="B215" i="5"/>
  <c r="C215" i="5" s="1"/>
  <c r="B216" i="5"/>
  <c r="C216" i="5" s="1"/>
  <c r="B217" i="5"/>
  <c r="C217" i="5" s="1"/>
  <c r="B218" i="5"/>
  <c r="C218" i="5" s="1"/>
  <c r="B219" i="5"/>
  <c r="C219" i="5" s="1"/>
  <c r="B220" i="5"/>
  <c r="C220" i="5" s="1"/>
  <c r="B221" i="5"/>
  <c r="C221" i="5" s="1"/>
  <c r="B222" i="5"/>
  <c r="C222" i="5" s="1"/>
  <c r="B223" i="5"/>
  <c r="C223" i="5" s="1"/>
  <c r="B224" i="5"/>
  <c r="B225" i="5"/>
  <c r="C225" i="5" s="1"/>
  <c r="B226" i="5"/>
  <c r="C226" i="5" s="1"/>
  <c r="B227" i="5"/>
  <c r="C227" i="5" s="1"/>
  <c r="B228" i="5"/>
  <c r="C228" i="5" s="1"/>
  <c r="B229" i="5"/>
  <c r="C229" i="5" s="1"/>
  <c r="B230" i="5"/>
  <c r="C230" i="5" s="1"/>
  <c r="B231" i="5"/>
  <c r="C231" i="5" s="1"/>
  <c r="B232" i="5"/>
  <c r="C232" i="5" s="1"/>
  <c r="B233" i="5"/>
  <c r="C233" i="5" s="1"/>
  <c r="B234" i="5"/>
  <c r="C234" i="5" s="1"/>
  <c r="B235" i="5"/>
  <c r="C235" i="5" s="1"/>
  <c r="B236" i="5"/>
  <c r="C236" i="5" s="1"/>
  <c r="B237" i="5"/>
  <c r="C237" i="5" s="1"/>
  <c r="B238" i="5"/>
  <c r="C238" i="5" s="1"/>
  <c r="B239" i="5"/>
  <c r="C239" i="5" s="1"/>
  <c r="B240" i="5"/>
  <c r="C240" i="5" s="1"/>
  <c r="B241" i="5"/>
  <c r="C241" i="5" s="1"/>
  <c r="B242" i="5"/>
  <c r="C242" i="5" s="1"/>
  <c r="B243" i="5"/>
  <c r="C243" i="5" s="1"/>
  <c r="B244" i="5"/>
  <c r="C244" i="5" s="1"/>
  <c r="B245" i="5"/>
  <c r="C245" i="5" s="1"/>
  <c r="B246" i="5"/>
  <c r="C246" i="5" s="1"/>
  <c r="B247" i="5"/>
  <c r="C247" i="5" s="1"/>
  <c r="B248" i="5"/>
  <c r="C248" i="5" s="1"/>
  <c r="B249" i="5"/>
  <c r="C249" i="5" s="1"/>
  <c r="B250" i="5"/>
  <c r="C250" i="5" s="1"/>
  <c r="B251" i="5"/>
  <c r="C251" i="5" s="1"/>
  <c r="B252" i="5"/>
  <c r="C252" i="5" s="1"/>
  <c r="B253" i="5"/>
  <c r="C253" i="5" s="1"/>
  <c r="B254" i="5"/>
  <c r="C254" i="5" s="1"/>
  <c r="B255" i="5"/>
  <c r="C255" i="5" s="1"/>
  <c r="B256" i="5"/>
  <c r="C256" i="5" s="1"/>
  <c r="B257" i="5"/>
  <c r="C257" i="5" s="1"/>
  <c r="B258" i="5"/>
  <c r="C258" i="5" s="1"/>
  <c r="B259" i="5"/>
  <c r="C259" i="5" s="1"/>
  <c r="B260" i="5"/>
  <c r="C260" i="5" s="1"/>
  <c r="B261" i="5"/>
  <c r="C261" i="5" s="1"/>
  <c r="B262" i="5"/>
  <c r="C262" i="5" s="1"/>
  <c r="B263" i="5"/>
  <c r="C263" i="5" s="1"/>
  <c r="B264" i="5"/>
  <c r="B265" i="5"/>
  <c r="C265" i="5" s="1"/>
  <c r="B266" i="5"/>
  <c r="C266" i="5" s="1"/>
  <c r="B267" i="5"/>
  <c r="C267" i="5" s="1"/>
  <c r="B268" i="5"/>
  <c r="C268" i="5" s="1"/>
  <c r="B269" i="5"/>
  <c r="C269" i="5" s="1"/>
  <c r="B270" i="5"/>
  <c r="C270" i="5" s="1"/>
  <c r="B271" i="5"/>
  <c r="C271" i="5" s="1"/>
  <c r="B272" i="5"/>
  <c r="C272" i="5" s="1"/>
  <c r="B273" i="5"/>
  <c r="C273" i="5" s="1"/>
  <c r="B274" i="5"/>
  <c r="C274" i="5" s="1"/>
  <c r="B275" i="5"/>
  <c r="C275" i="5" s="1"/>
  <c r="B276" i="5"/>
  <c r="C276" i="5" s="1"/>
  <c r="B277" i="5"/>
  <c r="C277" i="5" s="1"/>
  <c r="B278" i="5"/>
  <c r="C278" i="5" s="1"/>
  <c r="B279" i="5"/>
  <c r="C279" i="5" s="1"/>
  <c r="B280" i="5"/>
  <c r="C280" i="5" s="1"/>
  <c r="B281" i="5"/>
  <c r="C281" i="5" s="1"/>
  <c r="B282" i="5"/>
  <c r="C282" i="5" s="1"/>
  <c r="B283" i="5"/>
  <c r="C283" i="5" s="1"/>
  <c r="B284" i="5"/>
  <c r="C284" i="5" s="1"/>
  <c r="B285" i="5"/>
  <c r="C285" i="5" s="1"/>
  <c r="B286" i="5"/>
  <c r="C286" i="5" s="1"/>
  <c r="B287" i="5"/>
  <c r="C287" i="5" s="1"/>
  <c r="B288" i="5"/>
  <c r="C288" i="5" s="1"/>
  <c r="B289" i="5"/>
  <c r="C289" i="5" s="1"/>
  <c r="B290" i="5"/>
  <c r="C290" i="5" s="1"/>
  <c r="B291" i="5"/>
  <c r="C291" i="5" s="1"/>
  <c r="B292" i="5"/>
  <c r="C292" i="5" s="1"/>
  <c r="B293" i="5"/>
  <c r="C293" i="5" s="1"/>
  <c r="B294" i="5"/>
  <c r="C294" i="5" s="1"/>
  <c r="B295" i="5"/>
  <c r="B296" i="5"/>
  <c r="C296" i="5" s="1"/>
  <c r="B297" i="5"/>
  <c r="C297" i="5" s="1"/>
  <c r="B298" i="5"/>
  <c r="C298" i="5" s="1"/>
  <c r="B299" i="5"/>
  <c r="C299" i="5" s="1"/>
  <c r="B300" i="5"/>
  <c r="C300" i="5" s="1"/>
  <c r="B301" i="5"/>
  <c r="C301" i="5" s="1"/>
  <c r="B302" i="5"/>
  <c r="C302" i="5" s="1"/>
  <c r="B303" i="5"/>
  <c r="C303" i="5" s="1"/>
  <c r="B304" i="5"/>
  <c r="C304" i="5" s="1"/>
  <c r="B305" i="5"/>
  <c r="C305" i="5" s="1"/>
  <c r="B306" i="5"/>
  <c r="C306" i="5" s="1"/>
  <c r="B307" i="5"/>
  <c r="C307" i="5" s="1"/>
  <c r="B308" i="5"/>
  <c r="C308" i="5" s="1"/>
  <c r="B309" i="5"/>
  <c r="C309" i="5" s="1"/>
  <c r="B310" i="5"/>
  <c r="C310" i="5" s="1"/>
  <c r="B311" i="5"/>
  <c r="C311" i="5" s="1"/>
  <c r="B312" i="5"/>
  <c r="C312" i="5" s="1"/>
  <c r="B313" i="5"/>
  <c r="C313" i="5" s="1"/>
  <c r="B314" i="5"/>
  <c r="C314" i="5" s="1"/>
  <c r="B315" i="5"/>
  <c r="C315" i="5" s="1"/>
  <c r="B316" i="5"/>
  <c r="C316" i="5" s="1"/>
  <c r="B317" i="5"/>
  <c r="C317" i="5" s="1"/>
  <c r="B318" i="5"/>
  <c r="C318" i="5" s="1"/>
  <c r="B319" i="5"/>
  <c r="C319" i="5" s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11" i="5"/>
  <c r="C38" i="5"/>
  <c r="C47" i="5"/>
  <c r="C129" i="5"/>
  <c r="C151" i="5"/>
  <c r="C224" i="5"/>
  <c r="C264" i="5"/>
  <c r="C295" i="5"/>
  <c r="H28" i="1"/>
  <c r="H27" i="1"/>
  <c r="H12" i="1"/>
  <c r="H11" i="1"/>
  <c r="B11" i="1"/>
  <c r="B9" i="1"/>
  <c r="AD346" i="5" l="1"/>
  <c r="AE346" i="5" s="1"/>
  <c r="Z346" i="5"/>
  <c r="AA346" i="5" s="1"/>
  <c r="V366" i="5"/>
  <c r="U366" i="5"/>
  <c r="M372" i="5"/>
  <c r="V373" i="5"/>
  <c r="F367" i="5"/>
  <c r="J373" i="5"/>
  <c r="U373" i="5"/>
  <c r="R367" i="5"/>
  <c r="E359" i="5"/>
  <c r="F371" i="5"/>
  <c r="F354" i="5"/>
  <c r="E371" i="5"/>
  <c r="G371" i="5" s="1"/>
  <c r="F359" i="5"/>
  <c r="F360" i="5"/>
  <c r="E365" i="5"/>
  <c r="F353" i="5"/>
  <c r="F365" i="5"/>
  <c r="F364" i="5"/>
  <c r="E360" i="5"/>
  <c r="F370" i="5"/>
  <c r="F361" i="5"/>
  <c r="E351" i="5"/>
  <c r="I366" i="5"/>
  <c r="J366" i="5"/>
  <c r="U367" i="5"/>
  <c r="V367" i="5"/>
  <c r="M366" i="5"/>
  <c r="N366" i="5"/>
  <c r="M367" i="5"/>
  <c r="E373" i="5"/>
  <c r="Q373" i="5"/>
  <c r="U330" i="5"/>
  <c r="J367" i="5"/>
  <c r="U341" i="5"/>
  <c r="F372" i="5"/>
  <c r="N367" i="5"/>
  <c r="F373" i="5"/>
  <c r="R373" i="5"/>
  <c r="N372" i="5"/>
  <c r="E372" i="5"/>
  <c r="R372" i="5"/>
  <c r="E366" i="5"/>
  <c r="Q366" i="5"/>
  <c r="I372" i="5"/>
  <c r="U372" i="5"/>
  <c r="I367" i="5"/>
  <c r="U334" i="5"/>
  <c r="R353" i="5"/>
  <c r="V324" i="5"/>
  <c r="F366" i="5"/>
  <c r="R366" i="5"/>
  <c r="J372" i="5"/>
  <c r="V372" i="5"/>
  <c r="M373" i="5"/>
  <c r="N373" i="5"/>
  <c r="Q372" i="5"/>
  <c r="U339" i="5"/>
  <c r="U324" i="5"/>
  <c r="E367" i="5"/>
  <c r="Q367" i="5"/>
  <c r="I373" i="5"/>
  <c r="F350" i="5"/>
  <c r="F351" i="5"/>
  <c r="F358" i="5"/>
  <c r="E364" i="5"/>
  <c r="E350" i="5"/>
  <c r="E370" i="5"/>
  <c r="E361" i="5"/>
  <c r="E354" i="5"/>
  <c r="E353" i="5"/>
  <c r="E358" i="5"/>
  <c r="J370" i="5"/>
  <c r="U336" i="5"/>
  <c r="U322" i="5"/>
  <c r="U351" i="5"/>
  <c r="U354" i="5"/>
  <c r="J359" i="5"/>
  <c r="I370" i="5"/>
  <c r="N364" i="5"/>
  <c r="Q365" i="5"/>
  <c r="N365" i="5"/>
  <c r="I359" i="5"/>
  <c r="V326" i="5"/>
  <c r="V325" i="5"/>
  <c r="V330" i="5"/>
  <c r="V335" i="5"/>
  <c r="V329" i="5"/>
  <c r="V370" i="5"/>
  <c r="V323" i="5"/>
  <c r="M365" i="5"/>
  <c r="R351" i="5"/>
  <c r="U326" i="5"/>
  <c r="U325" i="5"/>
  <c r="U335" i="5"/>
  <c r="U329" i="5"/>
  <c r="U370" i="5"/>
  <c r="U323" i="5"/>
  <c r="I371" i="5"/>
  <c r="Q351" i="5"/>
  <c r="R350" i="5"/>
  <c r="I353" i="5"/>
  <c r="J353" i="5"/>
  <c r="J365" i="5"/>
  <c r="Q350" i="5"/>
  <c r="R371" i="5"/>
  <c r="V343" i="5"/>
  <c r="V342" i="5"/>
  <c r="V338" i="5"/>
  <c r="V365" i="5"/>
  <c r="V340" i="5"/>
  <c r="V345" i="5"/>
  <c r="V334" i="5"/>
  <c r="V359" i="5"/>
  <c r="V327" i="5"/>
  <c r="V350" i="5"/>
  <c r="V337" i="5"/>
  <c r="I365" i="5"/>
  <c r="N351" i="5"/>
  <c r="Q354" i="5"/>
  <c r="U343" i="5"/>
  <c r="U342" i="5"/>
  <c r="U338" i="5"/>
  <c r="U365" i="5"/>
  <c r="U340" i="5"/>
  <c r="U345" i="5"/>
  <c r="U359" i="5"/>
  <c r="U327" i="5"/>
  <c r="U360" i="5"/>
  <c r="U337" i="5"/>
  <c r="V360" i="5"/>
  <c r="M353" i="5"/>
  <c r="R359" i="5"/>
  <c r="M351" i="5"/>
  <c r="N350" i="5"/>
  <c r="Q359" i="5"/>
  <c r="M350" i="5"/>
  <c r="N371" i="5"/>
  <c r="V328" i="5"/>
  <c r="V332" i="5"/>
  <c r="V333" i="5"/>
  <c r="V341" i="5"/>
  <c r="J351" i="5"/>
  <c r="M371" i="5"/>
  <c r="U328" i="5"/>
  <c r="U332" i="5"/>
  <c r="U333" i="5"/>
  <c r="N358" i="5"/>
  <c r="Q353" i="5"/>
  <c r="N359" i="5"/>
  <c r="I351" i="5"/>
  <c r="J350" i="5"/>
  <c r="R364" i="5"/>
  <c r="U353" i="5"/>
  <c r="R365" i="5"/>
  <c r="M359" i="5"/>
  <c r="I350" i="5"/>
  <c r="J371" i="5"/>
  <c r="K371" i="5" s="1"/>
  <c r="Q364" i="5"/>
  <c r="V353" i="5"/>
  <c r="V339" i="5"/>
  <c r="V336" i="5"/>
  <c r="V322" i="5"/>
  <c r="V351" i="5"/>
  <c r="W351" i="5" s="1"/>
  <c r="V354" i="5"/>
  <c r="N353" i="5"/>
  <c r="R354" i="5"/>
  <c r="I358" i="5"/>
  <c r="Q360" i="5"/>
  <c r="U361" i="5"/>
  <c r="M364" i="5"/>
  <c r="Q370" i="5"/>
  <c r="U371" i="5"/>
  <c r="U331" i="5"/>
  <c r="M354" i="5"/>
  <c r="U350" i="5"/>
  <c r="J358" i="5"/>
  <c r="R360" i="5"/>
  <c r="V361" i="5"/>
  <c r="R370" i="5"/>
  <c r="V371" i="5"/>
  <c r="V331" i="5"/>
  <c r="N354" i="5"/>
  <c r="M360" i="5"/>
  <c r="Q361" i="5"/>
  <c r="I364" i="5"/>
  <c r="M370" i="5"/>
  <c r="Q371" i="5"/>
  <c r="I354" i="5"/>
  <c r="N360" i="5"/>
  <c r="R361" i="5"/>
  <c r="J364" i="5"/>
  <c r="N370" i="5"/>
  <c r="J354" i="5"/>
  <c r="I360" i="5"/>
  <c r="M361" i="5"/>
  <c r="U344" i="5"/>
  <c r="J360" i="5"/>
  <c r="N361" i="5"/>
  <c r="V344" i="5"/>
  <c r="I361" i="5"/>
  <c r="U358" i="5"/>
  <c r="J361" i="5"/>
  <c r="V358" i="5"/>
  <c r="Q358" i="5"/>
  <c r="U364" i="5"/>
  <c r="R358" i="5"/>
  <c r="V364" i="5"/>
  <c r="M358" i="5"/>
  <c r="R345" i="5"/>
  <c r="R344" i="5"/>
  <c r="R343" i="5"/>
  <c r="R342" i="5"/>
  <c r="R341" i="5"/>
  <c r="R340" i="5"/>
  <c r="R339" i="5"/>
  <c r="R338" i="5"/>
  <c r="R337" i="5"/>
  <c r="R336" i="5"/>
  <c r="R335" i="5"/>
  <c r="R334" i="5"/>
  <c r="R333" i="5"/>
  <c r="R332" i="5"/>
  <c r="R331" i="5"/>
  <c r="R330" i="5"/>
  <c r="R329" i="5"/>
  <c r="R328" i="5"/>
  <c r="R327" i="5"/>
  <c r="R326" i="5"/>
  <c r="R325" i="5"/>
  <c r="R324" i="5"/>
  <c r="R323" i="5"/>
  <c r="R322" i="5"/>
  <c r="Q345" i="5"/>
  <c r="Q344" i="5"/>
  <c r="Q343" i="5"/>
  <c r="Q342" i="5"/>
  <c r="Q341" i="5"/>
  <c r="Q340" i="5"/>
  <c r="Q339" i="5"/>
  <c r="Q338" i="5"/>
  <c r="Q337" i="5"/>
  <c r="Q336" i="5"/>
  <c r="Q335" i="5"/>
  <c r="Q334" i="5"/>
  <c r="Q333" i="5"/>
  <c r="Q332" i="5"/>
  <c r="Q331" i="5"/>
  <c r="Q330" i="5"/>
  <c r="Q329" i="5"/>
  <c r="Q328" i="5"/>
  <c r="Q327" i="5"/>
  <c r="Q326" i="5"/>
  <c r="Q325" i="5"/>
  <c r="Q324" i="5"/>
  <c r="Q323" i="5"/>
  <c r="Q322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R385" i="5"/>
  <c r="R384" i="5"/>
  <c r="R383" i="5"/>
  <c r="Q385" i="5"/>
  <c r="Q384" i="5"/>
  <c r="Q383" i="5"/>
  <c r="N385" i="5"/>
  <c r="N384" i="5"/>
  <c r="N383" i="5"/>
  <c r="M385" i="5"/>
  <c r="M384" i="5"/>
  <c r="M383" i="5"/>
  <c r="J385" i="5"/>
  <c r="J384" i="5"/>
  <c r="J383" i="5"/>
  <c r="I385" i="5"/>
  <c r="I384" i="5"/>
  <c r="I383" i="5"/>
  <c r="F385" i="5"/>
  <c r="F384" i="5"/>
  <c r="F383" i="5"/>
  <c r="E385" i="5"/>
  <c r="E384" i="5"/>
  <c r="E383" i="5"/>
  <c r="R390" i="5"/>
  <c r="R389" i="5"/>
  <c r="R388" i="5"/>
  <c r="R387" i="5"/>
  <c r="Q390" i="5"/>
  <c r="Q389" i="5"/>
  <c r="Q388" i="5"/>
  <c r="Q387" i="5"/>
  <c r="N390" i="5"/>
  <c r="N389" i="5"/>
  <c r="N388" i="5"/>
  <c r="N387" i="5"/>
  <c r="M390" i="5"/>
  <c r="M389" i="5"/>
  <c r="M388" i="5"/>
  <c r="M387" i="5"/>
  <c r="J390" i="5"/>
  <c r="J389" i="5"/>
  <c r="J388" i="5"/>
  <c r="J387" i="5"/>
  <c r="I390" i="5"/>
  <c r="I389" i="5"/>
  <c r="I388" i="5"/>
  <c r="I387" i="5"/>
  <c r="F390" i="5"/>
  <c r="F389" i="5"/>
  <c r="F388" i="5"/>
  <c r="F387" i="5"/>
  <c r="E390" i="5"/>
  <c r="E389" i="5"/>
  <c r="E388" i="5"/>
  <c r="E387" i="5"/>
  <c r="W373" i="5" l="1"/>
  <c r="W366" i="5"/>
  <c r="W332" i="5"/>
  <c r="W322" i="5"/>
  <c r="K350" i="5"/>
  <c r="K366" i="5"/>
  <c r="W323" i="5"/>
  <c r="O371" i="5"/>
  <c r="W370" i="5"/>
  <c r="O353" i="5"/>
  <c r="O359" i="5"/>
  <c r="O372" i="5"/>
  <c r="S350" i="5"/>
  <c r="O365" i="5"/>
  <c r="S351" i="5"/>
  <c r="G354" i="5"/>
  <c r="K373" i="5"/>
  <c r="W324" i="5"/>
  <c r="W367" i="5"/>
  <c r="R357" i="5"/>
  <c r="W329" i="5"/>
  <c r="S367" i="5"/>
  <c r="G360" i="5"/>
  <c r="W354" i="5"/>
  <c r="W360" i="5"/>
  <c r="O351" i="5"/>
  <c r="W343" i="5"/>
  <c r="W335" i="5"/>
  <c r="G367" i="5"/>
  <c r="G359" i="5"/>
  <c r="O354" i="5"/>
  <c r="O364" i="5"/>
  <c r="W334" i="5"/>
  <c r="S353" i="5"/>
  <c r="J357" i="5"/>
  <c r="W331" i="5"/>
  <c r="G366" i="5"/>
  <c r="S373" i="5"/>
  <c r="W353" i="5"/>
  <c r="M357" i="5"/>
  <c r="G373" i="5"/>
  <c r="W339" i="5"/>
  <c r="K364" i="5"/>
  <c r="G353" i="5"/>
  <c r="S365" i="5"/>
  <c r="O366" i="5"/>
  <c r="G365" i="5"/>
  <c r="G364" i="5"/>
  <c r="G351" i="5"/>
  <c r="G372" i="5"/>
  <c r="G361" i="5"/>
  <c r="G370" i="5"/>
  <c r="G358" i="5"/>
  <c r="G350" i="5"/>
  <c r="O370" i="5"/>
  <c r="O373" i="5"/>
  <c r="K367" i="5"/>
  <c r="U349" i="5"/>
  <c r="O358" i="5"/>
  <c r="K370" i="5"/>
  <c r="U347" i="5"/>
  <c r="V349" i="5"/>
  <c r="S370" i="5"/>
  <c r="S364" i="5"/>
  <c r="S360" i="5"/>
  <c r="U357" i="5"/>
  <c r="W359" i="5"/>
  <c r="N369" i="5"/>
  <c r="R349" i="5"/>
  <c r="L28" i="1" s="1"/>
  <c r="W372" i="5"/>
  <c r="E357" i="5"/>
  <c r="W330" i="5"/>
  <c r="V347" i="5"/>
  <c r="S371" i="5"/>
  <c r="W371" i="5"/>
  <c r="K365" i="5"/>
  <c r="K372" i="5"/>
  <c r="J348" i="5"/>
  <c r="W336" i="5"/>
  <c r="U363" i="5"/>
  <c r="O367" i="5"/>
  <c r="U348" i="5"/>
  <c r="S372" i="5"/>
  <c r="S354" i="5"/>
  <c r="S366" i="5"/>
  <c r="W341" i="5"/>
  <c r="F348" i="5"/>
  <c r="F357" i="5"/>
  <c r="F349" i="5"/>
  <c r="I28" i="1" s="1"/>
  <c r="E369" i="5"/>
  <c r="F352" i="5"/>
  <c r="F363" i="5"/>
  <c r="F369" i="5"/>
  <c r="F347" i="5"/>
  <c r="E348" i="5"/>
  <c r="E347" i="5"/>
  <c r="E363" i="5"/>
  <c r="E352" i="5"/>
  <c r="E349" i="5"/>
  <c r="Q369" i="5"/>
  <c r="V348" i="5"/>
  <c r="K361" i="5"/>
  <c r="W327" i="5"/>
  <c r="K353" i="5"/>
  <c r="R369" i="5"/>
  <c r="M347" i="5"/>
  <c r="O350" i="5"/>
  <c r="I357" i="5"/>
  <c r="S361" i="5"/>
  <c r="V357" i="5"/>
  <c r="S359" i="5"/>
  <c r="W345" i="5"/>
  <c r="K359" i="5"/>
  <c r="W344" i="5"/>
  <c r="U352" i="5"/>
  <c r="W340" i="5"/>
  <c r="N357" i="5"/>
  <c r="V369" i="5"/>
  <c r="O361" i="5"/>
  <c r="W350" i="5"/>
  <c r="K351" i="5"/>
  <c r="W365" i="5"/>
  <c r="Q357" i="5"/>
  <c r="W364" i="5"/>
  <c r="W338" i="5"/>
  <c r="S358" i="5"/>
  <c r="V352" i="5"/>
  <c r="R348" i="5"/>
  <c r="W333" i="5"/>
  <c r="W342" i="5"/>
  <c r="I369" i="5"/>
  <c r="U369" i="5"/>
  <c r="V363" i="5"/>
  <c r="W325" i="5"/>
  <c r="J369" i="5"/>
  <c r="W328" i="5"/>
  <c r="W326" i="5"/>
  <c r="M369" i="5"/>
  <c r="W337" i="5"/>
  <c r="Q347" i="5"/>
  <c r="I347" i="5"/>
  <c r="N348" i="5"/>
  <c r="J363" i="5"/>
  <c r="J352" i="5"/>
  <c r="R347" i="5"/>
  <c r="J347" i="5"/>
  <c r="N363" i="5"/>
  <c r="N352" i="5"/>
  <c r="O360" i="5"/>
  <c r="M363" i="5"/>
  <c r="M352" i="5"/>
  <c r="Q363" i="5"/>
  <c r="Q352" i="5"/>
  <c r="Q348" i="5"/>
  <c r="R363" i="5"/>
  <c r="R352" i="5"/>
  <c r="K360" i="5"/>
  <c r="I348" i="5"/>
  <c r="W361" i="5"/>
  <c r="M349" i="5"/>
  <c r="I352" i="5"/>
  <c r="I363" i="5"/>
  <c r="Q349" i="5"/>
  <c r="K358" i="5"/>
  <c r="N347" i="5"/>
  <c r="I349" i="5"/>
  <c r="W358" i="5"/>
  <c r="M348" i="5"/>
  <c r="J349" i="5"/>
  <c r="J28" i="1" s="1"/>
  <c r="K354" i="5"/>
  <c r="N349" i="5"/>
  <c r="K28" i="1" s="1"/>
  <c r="S383" i="5"/>
  <c r="S387" i="5"/>
  <c r="S390" i="5"/>
  <c r="O388" i="5"/>
  <c r="O387" i="5"/>
  <c r="O389" i="5"/>
  <c r="K383" i="5"/>
  <c r="K390" i="5"/>
  <c r="G387" i="5"/>
  <c r="G390" i="5"/>
  <c r="K385" i="5"/>
  <c r="S385" i="5"/>
  <c r="G330" i="5"/>
  <c r="G341" i="5"/>
  <c r="K326" i="5"/>
  <c r="K337" i="5"/>
  <c r="O322" i="5"/>
  <c r="O334" i="5"/>
  <c r="O345" i="5"/>
  <c r="G389" i="5"/>
  <c r="S389" i="5"/>
  <c r="S330" i="5"/>
  <c r="K340" i="5"/>
  <c r="O325" i="5"/>
  <c r="O336" i="5"/>
  <c r="K387" i="5"/>
  <c r="G384" i="5"/>
  <c r="O384" i="5"/>
  <c r="G323" i="5"/>
  <c r="G335" i="5"/>
  <c r="I376" i="5"/>
  <c r="K331" i="5"/>
  <c r="K342" i="5"/>
  <c r="O327" i="5"/>
  <c r="O338" i="5"/>
  <c r="S323" i="5"/>
  <c r="S335" i="5"/>
  <c r="K388" i="5"/>
  <c r="G385" i="5"/>
  <c r="O385" i="5"/>
  <c r="G324" i="5"/>
  <c r="K332" i="5"/>
  <c r="K343" i="5"/>
  <c r="O328" i="5"/>
  <c r="O339" i="5"/>
  <c r="S324" i="5"/>
  <c r="K389" i="5"/>
  <c r="G325" i="5"/>
  <c r="G336" i="5"/>
  <c r="J376" i="5"/>
  <c r="K333" i="5"/>
  <c r="K344" i="5"/>
  <c r="O329" i="5"/>
  <c r="O340" i="5"/>
  <c r="S325" i="5"/>
  <c r="S336" i="5"/>
  <c r="G326" i="5"/>
  <c r="G337" i="5"/>
  <c r="K322" i="5"/>
  <c r="K334" i="5"/>
  <c r="K345" i="5"/>
  <c r="O330" i="5"/>
  <c r="O341" i="5"/>
  <c r="S326" i="5"/>
  <c r="S337" i="5"/>
  <c r="G327" i="5"/>
  <c r="G338" i="5"/>
  <c r="K323" i="5"/>
  <c r="K335" i="5"/>
  <c r="M376" i="5"/>
  <c r="O331" i="5"/>
  <c r="O342" i="5"/>
  <c r="S327" i="5"/>
  <c r="S338" i="5"/>
  <c r="G388" i="5"/>
  <c r="S388" i="5"/>
  <c r="G328" i="5"/>
  <c r="G339" i="5"/>
  <c r="K324" i="5"/>
  <c r="O332" i="5"/>
  <c r="O343" i="5"/>
  <c r="S328" i="5"/>
  <c r="S339" i="5"/>
  <c r="K384" i="5"/>
  <c r="S384" i="5"/>
  <c r="G329" i="5"/>
  <c r="G340" i="5"/>
  <c r="K325" i="5"/>
  <c r="K336" i="5"/>
  <c r="N376" i="5"/>
  <c r="O333" i="5"/>
  <c r="O344" i="5"/>
  <c r="S329" i="5"/>
  <c r="S340" i="5"/>
  <c r="S341" i="5"/>
  <c r="E376" i="5"/>
  <c r="G331" i="5"/>
  <c r="G342" i="5"/>
  <c r="K327" i="5"/>
  <c r="K338" i="5"/>
  <c r="O323" i="5"/>
  <c r="O335" i="5"/>
  <c r="Q376" i="5"/>
  <c r="S331" i="5"/>
  <c r="S342" i="5"/>
  <c r="G332" i="5"/>
  <c r="G343" i="5"/>
  <c r="K328" i="5"/>
  <c r="K339" i="5"/>
  <c r="O324" i="5"/>
  <c r="S332" i="5"/>
  <c r="S343" i="5"/>
  <c r="F376" i="5"/>
  <c r="G333" i="5"/>
  <c r="G344" i="5"/>
  <c r="K329" i="5"/>
  <c r="R376" i="5"/>
  <c r="S333" i="5"/>
  <c r="S344" i="5"/>
  <c r="O390" i="5"/>
  <c r="G383" i="5"/>
  <c r="O383" i="5"/>
  <c r="G322" i="5"/>
  <c r="G334" i="5"/>
  <c r="G345" i="5"/>
  <c r="K330" i="5"/>
  <c r="K341" i="5"/>
  <c r="O326" i="5"/>
  <c r="O337" i="5"/>
  <c r="S322" i="5"/>
  <c r="S334" i="5"/>
  <c r="S345" i="5"/>
  <c r="O369" i="5" l="1"/>
  <c r="F346" i="5"/>
  <c r="I27" i="1" s="1"/>
  <c r="W352" i="5"/>
  <c r="W363" i="5"/>
  <c r="K357" i="5"/>
  <c r="K369" i="5"/>
  <c r="S357" i="5"/>
  <c r="W347" i="5"/>
  <c r="O357" i="5"/>
  <c r="G357" i="5"/>
  <c r="W369" i="5"/>
  <c r="S369" i="5"/>
  <c r="U346" i="5"/>
  <c r="G348" i="5"/>
  <c r="W348" i="5"/>
  <c r="V346" i="5"/>
  <c r="M27" i="1" s="1"/>
  <c r="K348" i="5"/>
  <c r="S349" i="5"/>
  <c r="L12" i="1" s="1"/>
  <c r="S348" i="5"/>
  <c r="W357" i="5"/>
  <c r="W349" i="5"/>
  <c r="M12" i="1" s="1"/>
  <c r="M28" i="1"/>
  <c r="G349" i="5"/>
  <c r="I12" i="1" s="1"/>
  <c r="G369" i="5"/>
  <c r="G352" i="5"/>
  <c r="G363" i="5"/>
  <c r="G347" i="5"/>
  <c r="E346" i="5"/>
  <c r="G346" i="5" s="1"/>
  <c r="I11" i="1" s="1"/>
  <c r="O349" i="5"/>
  <c r="K12" i="1" s="1"/>
  <c r="I346" i="5"/>
  <c r="M346" i="5"/>
  <c r="Q346" i="5"/>
  <c r="O347" i="5"/>
  <c r="N346" i="5"/>
  <c r="J346" i="5"/>
  <c r="K347" i="5"/>
  <c r="S352" i="5"/>
  <c r="R346" i="5"/>
  <c r="S347" i="5"/>
  <c r="S363" i="5"/>
  <c r="K352" i="5"/>
  <c r="K363" i="5"/>
  <c r="O348" i="5"/>
  <c r="O352" i="5"/>
  <c r="K349" i="5"/>
  <c r="J12" i="1" s="1"/>
  <c r="O363" i="5"/>
  <c r="G376" i="5"/>
  <c r="O376" i="5"/>
  <c r="S376" i="5"/>
  <c r="K376" i="5"/>
  <c r="W346" i="5" l="1"/>
  <c r="M11" i="1" s="1"/>
  <c r="S346" i="5"/>
  <c r="L11" i="1" s="1"/>
  <c r="L27" i="1"/>
  <c r="K346" i="5"/>
  <c r="J11" i="1" s="1"/>
  <c r="J27" i="1"/>
  <c r="O346" i="5"/>
  <c r="K11" i="1" s="1"/>
  <c r="K27" i="1"/>
</calcChain>
</file>

<file path=xl/sharedStrings.xml><?xml version="1.0" encoding="utf-8"?>
<sst xmlns="http://schemas.openxmlformats.org/spreadsheetml/2006/main" count="19897" uniqueCount="1301">
  <si>
    <t>Local authority selection:</t>
  </si>
  <si>
    <t>England</t>
  </si>
  <si>
    <t>Predominantly Rural</t>
  </si>
  <si>
    <t>Class:</t>
  </si>
  <si>
    <t>Classification:</t>
  </si>
  <si>
    <t>Predominantly Urban</t>
  </si>
  <si>
    <t>Urban with Significant Rural</t>
  </si>
  <si>
    <t>London Borough</t>
  </si>
  <si>
    <t>Metropolitan District</t>
  </si>
  <si>
    <t>Shire County</t>
  </si>
  <si>
    <t>Shire District</t>
  </si>
  <si>
    <t>Unitary Authority</t>
  </si>
  <si>
    <t>Predominantly Urban - Shire County</t>
  </si>
  <si>
    <t>Predominantly Urban - Shire District</t>
  </si>
  <si>
    <t>Predominantly Urban - Unitary Authority</t>
  </si>
  <si>
    <t>Predominantly Urban - London Borough</t>
  </si>
  <si>
    <t>Predominantly Urban - Met District</t>
  </si>
  <si>
    <t>Predominantly Rural - Shire County</t>
  </si>
  <si>
    <t>Predominantly Rural - Shire District</t>
  </si>
  <si>
    <t>Predominantly Rural - Unitary Authority</t>
  </si>
  <si>
    <t>Urban with Significant Rural - Shire County</t>
  </si>
  <si>
    <t>Urban with Significant Rural - Shire District</t>
  </si>
  <si>
    <t>Urban with Significant Rural - Unitary Authority</t>
  </si>
  <si>
    <t>Allerdale</t>
  </si>
  <si>
    <t>Ashford</t>
  </si>
  <si>
    <t>Babergh</t>
  </si>
  <si>
    <t>Boston</t>
  </si>
  <si>
    <t>Braintree</t>
  </si>
  <si>
    <t>Breckland</t>
  </si>
  <si>
    <t>Cheshire East</t>
  </si>
  <si>
    <t>Chichester</t>
  </si>
  <si>
    <t>Copeland</t>
  </si>
  <si>
    <t>Cornwall</t>
  </si>
  <si>
    <t>Cotswold</t>
  </si>
  <si>
    <t>Craven</t>
  </si>
  <si>
    <t>Cumbria</t>
  </si>
  <si>
    <t>Derbyshire Dales</t>
  </si>
  <si>
    <t>Devon</t>
  </si>
  <si>
    <t>Durham</t>
  </si>
  <si>
    <t>East Cambridgeshire</t>
  </si>
  <si>
    <t>East Devon</t>
  </si>
  <si>
    <t>East Hertfordshire</t>
  </si>
  <si>
    <t>East Lindsey</t>
  </si>
  <si>
    <t>East Riding of Yorkshire</t>
  </si>
  <si>
    <t>East Suffolk</t>
  </si>
  <si>
    <t>East Sussex</t>
  </si>
  <si>
    <t>Eden</t>
  </si>
  <si>
    <t>Forest of Dean</t>
  </si>
  <si>
    <t>Hambleton</t>
  </si>
  <si>
    <t>Hampshire</t>
  </si>
  <si>
    <t>Harborough</t>
  </si>
  <si>
    <t>Harrogate</t>
  </si>
  <si>
    <t>Herefordshire</t>
  </si>
  <si>
    <t>Isle of Wight</t>
  </si>
  <si>
    <t>King's Lynn and West Norfolk</t>
  </si>
  <si>
    <t>Lancashire</t>
  </si>
  <si>
    <t>Lewes</t>
  </si>
  <si>
    <t>Lichfield</t>
  </si>
  <si>
    <t>Lincolnshire</t>
  </si>
  <si>
    <t>Malvern Hills</t>
  </si>
  <si>
    <t>Melton</t>
  </si>
  <si>
    <t>Mendip</t>
  </si>
  <si>
    <t>Mid Devon</t>
  </si>
  <si>
    <t>Mid Suffolk</t>
  </si>
  <si>
    <t>Mid Sussex</t>
  </si>
  <si>
    <t>New Forest</t>
  </si>
  <si>
    <t>Newark and Sherwood</t>
  </si>
  <si>
    <t>Norfolk</t>
  </si>
  <si>
    <t>North Devon</t>
  </si>
  <si>
    <t>North Kesteven</t>
  </si>
  <si>
    <t>North Lincolnshire</t>
  </si>
  <si>
    <t>North Norfolk</t>
  </si>
  <si>
    <t>North Somerset</t>
  </si>
  <si>
    <t>North West Leicestershire</t>
  </si>
  <si>
    <t>North Yorkshire</t>
  </si>
  <si>
    <t>Northumberland</t>
  </si>
  <si>
    <t>Nottinghamshire</t>
  </si>
  <si>
    <t>Ribble Valley</t>
  </si>
  <si>
    <t>Richmondshire</t>
  </si>
  <si>
    <t>Rother</t>
  </si>
  <si>
    <t>Rugby</t>
  </si>
  <si>
    <t>Rutland</t>
  </si>
  <si>
    <t>Ryedale</t>
  </si>
  <si>
    <t>Scarborough</t>
  </si>
  <si>
    <t>Sedgemoor</t>
  </si>
  <si>
    <t>Selby</t>
  </si>
  <si>
    <t>Shropshire</t>
  </si>
  <si>
    <t>Somerset West and Taunton</t>
  </si>
  <si>
    <t>South Cambridgeshire</t>
  </si>
  <si>
    <t>South Hams</t>
  </si>
  <si>
    <t>South Holland</t>
  </si>
  <si>
    <t>South Kesteven</t>
  </si>
  <si>
    <t>South Lakeland</t>
  </si>
  <si>
    <t>South Norfolk</t>
  </si>
  <si>
    <t>South Oxfordshire</t>
  </si>
  <si>
    <t>South Somerset</t>
  </si>
  <si>
    <t>Stafford</t>
  </si>
  <si>
    <t>Staffordshire</t>
  </si>
  <si>
    <t>Stratford-on-Avon</t>
  </si>
  <si>
    <t>Stroud</t>
  </si>
  <si>
    <t>Suffolk</t>
  </si>
  <si>
    <t>Teignbridge</t>
  </si>
  <si>
    <t>Tewkesbury</t>
  </si>
  <si>
    <t>Torridge</t>
  </si>
  <si>
    <t>Uttlesford</t>
  </si>
  <si>
    <t>Vale of White Horse</t>
  </si>
  <si>
    <t>Wealden</t>
  </si>
  <si>
    <t>West Devon</t>
  </si>
  <si>
    <t>West Lindsey</t>
  </si>
  <si>
    <t>West Northamptonshire</t>
  </si>
  <si>
    <t>West Oxfordshire</t>
  </si>
  <si>
    <t>West Suffolk</t>
  </si>
  <si>
    <t>Wychavon</t>
  </si>
  <si>
    <t>Years:</t>
  </si>
  <si>
    <t>Estimates of housholds not connected to the gas network</t>
  </si>
  <si>
    <t>Source: Department for Business, Energy &amp; Industrial Strategy</t>
  </si>
  <si>
    <t>LAD11NM</t>
  </si>
  <si>
    <t>RUC11</t>
  </si>
  <si>
    <t>CTYNM</t>
  </si>
  <si>
    <t>Broad_RUC11</t>
  </si>
  <si>
    <t>Buckinghamshire Council</t>
  </si>
  <si>
    <t>Urban with Significant Rural (rural including hub towns 26-49%)</t>
  </si>
  <si>
    <t>Hartlepool</t>
  </si>
  <si>
    <t>Urban with City and Town</t>
  </si>
  <si>
    <t>Cambridgeshire</t>
  </si>
  <si>
    <t xml:space="preserve">Largely Rural (rural including hub towns 50-79%) </t>
  </si>
  <si>
    <t>Middlesbrough</t>
  </si>
  <si>
    <t>Redcar and Cleveland</t>
  </si>
  <si>
    <t>Derbyshire</t>
  </si>
  <si>
    <t>Stockton-on-Tees</t>
  </si>
  <si>
    <t>Darlington</t>
  </si>
  <si>
    <t>Dorset</t>
  </si>
  <si>
    <t>Halton</t>
  </si>
  <si>
    <t>Warrington</t>
  </si>
  <si>
    <t>Essex</t>
  </si>
  <si>
    <t>Blackburn with Darwen</t>
  </si>
  <si>
    <t>Gloucestershire</t>
  </si>
  <si>
    <t>Blackpool</t>
  </si>
  <si>
    <t>Kingston upon Hull</t>
  </si>
  <si>
    <t>Hertfordshire</t>
  </si>
  <si>
    <t>Kent</t>
  </si>
  <si>
    <t>North East Lincolnshire</t>
  </si>
  <si>
    <t>Leicestershire</t>
  </si>
  <si>
    <t>York</t>
  </si>
  <si>
    <t>Derby</t>
  </si>
  <si>
    <t>Leicester</t>
  </si>
  <si>
    <t>Northamptonshire</t>
  </si>
  <si>
    <t xml:space="preserve">Mainly Rural (rural including hub towns &gt;=80%) </t>
  </si>
  <si>
    <t>Nottingham</t>
  </si>
  <si>
    <t>Urban with Minor Conurbation</t>
  </si>
  <si>
    <t>Oxfordshire</t>
  </si>
  <si>
    <t>Telford and Wrekin</t>
  </si>
  <si>
    <t>Somerset</t>
  </si>
  <si>
    <t>Stoke-on-Trent</t>
  </si>
  <si>
    <t>Bath and North East Somerset</t>
  </si>
  <si>
    <t>Bristol</t>
  </si>
  <si>
    <t>Surrey</t>
  </si>
  <si>
    <t>Urban with Major Conurbation</t>
  </si>
  <si>
    <t>Warwickshire</t>
  </si>
  <si>
    <t>South Gloucestershire</t>
  </si>
  <si>
    <t>West Sussex</t>
  </si>
  <si>
    <t>Plymouth</t>
  </si>
  <si>
    <t>Worcestershire</t>
  </si>
  <si>
    <t>Torbay</t>
  </si>
  <si>
    <t>Bournemouth</t>
  </si>
  <si>
    <t>Poole</t>
  </si>
  <si>
    <t>Swindon</t>
  </si>
  <si>
    <t>Peterborough</t>
  </si>
  <si>
    <t>Luton</t>
  </si>
  <si>
    <t>Southend on Sea</t>
  </si>
  <si>
    <t>Thurrock</t>
  </si>
  <si>
    <t>Medway</t>
  </si>
  <si>
    <t>Bracknell Forest</t>
  </si>
  <si>
    <t>West Berkshire</t>
  </si>
  <si>
    <t>Reading</t>
  </si>
  <si>
    <t>Slough</t>
  </si>
  <si>
    <t>Windsor and Maidenhead</t>
  </si>
  <si>
    <t>Wokingham</t>
  </si>
  <si>
    <t>Milton Keynes</t>
  </si>
  <si>
    <t>Brighton and Hove</t>
  </si>
  <si>
    <t>Portsmouth</t>
  </si>
  <si>
    <t>Southampton</t>
  </si>
  <si>
    <t>Cheshire West and Chester</t>
  </si>
  <si>
    <t>Isles of Scilly</t>
  </si>
  <si>
    <t>Wiltshire</t>
  </si>
  <si>
    <t>Bedford</t>
  </si>
  <si>
    <t>Central Bedfordshire</t>
  </si>
  <si>
    <t>Aylesbury Vale</t>
  </si>
  <si>
    <t>Chiltern</t>
  </si>
  <si>
    <t>South Bucks</t>
  </si>
  <si>
    <t>Wycombe</t>
  </si>
  <si>
    <t>Cambridge</t>
  </si>
  <si>
    <t>Fenland</t>
  </si>
  <si>
    <t>Huntingdonshire</t>
  </si>
  <si>
    <t>Barrow-in-Furness</t>
  </si>
  <si>
    <t>Carlisle</t>
  </si>
  <si>
    <t>Amber Valley</t>
  </si>
  <si>
    <t>Bolsover</t>
  </si>
  <si>
    <t>Chesterfield</t>
  </si>
  <si>
    <t>Erewash</t>
  </si>
  <si>
    <t>High Peak</t>
  </si>
  <si>
    <t>North East Derbyshire</t>
  </si>
  <si>
    <t>South Derbyshire</t>
  </si>
  <si>
    <t>Exeter</t>
  </si>
  <si>
    <t>Christchurch</t>
  </si>
  <si>
    <t>East Dorset</t>
  </si>
  <si>
    <t>North Dorset</t>
  </si>
  <si>
    <t>Purbeck</t>
  </si>
  <si>
    <t>West Dorset</t>
  </si>
  <si>
    <t>Weymouth and Portland</t>
  </si>
  <si>
    <t>Eastbourne</t>
  </si>
  <si>
    <t>Hastings</t>
  </si>
  <si>
    <t>Basildon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</si>
  <si>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</si>
  <si>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</si>
  <si>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</si>
  <si>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</si>
  <si>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</si>
  <si>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</si>
  <si>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</si>
  <si>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</si>
  <si>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</si>
  <si>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Cheltenham</t>
  </si>
  <si>
    <t>Gloucester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</si>
  <si>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</si>
  <si>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</si>
  <si>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</si>
  <si>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</si>
  <si>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</si>
  <si>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</si>
  <si>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</si>
  <si>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Rushmoor</t>
  </si>
  <si>
    <t>Test Valley</t>
  </si>
  <si>
    <t>Winchester</t>
  </si>
  <si>
    <t>Broxbourne</t>
  </si>
  <si>
    <t>Dacorum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</si>
  <si>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</si>
  <si>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</si>
  <si>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</si>
  <si>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</si>
  <si>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</si>
  <si>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</si>
  <si>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</si>
  <si>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Canterbury</t>
  </si>
  <si>
    <t>Dartford</t>
  </si>
  <si>
    <t>Dover</t>
  </si>
  <si>
    <t>Gravesham</t>
  </si>
  <si>
    <t>Maidstone</t>
  </si>
  <si>
    <t>Sevenoaks</t>
  </si>
  <si>
    <t>Folkestone &amp; Hythe</t>
  </si>
  <si>
    <t>Swale</t>
  </si>
  <si>
    <t>Thanet</t>
  </si>
  <si>
    <t>Tonbridge and Malling</t>
  </si>
  <si>
    <t>Tunbridge Wells</t>
  </si>
  <si>
    <t>Burnley</t>
  </si>
  <si>
    <t>Chorley</t>
  </si>
  <si>
    <t>Fylde</t>
  </si>
  <si>
    <t>Hyndburn</t>
  </si>
  <si>
    <t>Lancaster</t>
  </si>
  <si>
    <t>Pendle</t>
  </si>
  <si>
    <t>Preston</t>
  </si>
  <si>
    <t>Rossendale</t>
  </si>
  <si>
    <t>South Ribble</t>
  </si>
  <si>
    <t>West Lancashire</t>
  </si>
  <si>
    <t>Wyre</t>
  </si>
  <si>
    <t>Blaby</t>
  </si>
  <si>
    <t>Charnwood</t>
  </si>
  <si>
    <t>Hinckley and Bosworth</t>
  </si>
  <si>
    <t>Oadby and Wigston</t>
  </si>
  <si>
    <t>Lincoln</t>
  </si>
  <si>
    <t>Broadland</t>
  </si>
  <si>
    <t>Great Yarmouth</t>
  </si>
  <si>
    <t>Norwich</t>
  </si>
  <si>
    <t>Corby</t>
  </si>
  <si>
    <t>Daventry</t>
  </si>
  <si>
    <t>East Northamptonshire</t>
  </si>
  <si>
    <t>Kettering</t>
  </si>
  <si>
    <t>Northampton</t>
  </si>
  <si>
    <t>South Northamptonshire</t>
  </si>
  <si>
    <t>Wellingborough</t>
  </si>
  <si>
    <t>Ashfield</t>
  </si>
  <si>
    <t>Bassetlaw</t>
  </si>
  <si>
    <t>Broxtowe</t>
  </si>
  <si>
    <t>Gedling</t>
  </si>
  <si>
    <t>Mansfield</t>
  </si>
  <si>
    <t>Rushcliffe</t>
  </si>
  <si>
    <t>Cherwell</t>
  </si>
  <si>
    <t>Oxford</t>
  </si>
  <si>
    <t>Taunton Deane</t>
  </si>
  <si>
    <t>West Somerset</t>
  </si>
  <si>
    <t>Cannock Chase</t>
  </si>
  <si>
    <t>East Staffordshire</t>
  </si>
  <si>
    <t>Newcastle-under-Lyme</t>
  </si>
  <si>
    <t>South Staffordshire</t>
  </si>
  <si>
    <t>Staffordshire Moorlands</t>
  </si>
  <si>
    <t>Tamworth</t>
  </si>
  <si>
    <t>Forest Heath</t>
  </si>
  <si>
    <t>Ipswich</t>
  </si>
  <si>
    <t>St Edmundsbury</t>
  </si>
  <si>
    <t>Suffolk Coastal</t>
  </si>
  <si>
    <t>Waveney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</si>
  <si>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</si>
  <si>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</si>
  <si>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</si>
  <si>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</si>
  <si>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</si>
  <si>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</si>
  <si>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</si>
  <si>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</si>
  <si>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</si>
  <si>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</si>
  <si>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</si>
  <si>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North Warwickshire</t>
  </si>
  <si>
    <t>Nuneaton and Bedworth</t>
  </si>
  <si>
    <t>Warwick</t>
  </si>
  <si>
    <t>Adur</t>
  </si>
  <si>
    <t>Arun</t>
  </si>
  <si>
    <t>Crawley</t>
  </si>
  <si>
    <t>Horsham</t>
  </si>
  <si>
    <t>Worthing</t>
  </si>
  <si>
    <t>Bromsgrove</t>
  </si>
  <si>
    <t>Redditch</t>
  </si>
  <si>
    <t>Worcester</t>
  </si>
  <si>
    <t>Wyre Forest</t>
  </si>
  <si>
    <t>Bolton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</si>
  <si>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</si>
  <si>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</si>
  <si>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</si>
  <si>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</si>
  <si>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</si>
  <si>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</si>
  <si>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</si>
  <si>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</si>
  <si>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</si>
  <si>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Knowsley</t>
  </si>
  <si>
    <t>Liverpool</t>
  </si>
  <si>
    <t>St Helens</t>
  </si>
  <si>
    <t>Sefton</t>
  </si>
  <si>
    <t>Wirral</t>
  </si>
  <si>
    <t>Barnsley</t>
  </si>
  <si>
    <t>Doncaster</t>
  </si>
  <si>
    <t>Rotherham</t>
  </si>
  <si>
    <t>Sheffield</t>
  </si>
  <si>
    <t>Gateshead</t>
  </si>
  <si>
    <t>Newcastle upon Tyne</t>
  </si>
  <si>
    <t>North Tyneside</t>
  </si>
  <si>
    <t>South Tyneside</t>
  </si>
  <si>
    <t>Sunderland</t>
  </si>
  <si>
    <t>Birmingham</t>
  </si>
  <si>
    <t>Coventry</t>
  </si>
  <si>
    <t>Dudley</t>
  </si>
  <si>
    <t>Sandwell</t>
  </si>
  <si>
    <t>Solihull</t>
  </si>
  <si>
    <t>Walsall</t>
  </si>
  <si>
    <t>Wolverhampton</t>
  </si>
  <si>
    <t>Bradford</t>
  </si>
  <si>
    <t>Calderdale</t>
  </si>
  <si>
    <t>Kirklees</t>
  </si>
  <si>
    <t>Leeds</t>
  </si>
  <si>
    <t>Wakefield</t>
  </si>
  <si>
    <t>City of London</t>
  </si>
  <si>
    <t>Barking and Dagenham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</si>
  <si>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</si>
  <si>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</si>
  <si>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</si>
  <si>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</si>
  <si>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</si>
  <si>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</si>
  <si>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</si>
  <si>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</si>
  <si>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</si>
  <si>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</si>
  <si>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</si>
  <si>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</si>
  <si>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</si>
  <si>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</si>
  <si>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</si>
  <si>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</si>
  <si>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</si>
  <si>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</si>
  <si>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</si>
  <si>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</si>
  <si>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</si>
  <si>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</si>
  <si>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</si>
  <si>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</si>
  <si>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</si>
  <si>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</si>
  <si>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</si>
  <si>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</si>
  <si>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</si>
  <si>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</si>
  <si>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</si>
  <si>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Dorset Council</t>
  </si>
  <si>
    <t>Bournemouth, Christchurch and Poole</t>
  </si>
  <si>
    <t>North Northamptonshire</t>
  </si>
  <si>
    <t>LAD16NM</t>
  </si>
  <si>
    <t>CTY16NM</t>
  </si>
  <si>
    <t>Tyne and Wear</t>
  </si>
  <si>
    <t>West Midlands</t>
  </si>
  <si>
    <t>West Yorkshire</t>
  </si>
  <si>
    <t>Inner London</t>
  </si>
  <si>
    <t>Outer London</t>
  </si>
  <si>
    <t>Buckinghamshire</t>
  </si>
  <si>
    <t>Greater Manchester</t>
  </si>
  <si>
    <t>Merseyside</t>
  </si>
  <si>
    <t>South Yorkshire</t>
  </si>
  <si>
    <t/>
  </si>
  <si>
    <t>St. Helens</t>
  </si>
  <si>
    <r>
      <t>Sub-national estimates of households not on the gas grid, 2019</t>
    </r>
    <r>
      <rPr>
        <b/>
        <vertAlign val="superscript"/>
        <sz val="10"/>
        <color theme="0"/>
        <rFont val="Arial"/>
        <family val="2"/>
      </rPr>
      <t>1</t>
    </r>
  </si>
  <si>
    <t>Region</t>
  </si>
  <si>
    <t>Local Authority</t>
  </si>
  <si>
    <t>LA Code</t>
  </si>
  <si>
    <t>LAU1 Code</t>
  </si>
  <si>
    <r>
      <t>Number of domestic gas meters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 (thousands)</t>
    </r>
  </si>
  <si>
    <r>
      <t>Number of households</t>
    </r>
    <r>
      <rPr>
        <b/>
        <vertAlign val="superscript"/>
        <sz val="10"/>
        <color theme="0"/>
        <rFont val="Arial"/>
        <family val="2"/>
      </rPr>
      <t>3</t>
    </r>
    <r>
      <rPr>
        <b/>
        <sz val="10"/>
        <color theme="0"/>
        <rFont val="Arial"/>
        <family val="2"/>
      </rPr>
      <t xml:space="preserve"> (thousands)</t>
    </r>
  </si>
  <si>
    <r>
      <t>Estimated number of households not connected to the gas network</t>
    </r>
    <r>
      <rPr>
        <b/>
        <vertAlign val="super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 xml:space="preserve"> (thousands)</t>
    </r>
  </si>
  <si>
    <r>
      <t>Estimated percentage of households not connected to the gas network (gas meters to number of households)</t>
    </r>
    <r>
      <rPr>
        <b/>
        <vertAlign val="superscript"/>
        <sz val="10"/>
        <color theme="0"/>
        <rFont val="Arial"/>
        <family val="2"/>
      </rPr>
      <t>5</t>
    </r>
  </si>
  <si>
    <t>North East</t>
  </si>
  <si>
    <t>E06000001</t>
  </si>
  <si>
    <t>UKC1101</t>
  </si>
  <si>
    <t>E06000002</t>
  </si>
  <si>
    <t>UKC1201</t>
  </si>
  <si>
    <t>E06000003</t>
  </si>
  <si>
    <t>UKC1202</t>
  </si>
  <si>
    <t>E06000004</t>
  </si>
  <si>
    <t>UKC1102</t>
  </si>
  <si>
    <t>E06000005</t>
  </si>
  <si>
    <t>UKC1300</t>
  </si>
  <si>
    <t>E06000047</t>
  </si>
  <si>
    <t>UKC1400</t>
  </si>
  <si>
    <t>E06000057</t>
  </si>
  <si>
    <t>UKC2100</t>
  </si>
  <si>
    <t>E08000021</t>
  </si>
  <si>
    <t>UKC2202</t>
  </si>
  <si>
    <t>E08000022</t>
  </si>
  <si>
    <t>UKC2203</t>
  </si>
  <si>
    <t>E08000023</t>
  </si>
  <si>
    <t>UKC2204</t>
  </si>
  <si>
    <t>E08000024</t>
  </si>
  <si>
    <t>UKC2300</t>
  </si>
  <si>
    <t>E08000037</t>
  </si>
  <si>
    <t>UKC2205</t>
  </si>
  <si>
    <t>North West</t>
  </si>
  <si>
    <t>E06000006</t>
  </si>
  <si>
    <t>UKD7101</t>
  </si>
  <si>
    <t>E06000007</t>
  </si>
  <si>
    <t>UKD6100</t>
  </si>
  <si>
    <t>E06000008</t>
  </si>
  <si>
    <t>UKD4100</t>
  </si>
  <si>
    <t>E06000009</t>
  </si>
  <si>
    <t>UKD4200</t>
  </si>
  <si>
    <t>E06000049</t>
  </si>
  <si>
    <t>UKD6200</t>
  </si>
  <si>
    <t>E06000050</t>
  </si>
  <si>
    <t>UKD6300</t>
  </si>
  <si>
    <t>E07000026</t>
  </si>
  <si>
    <t>UKD1101</t>
  </si>
  <si>
    <t>E07000027</t>
  </si>
  <si>
    <t>UKD1102</t>
  </si>
  <si>
    <t>E07000028</t>
  </si>
  <si>
    <t>UKD1201</t>
  </si>
  <si>
    <t>E07000029</t>
  </si>
  <si>
    <t>UKD1103</t>
  </si>
  <si>
    <t>E07000030</t>
  </si>
  <si>
    <t>UKD1202</t>
  </si>
  <si>
    <t>E07000031</t>
  </si>
  <si>
    <t>UKD1203</t>
  </si>
  <si>
    <t>E07000117</t>
  </si>
  <si>
    <t>UKD4301</t>
  </si>
  <si>
    <t>E07000118</t>
  </si>
  <si>
    <t>UKD4302</t>
  </si>
  <si>
    <t>E07000119</t>
  </si>
  <si>
    <t>UKD4303</t>
  </si>
  <si>
    <t>E07000120</t>
  </si>
  <si>
    <t>UKD4304</t>
  </si>
  <si>
    <t>E07000121</t>
  </si>
  <si>
    <t>UKD4305</t>
  </si>
  <si>
    <t>E07000122</t>
  </si>
  <si>
    <t>UKD4306</t>
  </si>
  <si>
    <t>E07000123</t>
  </si>
  <si>
    <t>UKD4307</t>
  </si>
  <si>
    <t>E07000124</t>
  </si>
  <si>
    <t>UKD4308</t>
  </si>
  <si>
    <t>E07000125</t>
  </si>
  <si>
    <t>UKD4309</t>
  </si>
  <si>
    <t>E07000126</t>
  </si>
  <si>
    <t>UKD4310</t>
  </si>
  <si>
    <t>E07000127</t>
  </si>
  <si>
    <t>UKD4311</t>
  </si>
  <si>
    <t>E07000128</t>
  </si>
  <si>
    <t>UKD4312</t>
  </si>
  <si>
    <t>E08000001</t>
  </si>
  <si>
    <t>UKD3201</t>
  </si>
  <si>
    <t>E08000002</t>
  </si>
  <si>
    <t>UKD3202</t>
  </si>
  <si>
    <t>E08000003</t>
  </si>
  <si>
    <t>UKD3101</t>
  </si>
  <si>
    <t>E08000004</t>
  </si>
  <si>
    <t>UKD3203</t>
  </si>
  <si>
    <t>E08000005</t>
  </si>
  <si>
    <t>UKD3204</t>
  </si>
  <si>
    <t>E08000006</t>
  </si>
  <si>
    <t>UKD3102</t>
  </si>
  <si>
    <t>E08000007</t>
  </si>
  <si>
    <t>UKD3103</t>
  </si>
  <si>
    <t>E08000008</t>
  </si>
  <si>
    <t>UKD3104</t>
  </si>
  <si>
    <t>E08000009</t>
  </si>
  <si>
    <t>UKD3105</t>
  </si>
  <si>
    <t>E08000010</t>
  </si>
  <si>
    <t>UKD3205</t>
  </si>
  <si>
    <t>E08000011</t>
  </si>
  <si>
    <t>UKD7102</t>
  </si>
  <si>
    <t>E08000012</t>
  </si>
  <si>
    <t>UKD7200</t>
  </si>
  <si>
    <t>E08000013</t>
  </si>
  <si>
    <t>UKD7103</t>
  </si>
  <si>
    <t>E08000014</t>
  </si>
  <si>
    <t>UKD7300</t>
  </si>
  <si>
    <t>E08000015</t>
  </si>
  <si>
    <t>UKD7400</t>
  </si>
  <si>
    <t>Yorkshire and The Humber</t>
  </si>
  <si>
    <t>E06000010</t>
  </si>
  <si>
    <t>UKE1100</t>
  </si>
  <si>
    <t>E06000011</t>
  </si>
  <si>
    <t>UKE1200</t>
  </si>
  <si>
    <t>E06000012</t>
  </si>
  <si>
    <t>UKE1301</t>
  </si>
  <si>
    <t>E06000013</t>
  </si>
  <si>
    <t>UKE1302</t>
  </si>
  <si>
    <t>E06000014</t>
  </si>
  <si>
    <t>UKE2100</t>
  </si>
  <si>
    <t>E07000163</t>
  </si>
  <si>
    <t>UKE2201</t>
  </si>
  <si>
    <t>E07000164</t>
  </si>
  <si>
    <t>UKE2202</t>
  </si>
  <si>
    <t>E07000165</t>
  </si>
  <si>
    <t>UKE2203</t>
  </si>
  <si>
    <t>E07000166</t>
  </si>
  <si>
    <t>UKE2204</t>
  </si>
  <si>
    <t>E07000167</t>
  </si>
  <si>
    <t>UKE2205</t>
  </si>
  <si>
    <t>E07000168</t>
  </si>
  <si>
    <t>UKE2206</t>
  </si>
  <si>
    <t>E07000169</t>
  </si>
  <si>
    <t>UKE2207</t>
  </si>
  <si>
    <t>E08000016</t>
  </si>
  <si>
    <t>UKE3101</t>
  </si>
  <si>
    <t>E08000017</t>
  </si>
  <si>
    <t>UKE3102</t>
  </si>
  <si>
    <t>E08000018</t>
  </si>
  <si>
    <t>UKE3103</t>
  </si>
  <si>
    <t>E08000019</t>
  </si>
  <si>
    <t>UKE3200</t>
  </si>
  <si>
    <t>E08000032</t>
  </si>
  <si>
    <t>UKE4100</t>
  </si>
  <si>
    <t>E08000033</t>
  </si>
  <si>
    <t>UKE4401</t>
  </si>
  <si>
    <t>E08000034</t>
  </si>
  <si>
    <t>UKE4402</t>
  </si>
  <si>
    <t>E08000035</t>
  </si>
  <si>
    <t>UKE4200</t>
  </si>
  <si>
    <t>E08000036</t>
  </si>
  <si>
    <t>UKE4500</t>
  </si>
  <si>
    <t>East Midlands</t>
  </si>
  <si>
    <t>E06000015</t>
  </si>
  <si>
    <t>UKF1100</t>
  </si>
  <si>
    <t>E06000016</t>
  </si>
  <si>
    <t>UKF2100</t>
  </si>
  <si>
    <t>E06000017</t>
  </si>
  <si>
    <t>UKF2208</t>
  </si>
  <si>
    <t>E06000018</t>
  </si>
  <si>
    <t>UKF1400</t>
  </si>
  <si>
    <t>E07000032</t>
  </si>
  <si>
    <t>UKF1301</t>
  </si>
  <si>
    <t>E07000033</t>
  </si>
  <si>
    <t>UKF1201</t>
  </si>
  <si>
    <t>E07000034</t>
  </si>
  <si>
    <t>UKF1202</t>
  </si>
  <si>
    <t>E07000035</t>
  </si>
  <si>
    <t>UKF1303</t>
  </si>
  <si>
    <t>E07000036</t>
  </si>
  <si>
    <t>UKF1304</t>
  </si>
  <si>
    <t>E07000037</t>
  </si>
  <si>
    <t>UKF1305</t>
  </si>
  <si>
    <t>E07000038</t>
  </si>
  <si>
    <t>UKF1203</t>
  </si>
  <si>
    <t>E07000039</t>
  </si>
  <si>
    <t>UKF1302</t>
  </si>
  <si>
    <t>E07000129</t>
  </si>
  <si>
    <t>UKF2201</t>
  </si>
  <si>
    <t>E07000130</t>
  </si>
  <si>
    <t>UKF2202</t>
  </si>
  <si>
    <t>E07000131</t>
  </si>
  <si>
    <t>UKF2203</t>
  </si>
  <si>
    <t>E07000132</t>
  </si>
  <si>
    <t>UKF2204</t>
  </si>
  <si>
    <t>E07000133</t>
  </si>
  <si>
    <t>UKF2205</t>
  </si>
  <si>
    <t>E07000134</t>
  </si>
  <si>
    <t>UKF2206</t>
  </si>
  <si>
    <t>E07000135</t>
  </si>
  <si>
    <t>UKF2207</t>
  </si>
  <si>
    <t>E07000136</t>
  </si>
  <si>
    <t>UKF3001</t>
  </si>
  <si>
    <t>E07000137</t>
  </si>
  <si>
    <t>UKF3002</t>
  </si>
  <si>
    <t>E07000138</t>
  </si>
  <si>
    <t>UKF3003</t>
  </si>
  <si>
    <t>E07000139</t>
  </si>
  <si>
    <t>UKF3004</t>
  </si>
  <si>
    <t>E07000140</t>
  </si>
  <si>
    <t>UKF3005</t>
  </si>
  <si>
    <t>E07000141</t>
  </si>
  <si>
    <t>UKF3006</t>
  </si>
  <si>
    <t>E07000142</t>
  </si>
  <si>
    <t>UKF3007</t>
  </si>
  <si>
    <t>E07000150</t>
  </si>
  <si>
    <t>UKF2501</t>
  </si>
  <si>
    <t>E07000151</t>
  </si>
  <si>
    <t>UKF2401</t>
  </si>
  <si>
    <t>E07000152</t>
  </si>
  <si>
    <t>UKF2502</t>
  </si>
  <si>
    <t>E07000153</t>
  </si>
  <si>
    <t>UKF2503</t>
  </si>
  <si>
    <t>E07000154</t>
  </si>
  <si>
    <t>UKF2402</t>
  </si>
  <si>
    <t>E07000155</t>
  </si>
  <si>
    <t>UKF2403</t>
  </si>
  <si>
    <t>E07000156</t>
  </si>
  <si>
    <t>UKF2504</t>
  </si>
  <si>
    <t>E07000170</t>
  </si>
  <si>
    <t>UKF1501</t>
  </si>
  <si>
    <t>E07000171</t>
  </si>
  <si>
    <t>UKF1502</t>
  </si>
  <si>
    <t>E07000172</t>
  </si>
  <si>
    <t>UKF1601</t>
  </si>
  <si>
    <t>E07000173</t>
  </si>
  <si>
    <t>UKF1602</t>
  </si>
  <si>
    <t>E07000174</t>
  </si>
  <si>
    <t>UKF1503</t>
  </si>
  <si>
    <t>E07000175</t>
  </si>
  <si>
    <t>UKF1504</t>
  </si>
  <si>
    <t>E07000176</t>
  </si>
  <si>
    <t>UKF1603</t>
  </si>
  <si>
    <t>E06000019</t>
  </si>
  <si>
    <t>UKG1100</t>
  </si>
  <si>
    <t>E06000020</t>
  </si>
  <si>
    <t>UKG2100</t>
  </si>
  <si>
    <t>E06000021</t>
  </si>
  <si>
    <t>UKG2300</t>
  </si>
  <si>
    <t>E06000051</t>
  </si>
  <si>
    <t>UKG2200</t>
  </si>
  <si>
    <t>E07000192</t>
  </si>
  <si>
    <t>UKG2401</t>
  </si>
  <si>
    <t>E07000193</t>
  </si>
  <si>
    <t>UKG2402</t>
  </si>
  <si>
    <t>E07000194</t>
  </si>
  <si>
    <t>UKG2403</t>
  </si>
  <si>
    <t>E07000195</t>
  </si>
  <si>
    <t>UKG2404</t>
  </si>
  <si>
    <t>E07000196</t>
  </si>
  <si>
    <t>UKG2405</t>
  </si>
  <si>
    <t>E07000197</t>
  </si>
  <si>
    <t>UKG2406</t>
  </si>
  <si>
    <t>E07000198</t>
  </si>
  <si>
    <t>UKG2407</t>
  </si>
  <si>
    <t>E07000199</t>
  </si>
  <si>
    <t>UKG2408</t>
  </si>
  <si>
    <t>E07000218</t>
  </si>
  <si>
    <t>UKG1301</t>
  </si>
  <si>
    <t>E07000219</t>
  </si>
  <si>
    <t>UKG1302</t>
  </si>
  <si>
    <t>E07000220</t>
  </si>
  <si>
    <t>UKG1303</t>
  </si>
  <si>
    <t>E07000221</t>
  </si>
  <si>
    <t>UKG1304</t>
  </si>
  <si>
    <t>E07000222</t>
  </si>
  <si>
    <t>UKG1305</t>
  </si>
  <si>
    <t>E07000234</t>
  </si>
  <si>
    <t>UKG1201</t>
  </si>
  <si>
    <t>E07000235</t>
  </si>
  <si>
    <t>UKG1202</t>
  </si>
  <si>
    <t>E07000236</t>
  </si>
  <si>
    <t>UKG1203</t>
  </si>
  <si>
    <t>E07000237</t>
  </si>
  <si>
    <t>UKG1204</t>
  </si>
  <si>
    <t>E07000238</t>
  </si>
  <si>
    <t>UKG1205</t>
  </si>
  <si>
    <t>E07000239</t>
  </si>
  <si>
    <t>UKG1206</t>
  </si>
  <si>
    <t>E08000025</t>
  </si>
  <si>
    <t>UKG3100</t>
  </si>
  <si>
    <t>E08000026</t>
  </si>
  <si>
    <t>UKG3300</t>
  </si>
  <si>
    <t>E08000027</t>
  </si>
  <si>
    <t>UKG3600</t>
  </si>
  <si>
    <t>E08000028</t>
  </si>
  <si>
    <t>UKG3700</t>
  </si>
  <si>
    <t>E08000029</t>
  </si>
  <si>
    <t>UKG3200</t>
  </si>
  <si>
    <t>E08000030</t>
  </si>
  <si>
    <t>UKG3800</t>
  </si>
  <si>
    <t>E08000031</t>
  </si>
  <si>
    <t>UKG3900</t>
  </si>
  <si>
    <t>East</t>
  </si>
  <si>
    <t>E06000031</t>
  </si>
  <si>
    <t>UKH1100</t>
  </si>
  <si>
    <t>E06000032</t>
  </si>
  <si>
    <t>UKH2100</t>
  </si>
  <si>
    <t>E06000033</t>
  </si>
  <si>
    <t>UKH3100</t>
  </si>
  <si>
    <t>E06000034</t>
  </si>
  <si>
    <t>UKH3200</t>
  </si>
  <si>
    <t>E06000055</t>
  </si>
  <si>
    <t>UKH2400</t>
  </si>
  <si>
    <t>E06000056</t>
  </si>
  <si>
    <t>UKH2500</t>
  </si>
  <si>
    <t>E07000008</t>
  </si>
  <si>
    <t>UKH1201</t>
  </si>
  <si>
    <t>E07000009</t>
  </si>
  <si>
    <t>UKH1202</t>
  </si>
  <si>
    <t>E07000010</t>
  </si>
  <si>
    <t>UKH1203</t>
  </si>
  <si>
    <t>E07000011</t>
  </si>
  <si>
    <t>UKH1204</t>
  </si>
  <si>
    <t>E07000012</t>
  </si>
  <si>
    <t>UKH1205</t>
  </si>
  <si>
    <t>E07000066</t>
  </si>
  <si>
    <t>UKH3301</t>
  </si>
  <si>
    <t>E07000067</t>
  </si>
  <si>
    <t>UKH3302</t>
  </si>
  <si>
    <t>E07000068</t>
  </si>
  <si>
    <t>UKH3303</t>
  </si>
  <si>
    <t>E07000069</t>
  </si>
  <si>
    <t>UKH3304</t>
  </si>
  <si>
    <t>E07000070</t>
  </si>
  <si>
    <t>UKH3305</t>
  </si>
  <si>
    <t>E07000071</t>
  </si>
  <si>
    <t>UKH3306</t>
  </si>
  <si>
    <t>E07000072</t>
  </si>
  <si>
    <t>UKH3307</t>
  </si>
  <si>
    <t>E07000073</t>
  </si>
  <si>
    <t>UKH3308</t>
  </si>
  <si>
    <t>E07000074</t>
  </si>
  <si>
    <t>UKH3309</t>
  </si>
  <si>
    <t>E07000075</t>
  </si>
  <si>
    <t>UKH3310</t>
  </si>
  <si>
    <t>E07000076</t>
  </si>
  <si>
    <t>UKH3311</t>
  </si>
  <si>
    <t>E07000077</t>
  </si>
  <si>
    <t>UKH3312</t>
  </si>
  <si>
    <t>E07000095</t>
  </si>
  <si>
    <t>UKH2301</t>
  </si>
  <si>
    <t>E07000096</t>
  </si>
  <si>
    <t>UKH2302</t>
  </si>
  <si>
    <t>E07000098</t>
  </si>
  <si>
    <t>UKH2304</t>
  </si>
  <si>
    <t>E07000099</t>
  </si>
  <si>
    <t>UKH2305</t>
  </si>
  <si>
    <t>E07000102</t>
  </si>
  <si>
    <t>UKH2308</t>
  </si>
  <si>
    <t>E07000103</t>
  </si>
  <si>
    <t>UKH2309</t>
  </si>
  <si>
    <t>E07000143</t>
  </si>
  <si>
    <t>UKH1301</t>
  </si>
  <si>
    <t>E07000144</t>
  </si>
  <si>
    <t>UKH1302</t>
  </si>
  <si>
    <t>E07000145</t>
  </si>
  <si>
    <t>UKH1303</t>
  </si>
  <si>
    <t>E07000146</t>
  </si>
  <si>
    <t>UKH1308</t>
  </si>
  <si>
    <t>E07000147</t>
  </si>
  <si>
    <t>UKH1305</t>
  </si>
  <si>
    <t>E07000148</t>
  </si>
  <si>
    <t>UKH1306</t>
  </si>
  <si>
    <t>E07000149</t>
  </si>
  <si>
    <t>UKH1309</t>
  </si>
  <si>
    <t>E07000200</t>
  </si>
  <si>
    <t>UKH1401</t>
  </si>
  <si>
    <t>E07000202</t>
  </si>
  <si>
    <t>UKH1403</t>
  </si>
  <si>
    <t>E07000203</t>
  </si>
  <si>
    <t>UKH1408</t>
  </si>
  <si>
    <t>E07000240</t>
  </si>
  <si>
    <t>UKH2311</t>
  </si>
  <si>
    <t>E07000241</t>
  </si>
  <si>
    <t>UKH2312</t>
  </si>
  <si>
    <t>E07000242</t>
  </si>
  <si>
    <t>UKH2313</t>
  </si>
  <si>
    <t>E07000243</t>
  </si>
  <si>
    <t>UKH2314</t>
  </si>
  <si>
    <t>E07000244</t>
  </si>
  <si>
    <t>UKH1406, UKH1407</t>
  </si>
  <si>
    <t>E07000245</t>
  </si>
  <si>
    <t>UKH1402, UKH1409</t>
  </si>
  <si>
    <t>E09000001</t>
  </si>
  <si>
    <t>UKI1101</t>
  </si>
  <si>
    <t>E09000007</t>
  </si>
  <si>
    <t>UKI1102</t>
  </si>
  <si>
    <t>E09000012</t>
  </si>
  <si>
    <t>UKI1201</t>
  </si>
  <si>
    <t>E09000013</t>
  </si>
  <si>
    <t>UKI1103</t>
  </si>
  <si>
    <t>E09000014</t>
  </si>
  <si>
    <t>UKI1202</t>
  </si>
  <si>
    <t>E09000019</t>
  </si>
  <si>
    <t>UKI1203</t>
  </si>
  <si>
    <t>E09000020</t>
  </si>
  <si>
    <t>UKI1104</t>
  </si>
  <si>
    <t>E09000022</t>
  </si>
  <si>
    <t>UKI1204</t>
  </si>
  <si>
    <t>E09000023</t>
  </si>
  <si>
    <t>UKI1205</t>
  </si>
  <si>
    <t>E09000025</t>
  </si>
  <si>
    <t>UKI1206</t>
  </si>
  <si>
    <t>E09000028</t>
  </si>
  <si>
    <t>UKI1207</t>
  </si>
  <si>
    <t>E09000030</t>
  </si>
  <si>
    <t>UKI1208</t>
  </si>
  <si>
    <t>E09000032</t>
  </si>
  <si>
    <t>UKI1105</t>
  </si>
  <si>
    <t>E09000033</t>
  </si>
  <si>
    <t>UKI1106</t>
  </si>
  <si>
    <t>E09000002</t>
  </si>
  <si>
    <t>UKI2101</t>
  </si>
  <si>
    <t>E09000003</t>
  </si>
  <si>
    <t>UKI2301</t>
  </si>
  <si>
    <t>E09000004</t>
  </si>
  <si>
    <t>UKI2102</t>
  </si>
  <si>
    <t>E09000005</t>
  </si>
  <si>
    <t>UKI2302</t>
  </si>
  <si>
    <t>E09000006</t>
  </si>
  <si>
    <t>UKI2201</t>
  </si>
  <si>
    <t>E09000008</t>
  </si>
  <si>
    <t>UKI2202</t>
  </si>
  <si>
    <t>E09000009</t>
  </si>
  <si>
    <t>UKI2303</t>
  </si>
  <si>
    <t>E09000010</t>
  </si>
  <si>
    <t>UKI2103</t>
  </si>
  <si>
    <t>E09000011</t>
  </si>
  <si>
    <t>UKI2104</t>
  </si>
  <si>
    <t>E09000015</t>
  </si>
  <si>
    <t>UKI2304</t>
  </si>
  <si>
    <t>E09000016</t>
  </si>
  <si>
    <t>UKI2105</t>
  </si>
  <si>
    <t>E09000017</t>
  </si>
  <si>
    <t>UKI2305</t>
  </si>
  <si>
    <t>E09000018</t>
  </si>
  <si>
    <t>UKI2306</t>
  </si>
  <si>
    <t>E09000021</t>
  </si>
  <si>
    <t>UKI2203</t>
  </si>
  <si>
    <t>E09000024</t>
  </si>
  <si>
    <t>UKI2204</t>
  </si>
  <si>
    <t>E09000026</t>
  </si>
  <si>
    <t>UKI2106</t>
  </si>
  <si>
    <t>E09000027</t>
  </si>
  <si>
    <t>UKI2307</t>
  </si>
  <si>
    <t>E09000029</t>
  </si>
  <si>
    <t>UKI2205</t>
  </si>
  <si>
    <t>E09000031</t>
  </si>
  <si>
    <t>UKI2107</t>
  </si>
  <si>
    <t>South East</t>
  </si>
  <si>
    <t>E06000035</t>
  </si>
  <si>
    <t>UKJ4100</t>
  </si>
  <si>
    <t>E06000036</t>
  </si>
  <si>
    <t>UKJ1101</t>
  </si>
  <si>
    <t>E06000037</t>
  </si>
  <si>
    <t>UKJ1102</t>
  </si>
  <si>
    <t>E06000038</t>
  </si>
  <si>
    <t>UKJ1103</t>
  </si>
  <si>
    <t>E06000039</t>
  </si>
  <si>
    <t>UKJ1104</t>
  </si>
  <si>
    <t>E06000040</t>
  </si>
  <si>
    <t>UKJ1105</t>
  </si>
  <si>
    <t>E06000041</t>
  </si>
  <si>
    <t>UKJ1106</t>
  </si>
  <si>
    <t>E06000042</t>
  </si>
  <si>
    <t>UKJ1200</t>
  </si>
  <si>
    <t>E06000043</t>
  </si>
  <si>
    <t>UKJ2100</t>
  </si>
  <si>
    <t>E06000044</t>
  </si>
  <si>
    <t>UKJ3100</t>
  </si>
  <si>
    <t>E06000045</t>
  </si>
  <si>
    <t>UKJ3200</t>
  </si>
  <si>
    <t>E06000046</t>
  </si>
  <si>
    <t>UKJ3400</t>
  </si>
  <si>
    <t>E06000060</t>
  </si>
  <si>
    <t>UKJ1301,UKJ1302,UKJ1304,UKJ1305</t>
  </si>
  <si>
    <t>E07000061</t>
  </si>
  <si>
    <t>UKJ2202</t>
  </si>
  <si>
    <t>E07000062</t>
  </si>
  <si>
    <t>UKJ2203</t>
  </si>
  <si>
    <t>E07000063</t>
  </si>
  <si>
    <t>UKJ2205</t>
  </si>
  <si>
    <t>E07000064</t>
  </si>
  <si>
    <t>UKJ2206</t>
  </si>
  <si>
    <t>E07000065</t>
  </si>
  <si>
    <t>UKJ2207</t>
  </si>
  <si>
    <t>E07000084</t>
  </si>
  <si>
    <t>UKJ3301</t>
  </si>
  <si>
    <t>E07000085</t>
  </si>
  <si>
    <t>UKJ3302</t>
  </si>
  <si>
    <t>E07000086</t>
  </si>
  <si>
    <t>UKJ3303</t>
  </si>
  <si>
    <t>E07000087</t>
  </si>
  <si>
    <t>UKJ3304</t>
  </si>
  <si>
    <t>E07000088</t>
  </si>
  <si>
    <t>UKJ3305</t>
  </si>
  <si>
    <t>E07000089</t>
  </si>
  <si>
    <t>UKJ3306</t>
  </si>
  <si>
    <t>E07000090</t>
  </si>
  <si>
    <t>UKJ3307</t>
  </si>
  <si>
    <t>E07000091</t>
  </si>
  <si>
    <t>UKJ3308</t>
  </si>
  <si>
    <t>E07000092</t>
  </si>
  <si>
    <t>UKJ3310</t>
  </si>
  <si>
    <t>E07000093</t>
  </si>
  <si>
    <t>UKJ3312</t>
  </si>
  <si>
    <t>E07000094</t>
  </si>
  <si>
    <t>UKJ3313</t>
  </si>
  <si>
    <t>E07000105</t>
  </si>
  <si>
    <t>UKJ4201</t>
  </si>
  <si>
    <t>E07000106</t>
  </si>
  <si>
    <t>UKJ4202</t>
  </si>
  <si>
    <t>E07000107</t>
  </si>
  <si>
    <t>UKJ4203</t>
  </si>
  <si>
    <t>E07000108</t>
  </si>
  <si>
    <t>UKJ4204</t>
  </si>
  <si>
    <t>E07000109</t>
  </si>
  <si>
    <t>UKJ4205</t>
  </si>
  <si>
    <t>E07000110</t>
  </si>
  <si>
    <t>UKJ4206</t>
  </si>
  <si>
    <t>E07000111</t>
  </si>
  <si>
    <t>UKJ4207</t>
  </si>
  <si>
    <t>E07000112</t>
  </si>
  <si>
    <t>UKJ4208</t>
  </si>
  <si>
    <t>E07000113</t>
  </si>
  <si>
    <t>UKJ4209</t>
  </si>
  <si>
    <t>E07000114</t>
  </si>
  <si>
    <t>UKJ4210</t>
  </si>
  <si>
    <t>E07000115</t>
  </si>
  <si>
    <t>UKJ4211</t>
  </si>
  <si>
    <t>E07000116</t>
  </si>
  <si>
    <t>UKJ4212</t>
  </si>
  <si>
    <t>E07000177</t>
  </si>
  <si>
    <t>UKJ1401</t>
  </si>
  <si>
    <t>E07000178</t>
  </si>
  <si>
    <t>UKJ1402</t>
  </si>
  <si>
    <t>E07000179</t>
  </si>
  <si>
    <t>UKJ1403</t>
  </si>
  <si>
    <t>E07000180</t>
  </si>
  <si>
    <t>UKJ1404</t>
  </si>
  <si>
    <t>E07000181</t>
  </si>
  <si>
    <t>UKJ1405</t>
  </si>
  <si>
    <t>E07000207</t>
  </si>
  <si>
    <t>UKJ2301</t>
  </si>
  <si>
    <t>E07000208</t>
  </si>
  <si>
    <t>UKJ2302</t>
  </si>
  <si>
    <t>E07000209</t>
  </si>
  <si>
    <t>UKJ2303</t>
  </si>
  <si>
    <t>E07000210</t>
  </si>
  <si>
    <t>UKJ2304</t>
  </si>
  <si>
    <t>E07000211</t>
  </si>
  <si>
    <t>UKJ2305</t>
  </si>
  <si>
    <t>E07000212</t>
  </si>
  <si>
    <t>UKJ2312</t>
  </si>
  <si>
    <t>E07000213</t>
  </si>
  <si>
    <t>UKJ2313</t>
  </si>
  <si>
    <t>E07000214</t>
  </si>
  <si>
    <t>UKJ2308</t>
  </si>
  <si>
    <t>E07000215</t>
  </si>
  <si>
    <t>UKJ2309</t>
  </si>
  <si>
    <t>E07000216</t>
  </si>
  <si>
    <t>UKJ2310</t>
  </si>
  <si>
    <t>E07000217</t>
  </si>
  <si>
    <t>UKJ2311</t>
  </si>
  <si>
    <t>E07000223</t>
  </si>
  <si>
    <t>UKJ2401</t>
  </si>
  <si>
    <t>E07000224</t>
  </si>
  <si>
    <t>UKJ2402</t>
  </si>
  <si>
    <t>E07000225</t>
  </si>
  <si>
    <t>UKJ2403</t>
  </si>
  <si>
    <t>E07000226</t>
  </si>
  <si>
    <t>UKJ2404</t>
  </si>
  <si>
    <t>E07000227</t>
  </si>
  <si>
    <t>UKJ2405</t>
  </si>
  <si>
    <t>E07000228</t>
  </si>
  <si>
    <t>UKJ2406</t>
  </si>
  <si>
    <t>E07000229</t>
  </si>
  <si>
    <t>UKJ2407</t>
  </si>
  <si>
    <t>South West</t>
  </si>
  <si>
    <t>E06000022</t>
  </si>
  <si>
    <t>UKK1201</t>
  </si>
  <si>
    <t>E06000023</t>
  </si>
  <si>
    <t>UKK1100</t>
  </si>
  <si>
    <t>E06000024</t>
  </si>
  <si>
    <t>UKK1202</t>
  </si>
  <si>
    <t>E06000025</t>
  </si>
  <si>
    <t>UKK1203</t>
  </si>
  <si>
    <t>E06000026</t>
  </si>
  <si>
    <t>UKK4100</t>
  </si>
  <si>
    <t>E06000027</t>
  </si>
  <si>
    <t>UKK4200</t>
  </si>
  <si>
    <t>E06000030</t>
  </si>
  <si>
    <t>UKK1400</t>
  </si>
  <si>
    <t>E06000052</t>
  </si>
  <si>
    <t>UKK3008</t>
  </si>
  <si>
    <t>E06000054</t>
  </si>
  <si>
    <t>UKK1500</t>
  </si>
  <si>
    <t>E06000058</t>
  </si>
  <si>
    <t>UKK2101</t>
  </si>
  <si>
    <t>E06000059</t>
  </si>
  <si>
    <t>UKK2203, UKK2208, UKK2204, UKK2206, UKK2207</t>
  </si>
  <si>
    <t>E07000040</t>
  </si>
  <si>
    <t>UKK4301</t>
  </si>
  <si>
    <t>E07000041</t>
  </si>
  <si>
    <t>UKK4302</t>
  </si>
  <si>
    <t>E07000042</t>
  </si>
  <si>
    <t>UKK4303</t>
  </si>
  <si>
    <t>E07000043</t>
  </si>
  <si>
    <t>UKK4304</t>
  </si>
  <si>
    <t>E07000044</t>
  </si>
  <si>
    <t>UKK4305</t>
  </si>
  <si>
    <t>E07000045</t>
  </si>
  <si>
    <t>UKK4306</t>
  </si>
  <si>
    <t>E07000046</t>
  </si>
  <si>
    <t>UKK4307</t>
  </si>
  <si>
    <t>E07000047</t>
  </si>
  <si>
    <t>UKK4308</t>
  </si>
  <si>
    <t>E07000078</t>
  </si>
  <si>
    <t>UKK1301</t>
  </si>
  <si>
    <t>E07000079</t>
  </si>
  <si>
    <t>UKK1302</t>
  </si>
  <si>
    <t>E07000080</t>
  </si>
  <si>
    <t>UKK1303</t>
  </si>
  <si>
    <t>E07000081</t>
  </si>
  <si>
    <t>UKK1304</t>
  </si>
  <si>
    <t>E07000082</t>
  </si>
  <si>
    <t>UKK1305</t>
  </si>
  <si>
    <t>E07000083</t>
  </si>
  <si>
    <t>UKK1306</t>
  </si>
  <si>
    <t>E07000187</t>
  </si>
  <si>
    <t>UKK2301</t>
  </si>
  <si>
    <t>E07000188</t>
  </si>
  <si>
    <t>UKK2302</t>
  </si>
  <si>
    <t>E07000189</t>
  </si>
  <si>
    <t>UKK2303</t>
  </si>
  <si>
    <t>E06000053</t>
  </si>
  <si>
    <t>UKK3009</t>
  </si>
  <si>
    <t>E07000246</t>
  </si>
  <si>
    <t>UKK2304, UKK2305</t>
  </si>
  <si>
    <t>Wales</t>
  </si>
  <si>
    <t>Isle of Anglesey</t>
  </si>
  <si>
    <t>W06000001</t>
  </si>
  <si>
    <t>UKL1100</t>
  </si>
  <si>
    <t>Gwynedd</t>
  </si>
  <si>
    <t>W06000002</t>
  </si>
  <si>
    <t>UKL1200</t>
  </si>
  <si>
    <t>Conwy</t>
  </si>
  <si>
    <t>W06000003</t>
  </si>
  <si>
    <t>UKL1304</t>
  </si>
  <si>
    <t>Denbighshire</t>
  </si>
  <si>
    <t>W06000004</t>
  </si>
  <si>
    <t>UKL1305</t>
  </si>
  <si>
    <t>Flintshire</t>
  </si>
  <si>
    <t>W06000005</t>
  </si>
  <si>
    <t>UKL2304</t>
  </si>
  <si>
    <t>Wrexham</t>
  </si>
  <si>
    <t>W06000006</t>
  </si>
  <si>
    <t>UKL2305</t>
  </si>
  <si>
    <t>Ceredigion</t>
  </si>
  <si>
    <t>W06000008</t>
  </si>
  <si>
    <t>UKL1407</t>
  </si>
  <si>
    <t>Pembrokeshire</t>
  </si>
  <si>
    <t>W06000009</t>
  </si>
  <si>
    <t>UKL1408</t>
  </si>
  <si>
    <t>Carmarthenshire</t>
  </si>
  <si>
    <t>W06000010</t>
  </si>
  <si>
    <t>UKL1409</t>
  </si>
  <si>
    <t>Swansea</t>
  </si>
  <si>
    <t>W06000011</t>
  </si>
  <si>
    <t>UKL1800</t>
  </si>
  <si>
    <t>Neath Port Talbot</t>
  </si>
  <si>
    <t>W06000012</t>
  </si>
  <si>
    <t>UKL1706</t>
  </si>
  <si>
    <t>Bridgend</t>
  </si>
  <si>
    <t>W06000013</t>
  </si>
  <si>
    <t>UKL1705</t>
  </si>
  <si>
    <t>Vale of Glamorgan</t>
  </si>
  <si>
    <t>W06000014</t>
  </si>
  <si>
    <t>UKL2206</t>
  </si>
  <si>
    <t>Cardiff</t>
  </si>
  <si>
    <t>W06000015</t>
  </si>
  <si>
    <t>UKL2207</t>
  </si>
  <si>
    <t>Rhondda Cynon Taf</t>
  </si>
  <si>
    <t>W06000016</t>
  </si>
  <si>
    <t>UKL1503</t>
  </si>
  <si>
    <t>Caerphilly</t>
  </si>
  <si>
    <t>W06000018</t>
  </si>
  <si>
    <t>UKL1604</t>
  </si>
  <si>
    <t>Blaenau Gwent</t>
  </si>
  <si>
    <t>W06000019</t>
  </si>
  <si>
    <t>UKL1605</t>
  </si>
  <si>
    <t>Torfaen</t>
  </si>
  <si>
    <t>W06000020</t>
  </si>
  <si>
    <t>UKL1606</t>
  </si>
  <si>
    <t>Monmouthshire</t>
  </si>
  <si>
    <t>W06000021</t>
  </si>
  <si>
    <t>UKL2103</t>
  </si>
  <si>
    <t>Newport</t>
  </si>
  <si>
    <t>W06000022</t>
  </si>
  <si>
    <t>UKL2104</t>
  </si>
  <si>
    <t>Powys</t>
  </si>
  <si>
    <t>W06000023</t>
  </si>
  <si>
    <t>UKL2400</t>
  </si>
  <si>
    <t>Merthyr Tydfil</t>
  </si>
  <si>
    <t>W06000024</t>
  </si>
  <si>
    <t>UKL1504</t>
  </si>
  <si>
    <t>Scotland</t>
  </si>
  <si>
    <t>Clackmannanshire</t>
  </si>
  <si>
    <t>S12000005</t>
  </si>
  <si>
    <t>UKM2201</t>
  </si>
  <si>
    <t>Dumfries and Galloway</t>
  </si>
  <si>
    <t>S12000006</t>
  </si>
  <si>
    <t>UKM3200</t>
  </si>
  <si>
    <t>East Ayrshire</t>
  </si>
  <si>
    <t>S12000008</t>
  </si>
  <si>
    <t>UKM3301</t>
  </si>
  <si>
    <t>East Lothian</t>
  </si>
  <si>
    <t>S12000010</t>
  </si>
  <si>
    <t>UKM2301</t>
  </si>
  <si>
    <t>East Renfrewshire</t>
  </si>
  <si>
    <t>S12000011</t>
  </si>
  <si>
    <t>UKM3501</t>
  </si>
  <si>
    <t>Na h-Eileanan Siar</t>
  </si>
  <si>
    <t>S12000013</t>
  </si>
  <si>
    <t>UKM6400</t>
  </si>
  <si>
    <t>Falkirk</t>
  </si>
  <si>
    <t>S12000014</t>
  </si>
  <si>
    <t>UKM2600</t>
  </si>
  <si>
    <t>Highland</t>
  </si>
  <si>
    <t>S12000017</t>
  </si>
  <si>
    <t>UKM6101, UKM6102, UKM6201, UKM6202, UKM6304, UKM6305</t>
  </si>
  <si>
    <t>Inverclyde</t>
  </si>
  <si>
    <t>S12000018</t>
  </si>
  <si>
    <t>UKM3503</t>
  </si>
  <si>
    <t>Midlothian</t>
  </si>
  <si>
    <t>S12000019</t>
  </si>
  <si>
    <t>UKM2302</t>
  </si>
  <si>
    <t>Moray</t>
  </si>
  <si>
    <t>S12000020</t>
  </si>
  <si>
    <t>UKM6203, UKM6204</t>
  </si>
  <si>
    <t>North Ayrshire</t>
  </si>
  <si>
    <t>S12000021</t>
  </si>
  <si>
    <t>UKM3302, UKM6301</t>
  </si>
  <si>
    <t>Orkney Islands</t>
  </si>
  <si>
    <t>S12000023</t>
  </si>
  <si>
    <t>UKM6500</t>
  </si>
  <si>
    <t>Scottish Borders</t>
  </si>
  <si>
    <t>S12000026</t>
  </si>
  <si>
    <t>UKM2400</t>
  </si>
  <si>
    <t>Shetland Islands</t>
  </si>
  <si>
    <t>S12000027</t>
  </si>
  <si>
    <t>UKM6600</t>
  </si>
  <si>
    <t>South Ayrshire</t>
  </si>
  <si>
    <t>S12000028</t>
  </si>
  <si>
    <t>UKM3700</t>
  </si>
  <si>
    <t>South Lanarkshire</t>
  </si>
  <si>
    <t>S12000029</t>
  </si>
  <si>
    <t>UKM3800</t>
  </si>
  <si>
    <t>Stirling</t>
  </si>
  <si>
    <t>S12000030</t>
  </si>
  <si>
    <t>UKM2702</t>
  </si>
  <si>
    <t>Aberdeen City</t>
  </si>
  <si>
    <t>S12000033</t>
  </si>
  <si>
    <t>UKM5001</t>
  </si>
  <si>
    <t>Aberdeenshire</t>
  </si>
  <si>
    <t>S12000034</t>
  </si>
  <si>
    <t>UKM5002</t>
  </si>
  <si>
    <t>Argyll and Bute</t>
  </si>
  <si>
    <t>S12000035</t>
  </si>
  <si>
    <t>UKM3101, UKM6302, UKM6303</t>
  </si>
  <si>
    <t>City of Edinburgh</t>
  </si>
  <si>
    <t>S12000036</t>
  </si>
  <si>
    <t>UKM2500</t>
  </si>
  <si>
    <t>Renfrewshire</t>
  </si>
  <si>
    <t>S12000038</t>
  </si>
  <si>
    <t>UKM3502</t>
  </si>
  <si>
    <t>West Dunbartonshire</t>
  </si>
  <si>
    <t>S12000039</t>
  </si>
  <si>
    <t>UKM3102</t>
  </si>
  <si>
    <t>West Lothian</t>
  </si>
  <si>
    <t>S12000040</t>
  </si>
  <si>
    <t>UKM2800</t>
  </si>
  <si>
    <t>Angus</t>
  </si>
  <si>
    <t>S12000041</t>
  </si>
  <si>
    <t>UKM2101</t>
  </si>
  <si>
    <t>Dundee City</t>
  </si>
  <si>
    <t>S12000042</t>
  </si>
  <si>
    <t>UKM2102</t>
  </si>
  <si>
    <t>East Dunbartonshire</t>
  </si>
  <si>
    <t>S12000045</t>
  </si>
  <si>
    <t>UKM3103</t>
  </si>
  <si>
    <t>Fife</t>
  </si>
  <si>
    <t>S12000047</t>
  </si>
  <si>
    <t>UKM2202</t>
  </si>
  <si>
    <t>Perth and Kinross</t>
  </si>
  <si>
    <t>S12000048</t>
  </si>
  <si>
    <t>UKM2701</t>
  </si>
  <si>
    <t>Glasgow City</t>
  </si>
  <si>
    <t>S12000049</t>
  </si>
  <si>
    <t>UKM3400</t>
  </si>
  <si>
    <t>North Lanarkshire</t>
  </si>
  <si>
    <t>S12000050</t>
  </si>
  <si>
    <t>UKM3600</t>
  </si>
  <si>
    <t>(TOTAL, ALL)</t>
  </si>
  <si>
    <t>Great Britain</t>
  </si>
  <si>
    <t>K03000001</t>
  </si>
  <si>
    <t>E92000001</t>
  </si>
  <si>
    <t>E12000001</t>
  </si>
  <si>
    <t>UKC</t>
  </si>
  <si>
    <t>E12000002</t>
  </si>
  <si>
    <t>UKD</t>
  </si>
  <si>
    <t>E12000003</t>
  </si>
  <si>
    <t>UKE</t>
  </si>
  <si>
    <t>E12000004</t>
  </si>
  <si>
    <t>UKF</t>
  </si>
  <si>
    <t>E12000005</t>
  </si>
  <si>
    <t>UKG</t>
  </si>
  <si>
    <t>E12000006</t>
  </si>
  <si>
    <t>UKH</t>
  </si>
  <si>
    <t>E13000001</t>
  </si>
  <si>
    <t>UKI3, UKI4</t>
  </si>
  <si>
    <t>E13000002</t>
  </si>
  <si>
    <t>UKI5, UKI6, UKI7</t>
  </si>
  <si>
    <t>E12000008</t>
  </si>
  <si>
    <t>UKJ</t>
  </si>
  <si>
    <t>E12000009</t>
  </si>
  <si>
    <t>UKK</t>
  </si>
  <si>
    <t>W92000004</t>
  </si>
  <si>
    <t>UKL</t>
  </si>
  <si>
    <t>S92000003</t>
  </si>
  <si>
    <t>UKM</t>
  </si>
  <si>
    <t>Unallocated</t>
  </si>
  <si>
    <t xml:space="preserve">1 Please note that there is no definitive source for the number of households not on the gas grid, so BEIS estimates these figures by subtracting the </t>
  </si>
  <si>
    <t xml:space="preserve">   number of domestic gas meters from the estimated number of households</t>
  </si>
  <si>
    <t xml:space="preserve">2 In some cases, the estimated number of domestic gas meters in an area is greater than the number of households. The likely explanation for this </t>
  </si>
  <si>
    <t xml:space="preserve">    is due to the fact that BEIS sub-national statistics use an industry cut off of 73,200kWh to determine whether a gas meter is domestic or not, with </t>
  </si>
  <si>
    <t xml:space="preserve">    all meters with consumption of 73,200 kWh or below assumed to be domestic. This means a number of smaller commercial/industrial consumers </t>
  </si>
  <si>
    <t xml:space="preserve">    are allocated as domestic and therefore the estimates of the number of households without gas is an underestimate of the true number.</t>
  </si>
  <si>
    <t>3 Data for number of households by local authority is obtained from the sources linked below</t>
  </si>
  <si>
    <t>Scotland:</t>
  </si>
  <si>
    <t>https://www.nrscotland.gov.uk/statistics-and-data/statistics/statistics-by-theme/households/household-estimates/2019</t>
  </si>
  <si>
    <t>England and Wales:</t>
  </si>
  <si>
    <t>https://www.gov.uk/government/statistics/council-tax-stock-of-properties-2019</t>
  </si>
  <si>
    <t xml:space="preserve">To estimate the number of households by LSOA and MSOA, the LA level household totals were split in proportion to the number of domestic electricity </t>
  </si>
  <si>
    <t>meters in each LSOA and MSOA. For more information about this estimation, see methodology and guidance booklet</t>
  </si>
  <si>
    <t>4 In the case that the estimated number of gas meters in a geographical area is greater than the number of housholds, it is assumed that there are no households not</t>
  </si>
  <si>
    <t xml:space="preserve">    connected to the gas grid in that area</t>
  </si>
  <si>
    <t>5 The percentage listed for Great Britain excludes unallocated meters from the denominator</t>
  </si>
  <si>
    <r>
      <t>Sub-national estimates of households not on the gas grid, 2018</t>
    </r>
    <r>
      <rPr>
        <b/>
        <vertAlign val="superscript"/>
        <sz val="10"/>
        <color theme="0"/>
        <rFont val="Arial"/>
        <family val="2"/>
      </rPr>
      <t>1</t>
    </r>
  </si>
  <si>
    <t>https://www.gov.uk/government/statistics/council-tax-stock-of-properties-2018</t>
  </si>
  <si>
    <r>
      <t>Sub-national estimates of households not on the gas grid, 2017</t>
    </r>
    <r>
      <rPr>
        <b/>
        <vertAlign val="superscript"/>
        <sz val="10"/>
        <color theme="0"/>
        <rFont val="Arial"/>
        <family val="2"/>
      </rPr>
      <t>1</t>
    </r>
  </si>
  <si>
    <t>https://www.gov.uk/government/statistics/council-tax-stock-of-properties-2017</t>
  </si>
  <si>
    <r>
      <t>Sub-national estimates of households not on the gas grid, 2016</t>
    </r>
    <r>
      <rPr>
        <b/>
        <vertAlign val="superscript"/>
        <sz val="10"/>
        <color theme="0"/>
        <rFont val="Arial"/>
        <family val="2"/>
      </rPr>
      <t>1</t>
    </r>
  </si>
  <si>
    <t>https://www.gov.uk/government/statistics/council-tax-stock-of-properties-2016</t>
  </si>
  <si>
    <r>
      <t>Sub-national estimates of households not on the gas grid, 2015</t>
    </r>
    <r>
      <rPr>
        <b/>
        <vertAlign val="superscript"/>
        <sz val="10"/>
        <color theme="0"/>
        <rFont val="Arial"/>
        <family val="2"/>
      </rPr>
      <t>1</t>
    </r>
  </si>
  <si>
    <t>https://www.gov.uk/government/statistics/council-tax-stock-of-properties-2015</t>
  </si>
  <si>
    <t>Number of households3</t>
  </si>
  <si>
    <t xml:space="preserve">Estimated number of households not connected to the gas network4 </t>
  </si>
  <si>
    <t>Estimated percentage of households not connected to the gas network (gas meters to number of households)⁶</t>
  </si>
  <si>
    <t xml:space="preserve">Number of households3 </t>
  </si>
  <si>
    <t>Subnational estimates of domestic properties not on the gas grid, Great Britain, 2015</t>
  </si>
  <si>
    <t>This table shows the number of domestic gas meters, number of households, and the estimated number and percentage of households not connected to the gas network by local authority.</t>
  </si>
  <si>
    <t xml:space="preserve">Country/region totals are shown where the local authority is specified as "All local authorities". </t>
  </si>
  <si>
    <t>Freeze panes are active on this sheet. To turn off freeze panes select the 'View' ribbon then 'Freeze Panes' then 'Unfreeze Panes' or use [Alt W, F].</t>
  </si>
  <si>
    <t>Code</t>
  </si>
  <si>
    <t>Country or region</t>
  </si>
  <si>
    <t>Local authority</t>
  </si>
  <si>
    <t>Number of 
domestic 
properties
(thousands)
[note 1]</t>
  </si>
  <si>
    <t>Number of 
domestic 
gas meters
(thousands)
[note 2]</t>
  </si>
  <si>
    <t>Estimated number 
of properties not 
on the gas grid
(thousands) 
[note 3]</t>
  </si>
  <si>
    <t xml:space="preserve">Estimated percentage
of properties not 
on the gas grid
</t>
  </si>
  <si>
    <t>All local authorities</t>
  </si>
  <si>
    <t>K04000001</t>
  </si>
  <si>
    <t>England and Wales</t>
  </si>
  <si>
    <t>E12000007</t>
  </si>
  <si>
    <t>London</t>
  </si>
  <si>
    <t>E06000061</t>
  </si>
  <si>
    <t>E06000062</t>
  </si>
  <si>
    <t>Subnational estimates of domestic properties not on the gas grid, Great Britain, 2016</t>
  </si>
  <si>
    <t>Subnational estimates of domestic properties not on the gas grid, Great Britain, 2017</t>
  </si>
  <si>
    <t>Subnational estimates of domestic properties not on the gas grid, Great Britain, 2018</t>
  </si>
  <si>
    <t>Subnational estimates of domestic properties not on the gas grid, Great Britain, 2019</t>
  </si>
  <si>
    <t>Subnational estimates of domestic properties not on the gas grid, Great Britain, 2020</t>
  </si>
  <si>
    <t>Subnational estimates of domestic properties not on the gas grid, Great Britain, 2021</t>
  </si>
  <si>
    <t>2015 to 2021</t>
  </si>
  <si>
    <t>Estimated number of households not connected to the gas network (thousands)</t>
  </si>
  <si>
    <t>Estimated percentage of properties not on the gas 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</si>
</sst>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_-;\-* #,##0_-;_-* &quot;-&quot;??_-;_-@_-"/>
    <numFmt numFmtId="166" formatCode="#,##0_ ;\-#,##0\ "/>
    <numFmt numFmtId="170" formatCode="0.0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4"/>
      <color theme="0" tint="-4.9989318521683403E-2"/>
      <name val="Arial"/>
      <family val="2"/>
    </font>
    <font>
      <i/>
      <sz val="11"/>
      <color theme="1"/>
      <name val="Calibri"/>
      <family val="2"/>
      <scheme val="minor"/>
    </font>
    <font>
      <sz val="4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i/>
      <vertAlign val="subscript"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EE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1" applyFont="1" applyFill="1" applyAlignment="1" applyProtection="1">
      <alignment vertical="top"/>
      <protection locked="0" hidden="1"/>
    </xf>
    <xf numFmtId="0" fontId="4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8" fillId="2" borderId="1" xfId="0" applyFont="1" applyFill="1" applyBorder="1"/>
    <xf numFmtId="0" fontId="5" fillId="2" borderId="0" xfId="0" applyFont="1" applyFill="1" applyAlignment="1">
      <alignment horizontal="left"/>
    </xf>
    <xf numFmtId="0" fontId="9" fillId="2" borderId="2" xfId="0" applyFont="1" applyFill="1" applyBorder="1"/>
    <xf numFmtId="0" fontId="10" fillId="2" borderId="3" xfId="0" applyFont="1" applyFill="1" applyBorder="1"/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4" xfId="0" applyFill="1" applyBorder="1"/>
    <xf numFmtId="0" fontId="1" fillId="2" borderId="4" xfId="0" applyFont="1" applyFill="1" applyBorder="1"/>
    <xf numFmtId="0" fontId="11" fillId="2" borderId="0" xfId="0" applyFont="1" applyFill="1"/>
    <xf numFmtId="1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13" fillId="3" borderId="6" xfId="0" applyNumberFormat="1" applyFont="1" applyFill="1" applyBorder="1" applyAlignment="1">
      <alignment horizontal="left"/>
    </xf>
    <xf numFmtId="165" fontId="13" fillId="3" borderId="0" xfId="0" applyNumberFormat="1" applyFont="1" applyFill="1" applyAlignment="1">
      <alignment vertical="top" wrapText="1"/>
    </xf>
    <xf numFmtId="165" fontId="13" fillId="3" borderId="0" xfId="0" applyNumberFormat="1" applyFont="1" applyFill="1" applyAlignment="1">
      <alignment vertical="center"/>
    </xf>
    <xf numFmtId="0" fontId="15" fillId="4" borderId="0" xfId="0" applyFont="1" applyFill="1"/>
    <xf numFmtId="165" fontId="13" fillId="3" borderId="0" xfId="0" applyNumberFormat="1" applyFont="1" applyFill="1" applyAlignment="1">
      <alignment horizontal="left" vertical="center"/>
    </xf>
    <xf numFmtId="165" fontId="13" fillId="3" borderId="0" xfId="0" applyNumberFormat="1" applyFont="1" applyFill="1" applyAlignment="1">
      <alignment horizontal="left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165" fontId="16" fillId="4" borderId="0" xfId="0" applyNumberFormat="1" applyFont="1" applyFill="1" applyAlignment="1">
      <alignment horizontal="left"/>
    </xf>
    <xf numFmtId="165" fontId="15" fillId="4" borderId="0" xfId="0" applyNumberFormat="1" applyFont="1" applyFill="1" applyAlignment="1">
      <alignment horizontal="left"/>
    </xf>
    <xf numFmtId="9" fontId="15" fillId="4" borderId="0" xfId="0" applyNumberFormat="1" applyFont="1" applyFill="1" applyAlignment="1">
      <alignment horizontal="right" vertical="center" wrapText="1"/>
    </xf>
    <xf numFmtId="9" fontId="16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horizontal="center"/>
    </xf>
    <xf numFmtId="165" fontId="15" fillId="4" borderId="0" xfId="0" applyNumberFormat="1" applyFont="1" applyFill="1" applyAlignment="1">
      <alignment vertical="center"/>
    </xf>
    <xf numFmtId="9" fontId="15" fillId="4" borderId="0" xfId="0" applyNumberFormat="1" applyFont="1" applyFill="1" applyAlignment="1">
      <alignment horizontal="right" vertical="center"/>
    </xf>
    <xf numFmtId="0" fontId="16" fillId="4" borderId="0" xfId="0" applyFont="1" applyFill="1" applyAlignment="1">
      <alignment horizontal="center"/>
    </xf>
    <xf numFmtId="165" fontId="16" fillId="4" borderId="0" xfId="0" applyNumberFormat="1" applyFont="1" applyFill="1" applyAlignment="1">
      <alignment vertical="center"/>
    </xf>
    <xf numFmtId="9" fontId="16" fillId="4" borderId="0" xfId="0" applyNumberFormat="1" applyFont="1" applyFill="1" applyAlignment="1">
      <alignment horizontal="right" vertical="center"/>
    </xf>
    <xf numFmtId="165" fontId="17" fillId="4" borderId="0" xfId="0" applyNumberFormat="1" applyFont="1" applyFill="1" applyAlignment="1">
      <alignment horizontal="left"/>
    </xf>
    <xf numFmtId="165" fontId="18" fillId="4" borderId="0" xfId="0" applyNumberFormat="1" applyFont="1" applyFill="1" applyAlignment="1">
      <alignment vertical="center"/>
    </xf>
    <xf numFmtId="165" fontId="18" fillId="4" borderId="0" xfId="0" applyNumberFormat="1" applyFont="1" applyFill="1" applyAlignment="1">
      <alignment horizontal="left"/>
    </xf>
    <xf numFmtId="9" fontId="18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19" fillId="4" borderId="0" xfId="2" applyFont="1" applyFill="1"/>
    <xf numFmtId="0" fontId="19" fillId="4" borderId="0" xfId="0" applyFont="1" applyFill="1"/>
    <xf numFmtId="166" fontId="15" fillId="4" borderId="0" xfId="0" applyNumberFormat="1" applyFont="1" applyFill="1" applyAlignment="1">
      <alignment horizontal="right"/>
    </xf>
    <xf numFmtId="0" fontId="20" fillId="4" borderId="0" xfId="0" applyFont="1" applyFill="1"/>
    <xf numFmtId="9" fontId="15" fillId="4" borderId="0" xfId="0" applyNumberFormat="1" applyFont="1" applyFill="1" applyAlignment="1">
      <alignment vertical="center"/>
    </xf>
    <xf numFmtId="0" fontId="0" fillId="4" borderId="0" xfId="0" applyFill="1"/>
    <xf numFmtId="0" fontId="21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3" fontId="15" fillId="4" borderId="0" xfId="0" applyNumberFormat="1" applyFont="1" applyFill="1" applyAlignment="1">
      <alignment vertical="center"/>
    </xf>
    <xf numFmtId="0" fontId="12" fillId="4" borderId="0" xfId="2" applyFill="1"/>
    <xf numFmtId="0" fontId="23" fillId="4" borderId="0" xfId="0" applyFont="1" applyFill="1" applyAlignment="1">
      <alignment horizontal="left"/>
    </xf>
    <xf numFmtId="165" fontId="15" fillId="4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164" fontId="0" fillId="0" borderId="0" xfId="0" applyNumberFormat="1"/>
    <xf numFmtId="0" fontId="7" fillId="2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0" fillId="4" borderId="0" xfId="0" applyFill="1" applyAlignment="1">
      <alignment wrapText="1"/>
    </xf>
    <xf numFmtId="0" fontId="15" fillId="4" borderId="0" xfId="0" applyFont="1" applyFill="1" applyAlignment="1">
      <alignment wrapText="1"/>
    </xf>
    <xf numFmtId="170" fontId="0" fillId="4" borderId="0" xfId="0" applyNumberFormat="1" applyFill="1"/>
    <xf numFmtId="170" fontId="0" fillId="0" borderId="0" xfId="0" applyNumberFormat="1"/>
  </cellXfs>
  <cellStyles count="3">
    <cellStyle name="Hyperlink" xfId="2" builtinId="8"/>
    <cellStyle name="Normal" xfId="0" builtinId="0"/>
    <cellStyle name="Normal 21" xfId="1" xr:uid="{59703A60-F642-4ECE-8C21-136B295D327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'front page'!$H$8</c:f>
          <c:strCache>
            <c:ptCount val="1"/>
            <c:pt idx="0">
              <c:v>Estimated percentage of properties not on the gas grid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'front page'!$H$11</c:f>
              <c:strCache>
                <c:ptCount val="1"/>
                <c:pt idx="0">
                  <c:v>England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'front page'!$I$10:$O$10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'front page'!$I$11:$O$11</c:f>
              <c:numCache>
                <c:formatCode>0.0</c:formatCode>
                <c:ptCount val="7"/>
                <c:pt idx="0">
                  <c:v>14.407133959096884</c:v>
                </c:pt>
                <c:pt idx="1">
                  <c:v>14.046333030808315</c:v>
                </c:pt>
                <c:pt idx="2">
                  <c:v>14.12330060855987</c:v>
                </c:pt>
                <c:pt idx="3">
                  <c:v>13.981102475419535</c:v>
                </c:pt>
                <c:pt idx="4">
                  <c:v>14.133485349857629</c:v>
                </c:pt>
                <c:pt idx="5">
                  <c:v>14.469682941465582</c:v>
                </c:pt>
                <c:pt idx="6">
                  <c:v>14.600847133038627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2-4E58-AADB-D3CDCB2EDE22}"/>
            </c:ext>
          </c:extLst>
        </c:ser>
        <c:ser>
          <c:idx val="1"/>
          <c:order val="1"/>
          <c:tx>
            <c:strRef>
              <c:f>'front page'!$H$12</c:f>
              <c:strCache>
                <c:ptCount val="1"/>
                <c:pt idx="0">
                  <c:v>Predominantly Rural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'front page'!$I$10:$O$10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'front page'!$I$12:$O$12</c:f>
              <c:numCache>
                <c:formatCode>0.0</c:formatCode>
                <c:ptCount val="7"/>
                <c:pt idx="0">
                  <c:v>27.398548988337701</c:v>
                </c:pt>
                <c:pt idx="1">
                  <c:v>26.502807212151286</c:v>
                </c:pt>
                <c:pt idx="2">
                  <c:v>26.199586339567809</c:v>
                </c:pt>
                <c:pt idx="3">
                  <c:v>25.436932121859961</c:v>
                </c:pt>
                <c:pt idx="4">
                  <c:v>25.227936536724886</c:v>
                </c:pt>
                <c:pt idx="5">
                  <c:v>25.372863980041696</c:v>
                </c:pt>
                <c:pt idx="6">
                  <c:v>25.125519374567563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2-4E58-AADB-D3CDCB2E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3346399"/>
        <c:axId val="1993349727"/>
      </c:lineChart>
      <c:catAx>
        <c:axId val="199334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349727"/>
        <c:crosses val="autoZero"/>
        <c:auto val="1"/>
        <c:lblAlgn val="ctr"/>
        <c:lblOffset val="100"/>
        <c:noMultiLvlLbl val="0"/>
      </c:catAx>
      <c:valAx>
        <c:axId val="199334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34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13</xdr:row>
      <xdr:rowOff>137160</xdr:rowOff>
    </xdr:from>
    <xdr:to>
      <xdr:col>4</xdr:col>
      <xdr:colOff>342900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812554-BC5C-4CF7-BF0D-4BAAF27C61A6}"/>
            </a:ext>
          </a:extLst>
        </xdr:cNvPr>
        <xdr:cNvSpPr txBox="1"/>
      </xdr:nvSpPr>
      <xdr:spPr>
        <a:xfrm>
          <a:off x="207645" y="2804160"/>
          <a:ext cx="7526655" cy="297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 proportion of households not connected to the</a:t>
          </a:r>
          <a:r>
            <a:rPr lang="en-GB" sz="1100" baseline="0"/>
            <a:t> gas network is greater in Predominantly Rural areas of England than seen in England as a whole.  The percentage was relatively static in England over the period 2015 to 2021, but steadily reduced in Predominantly Rural local authority areas over this time.</a:t>
          </a:r>
          <a:r>
            <a:rPr lang="en-GB" sz="1100"/>
            <a:t>  Metropolitan</a:t>
          </a:r>
          <a:r>
            <a:rPr lang="en-GB" sz="1100" baseline="0"/>
            <a:t> Districts have the lowest proportion of households not connected to the gas network.</a:t>
          </a:r>
          <a:endParaRPr lang="en-GB" sz="1100"/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47393F-57C3-4B29-980B-9202ACA21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ichard_inman_sparse_gov_uk/Documents/RSN%20Shared%20Documents/12.%20Work%20areas/Daniel%20Worth/Cloud%20Folder/161221/Copy%20of%20working_age_populatio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members"/>
      <sheetName val="classifications"/>
      <sheetName val="class"/>
      <sheetName val="data"/>
      <sheetName val="data1"/>
      <sheetName val="calculations"/>
    </sheetNames>
    <sheetDataSet>
      <sheetData sheetId="0"/>
      <sheetData sheetId="1"/>
      <sheetData sheetId="2">
        <row r="2">
          <cell r="I2" t="str">
            <v>Buckinghamshire Council</v>
          </cell>
          <cell r="J2" t="str">
            <v>Urban with Significant Rural (rural including hub towns 26-49%)</v>
          </cell>
          <cell r="K2" t="str">
            <v>Urban with Significant Rural</v>
          </cell>
        </row>
        <row r="3">
          <cell r="A3" t="str">
            <v>Hartlepool</v>
          </cell>
          <cell r="B3" t="str">
            <v>Urban with City and Town</v>
          </cell>
          <cell r="C3" t="str">
            <v>Predominantly Urban</v>
          </cell>
          <cell r="I3" t="str">
            <v>Cambridgeshire</v>
          </cell>
          <cell r="J3" t="str">
            <v xml:space="preserve">Largely Rural (rural including hub towns 50-79%) </v>
          </cell>
          <cell r="K3" t="str">
            <v>Predominantly Rural</v>
          </cell>
        </row>
        <row r="4">
          <cell r="A4" t="str">
            <v>Middlesbrough</v>
          </cell>
          <cell r="B4" t="str">
            <v>Urban with City and Town</v>
          </cell>
          <cell r="C4" t="str">
            <v>Predominantly Urban</v>
          </cell>
          <cell r="I4" t="str">
            <v>Cumbria</v>
          </cell>
          <cell r="J4" t="str">
            <v xml:space="preserve">Largely Rural (rural including hub towns 50-79%) </v>
          </cell>
          <cell r="K4" t="str">
            <v>Predominantly Rural</v>
          </cell>
        </row>
        <row r="5">
          <cell r="A5" t="str">
            <v>Redcar and Cleveland</v>
          </cell>
          <cell r="B5" t="str">
            <v>Urban with Significant Rural (rural including hub towns 26-49%)</v>
          </cell>
          <cell r="C5" t="str">
            <v>Urban with Significant Rural</v>
          </cell>
          <cell r="I5" t="str">
            <v>Derbyshire</v>
          </cell>
          <cell r="J5" t="str">
            <v>Urban with Significant Rural (rural including hub towns 26-49%)</v>
          </cell>
          <cell r="K5" t="str">
            <v>Urban with Significant Rural</v>
          </cell>
        </row>
        <row r="6">
          <cell r="A6" t="str">
            <v>Stockton-on-Tees</v>
          </cell>
          <cell r="B6" t="str">
            <v>Urban with City and Town</v>
          </cell>
          <cell r="C6" t="str">
            <v>Predominantly Urban</v>
          </cell>
          <cell r="I6" t="str">
            <v>Devon</v>
          </cell>
          <cell r="J6" t="str">
            <v xml:space="preserve">Largely Rural (rural including hub towns 50-79%) </v>
          </cell>
          <cell r="K6" t="str">
            <v>Predominantly Rural</v>
          </cell>
        </row>
        <row r="7">
          <cell r="A7" t="str">
            <v>Darlington</v>
          </cell>
          <cell r="B7" t="str">
            <v>Urban with City and Town</v>
          </cell>
          <cell r="C7" t="str">
            <v>Predominantly Urban</v>
          </cell>
          <cell r="I7" t="str">
            <v>Dorset</v>
          </cell>
          <cell r="J7" t="str">
            <v xml:space="preserve">Largely Rural (rural including hub towns 50-79%) </v>
          </cell>
          <cell r="K7" t="str">
            <v>Predominantly Rural</v>
          </cell>
        </row>
        <row r="8">
          <cell r="A8" t="str">
            <v>Halton</v>
          </cell>
          <cell r="B8" t="str">
            <v>Urban with City and Town</v>
          </cell>
          <cell r="C8" t="str">
            <v>Predominantly Urban</v>
          </cell>
          <cell r="I8" t="str">
            <v>East Sussex</v>
          </cell>
          <cell r="J8" t="str">
            <v>Urban with Significant Rural (rural including hub towns 26-49%)</v>
          </cell>
          <cell r="K8" t="str">
            <v>Urban with Significant Rural</v>
          </cell>
        </row>
        <row r="9">
          <cell r="A9" t="str">
            <v>Warrington</v>
          </cell>
          <cell r="B9" t="str">
            <v>Urban with City and Town</v>
          </cell>
          <cell r="C9" t="str">
            <v>Predominantly Urban</v>
          </cell>
          <cell r="I9" t="str">
            <v>Essex</v>
          </cell>
          <cell r="J9" t="str">
            <v>Urban with Significant Rural (rural including hub towns 26-49%)</v>
          </cell>
          <cell r="K9" t="str">
            <v>Urban with Significant Rural</v>
          </cell>
        </row>
        <row r="10">
          <cell r="A10" t="str">
            <v>Blackburn with Darwen</v>
          </cell>
          <cell r="B10" t="str">
            <v>Urban with City and Town</v>
          </cell>
          <cell r="C10" t="str">
            <v>Predominantly Urban</v>
          </cell>
          <cell r="I10" t="str">
            <v>Gloucestershire</v>
          </cell>
          <cell r="J10" t="str">
            <v>Urban with Significant Rural (rural including hub towns 26-49%)</v>
          </cell>
          <cell r="K10" t="str">
            <v>Urban with Significant Rural</v>
          </cell>
        </row>
        <row r="11">
          <cell r="A11" t="str">
            <v>Blackpool</v>
          </cell>
          <cell r="B11" t="str">
            <v>Urban with City and Town</v>
          </cell>
          <cell r="C11" t="str">
            <v>Predominantly Urban</v>
          </cell>
          <cell r="I11" t="str">
            <v>Hampshire</v>
          </cell>
          <cell r="J11" t="str">
            <v>Urban with Significant Rural (rural including hub towns 26-49%)</v>
          </cell>
          <cell r="K11" t="str">
            <v>Urban with Significant Rural</v>
          </cell>
        </row>
        <row r="12">
          <cell r="A12" t="str">
            <v>Kingston upon Hull</v>
          </cell>
          <cell r="B12" t="str">
            <v>Urban with City and Town</v>
          </cell>
          <cell r="C12" t="str">
            <v>Predominantly Urban</v>
          </cell>
          <cell r="I12" t="str">
            <v>Hertfordshire</v>
          </cell>
          <cell r="J12" t="str">
            <v>Urban with City and Town</v>
          </cell>
          <cell r="K12" t="str">
            <v>Predominantly Urban</v>
          </cell>
        </row>
        <row r="13">
          <cell r="A13" t="str">
            <v>East Riding of Yorkshire</v>
          </cell>
          <cell r="B13" t="str">
            <v xml:space="preserve">Largely Rural (rural including hub towns 50-79%) </v>
          </cell>
          <cell r="C13" t="str">
            <v>Predominantly Rural</v>
          </cell>
          <cell r="I13" t="str">
            <v>Kent</v>
          </cell>
          <cell r="J13" t="str">
            <v>Urban with Significant Rural (rural including hub towns 26-49%)</v>
          </cell>
          <cell r="K13" t="str">
            <v>Urban with Significant Rural</v>
          </cell>
        </row>
        <row r="14">
          <cell r="A14" t="str">
            <v>North East Lincolnshire</v>
          </cell>
          <cell r="B14" t="str">
            <v>Urban with City and Town</v>
          </cell>
          <cell r="C14" t="str">
            <v>Predominantly Urban</v>
          </cell>
          <cell r="I14" t="str">
            <v>Lancashire</v>
          </cell>
          <cell r="J14" t="str">
            <v>Urban with City and Town</v>
          </cell>
          <cell r="K14" t="str">
            <v>Predominantly Urban</v>
          </cell>
        </row>
        <row r="15">
          <cell r="A15" t="str">
            <v>North Lincolnshire</v>
          </cell>
          <cell r="B15" t="str">
            <v>Urban with Significant Rural (rural including hub towns 26-49%)</v>
          </cell>
          <cell r="C15" t="str">
            <v>Urban with Significant Rural</v>
          </cell>
          <cell r="I15" t="str">
            <v>Leicestershire</v>
          </cell>
          <cell r="J15" t="str">
            <v>Urban with Significant Rural (rural including hub towns 26-49%)</v>
          </cell>
          <cell r="K15" t="str">
            <v>Urban with Significant Rural</v>
          </cell>
        </row>
        <row r="16">
          <cell r="A16" t="str">
            <v>York</v>
          </cell>
          <cell r="B16" t="str">
            <v>Urban with City and Town</v>
          </cell>
          <cell r="C16" t="str">
            <v>Predominantly Urban</v>
          </cell>
          <cell r="I16" t="str">
            <v>Lincolnshire</v>
          </cell>
          <cell r="J16" t="str">
            <v xml:space="preserve">Largely Rural (rural including hub towns 50-79%) </v>
          </cell>
          <cell r="K16" t="str">
            <v>Predominantly Rural</v>
          </cell>
        </row>
        <row r="17">
          <cell r="A17" t="str">
            <v>Derby</v>
          </cell>
          <cell r="B17" t="str">
            <v>Urban with City and Town</v>
          </cell>
          <cell r="C17" t="str">
            <v>Predominantly Urban</v>
          </cell>
          <cell r="I17" t="str">
            <v>Norfolk</v>
          </cell>
          <cell r="J17" t="str">
            <v xml:space="preserve">Largely Rural (rural including hub towns 50-79%) </v>
          </cell>
          <cell r="K17" t="str">
            <v>Predominantly Rural</v>
          </cell>
        </row>
        <row r="18">
          <cell r="A18" t="str">
            <v>Leicester</v>
          </cell>
          <cell r="B18" t="str">
            <v>Urban with City and Town</v>
          </cell>
          <cell r="C18" t="str">
            <v>Predominantly Urban</v>
          </cell>
          <cell r="I18" t="str">
            <v>Northamptonshire</v>
          </cell>
          <cell r="J18" t="str">
            <v>Urban with Significant Rural (rural including hub towns 26-49%)</v>
          </cell>
          <cell r="K18" t="str">
            <v>Urban with Significant Rural</v>
          </cell>
        </row>
        <row r="19">
          <cell r="A19" t="str">
            <v>Rutland</v>
          </cell>
          <cell r="B19" t="str">
            <v xml:space="preserve">Mainly Rural (rural including hub towns &gt;=80%) </v>
          </cell>
          <cell r="C19" t="str">
            <v>Predominantly Rural</v>
          </cell>
          <cell r="I19" t="str">
            <v>North Yorkshire</v>
          </cell>
          <cell r="J19" t="str">
            <v xml:space="preserve">Largely Rural (rural including hub towns 50-79%) </v>
          </cell>
          <cell r="K19" t="str">
            <v>Predominantly Rural</v>
          </cell>
        </row>
        <row r="20">
          <cell r="A20" t="str">
            <v>Nottingham</v>
          </cell>
          <cell r="B20" t="str">
            <v>Urban with Minor Conurbation</v>
          </cell>
          <cell r="C20" t="str">
            <v>Predominantly Urban</v>
          </cell>
          <cell r="I20" t="str">
            <v>Nottinghamshire</v>
          </cell>
          <cell r="J20" t="str">
            <v>Urban with Significant Rural (rural including hub towns 26-49%)</v>
          </cell>
          <cell r="K20" t="str">
            <v>Urban with Significant Rural</v>
          </cell>
        </row>
        <row r="21">
          <cell r="A21" t="str">
            <v>Herefordshire</v>
          </cell>
          <cell r="B21" t="str">
            <v xml:space="preserve">Largely Rural (rural including hub towns 50-79%) </v>
          </cell>
          <cell r="C21" t="str">
            <v>Predominantly Rural</v>
          </cell>
          <cell r="I21" t="str">
            <v>Oxfordshire</v>
          </cell>
          <cell r="J21" t="str">
            <v xml:space="preserve">Largely Rural (rural including hub towns 50-79%) </v>
          </cell>
          <cell r="K21" t="str">
            <v>Predominantly Rural</v>
          </cell>
        </row>
        <row r="22">
          <cell r="A22" t="str">
            <v>Telford and Wrekin</v>
          </cell>
          <cell r="B22" t="str">
            <v>Urban with City and Town</v>
          </cell>
          <cell r="C22" t="str">
            <v>Predominantly Urban</v>
          </cell>
          <cell r="I22" t="str">
            <v>Somerset</v>
          </cell>
          <cell r="J22" t="str">
            <v xml:space="preserve">Largely Rural (rural including hub towns 50-79%) </v>
          </cell>
          <cell r="K22" t="str">
            <v>Predominantly Rural</v>
          </cell>
        </row>
        <row r="23">
          <cell r="A23" t="str">
            <v>Stoke-on-Trent</v>
          </cell>
          <cell r="B23" t="str">
            <v>Urban with City and Town</v>
          </cell>
          <cell r="C23" t="str">
            <v>Predominantly Urban</v>
          </cell>
          <cell r="I23" t="str">
            <v>Staffordshire</v>
          </cell>
          <cell r="J23" t="str">
            <v>Urban with Significant Rural (rural including hub towns 26-49%)</v>
          </cell>
          <cell r="K23" t="str">
            <v>Urban with Significant Rural</v>
          </cell>
        </row>
        <row r="24">
          <cell r="A24" t="str">
            <v>Bath and North East Somerset</v>
          </cell>
          <cell r="B24" t="str">
            <v>Urban with Significant Rural (rural including hub towns 26-49%)</v>
          </cell>
          <cell r="C24" t="str">
            <v>Urban with Significant Rural</v>
          </cell>
          <cell r="I24" t="str">
            <v>Suffolk</v>
          </cell>
          <cell r="J24" t="str">
            <v xml:space="preserve">Largely Rural (rural including hub towns 50-79%) </v>
          </cell>
          <cell r="K24" t="str">
            <v>Predominantly Rural</v>
          </cell>
        </row>
        <row r="25">
          <cell r="A25" t="str">
            <v>Bristol</v>
          </cell>
          <cell r="B25" t="str">
            <v>Urban with City and Town</v>
          </cell>
          <cell r="C25" t="str">
            <v>Predominantly Urban</v>
          </cell>
          <cell r="I25" t="str">
            <v>Surrey</v>
          </cell>
          <cell r="J25" t="str">
            <v>Urban with Major Conurbation</v>
          </cell>
          <cell r="K25" t="str">
            <v>Predominantly Urban</v>
          </cell>
        </row>
        <row r="26">
          <cell r="A26" t="str">
            <v>North Somerset</v>
          </cell>
          <cell r="B26" t="str">
            <v>Urban with Significant Rural (rural including hub towns 26-49%)</v>
          </cell>
          <cell r="C26" t="str">
            <v>Urban with Significant Rural</v>
          </cell>
          <cell r="I26" t="str">
            <v>Warwickshire</v>
          </cell>
          <cell r="J26" t="str">
            <v>Urban with Significant Rural (rural including hub towns 26-49%)</v>
          </cell>
          <cell r="K26" t="str">
            <v>Urban with Significant Rural</v>
          </cell>
        </row>
        <row r="27">
          <cell r="A27" t="str">
            <v>South Gloucestershire</v>
          </cell>
          <cell r="B27" t="str">
            <v>Urban with City and Town</v>
          </cell>
          <cell r="C27" t="str">
            <v>Predominantly Urban</v>
          </cell>
          <cell r="I27" t="str">
            <v>West Sussex</v>
          </cell>
          <cell r="J27" t="str">
            <v>Urban with City and Town</v>
          </cell>
          <cell r="K27" t="str">
            <v>Predominantly Urban</v>
          </cell>
        </row>
        <row r="28">
          <cell r="A28" t="str">
            <v>Plymouth</v>
          </cell>
          <cell r="B28" t="str">
            <v>Urban with City and Town</v>
          </cell>
          <cell r="C28" t="str">
            <v>Predominantly Urban</v>
          </cell>
          <cell r="I28" t="str">
            <v>Worcestershire</v>
          </cell>
          <cell r="J28" t="str">
            <v>Urban with Significant Rural (rural including hub towns 26-49%)</v>
          </cell>
          <cell r="K28" t="str">
            <v>Urban with Significant Rural</v>
          </cell>
        </row>
        <row r="29">
          <cell r="A29" t="str">
            <v>Torbay</v>
          </cell>
          <cell r="B29" t="str">
            <v>Urban with City and Town</v>
          </cell>
          <cell r="C29" t="str">
            <v>Predominantly Urban</v>
          </cell>
          <cell r="J29" t="str">
            <v xml:space="preserve">Largely Rural (rural including hub towns 50-79%) </v>
          </cell>
          <cell r="K29" t="str">
            <v>Predominantly Rural</v>
          </cell>
        </row>
        <row r="30">
          <cell r="A30" t="str">
            <v>Bournemouth</v>
          </cell>
          <cell r="B30" t="str">
            <v>Urban with City and Town</v>
          </cell>
          <cell r="C30" t="str">
            <v>Predominantly Urban</v>
          </cell>
        </row>
        <row r="31">
          <cell r="A31" t="str">
            <v>Poole</v>
          </cell>
          <cell r="B31" t="str">
            <v>Urban with City and Town</v>
          </cell>
          <cell r="C31" t="str">
            <v>Predominantly Urban</v>
          </cell>
        </row>
        <row r="32">
          <cell r="A32" t="str">
            <v>Swindon</v>
          </cell>
          <cell r="B32" t="str">
            <v>Urban with City and Town</v>
          </cell>
          <cell r="C32" t="str">
            <v>Predominantly Urban</v>
          </cell>
        </row>
        <row r="33">
          <cell r="A33" t="str">
            <v>Peterborough</v>
          </cell>
          <cell r="B33" t="str">
            <v>Urban with City and Town</v>
          </cell>
          <cell r="C33" t="str">
            <v>Predominantly Urban</v>
          </cell>
        </row>
        <row r="34">
          <cell r="A34" t="str">
            <v>Luton</v>
          </cell>
          <cell r="B34" t="str">
            <v>Urban with City and Town</v>
          </cell>
          <cell r="C34" t="str">
            <v>Predominantly Urban</v>
          </cell>
        </row>
        <row r="35">
          <cell r="A35" t="str">
            <v>Southend on Sea</v>
          </cell>
          <cell r="B35" t="str">
            <v>Urban with City and Town</v>
          </cell>
          <cell r="C35" t="str">
            <v>Predominantly Urban</v>
          </cell>
        </row>
        <row r="36">
          <cell r="A36" t="str">
            <v>Thurrock</v>
          </cell>
          <cell r="B36" t="str">
            <v>Urban with Major Conurbation</v>
          </cell>
          <cell r="C36" t="str">
            <v>Predominantly Urban</v>
          </cell>
        </row>
        <row r="37">
          <cell r="A37" t="str">
            <v>Medway</v>
          </cell>
          <cell r="B37" t="str">
            <v>Urban with City and Town</v>
          </cell>
          <cell r="C37" t="str">
            <v>Predominantly Urban</v>
          </cell>
        </row>
        <row r="38">
          <cell r="A38" t="str">
            <v>Bracknell Forest</v>
          </cell>
          <cell r="B38" t="str">
            <v>Urban with City and Town</v>
          </cell>
          <cell r="C38" t="str">
            <v>Predominantly Urban</v>
          </cell>
        </row>
        <row r="39">
          <cell r="A39" t="str">
            <v>West Berkshire</v>
          </cell>
          <cell r="B39" t="str">
            <v>Urban with Significant Rural (rural including hub towns 26-49%)</v>
          </cell>
          <cell r="C39" t="str">
            <v>Urban with Significant Rural</v>
          </cell>
        </row>
        <row r="40">
          <cell r="A40" t="str">
            <v>Reading</v>
          </cell>
          <cell r="B40" t="str">
            <v>Urban with City and Town</v>
          </cell>
          <cell r="C40" t="str">
            <v>Predominantly Urban</v>
          </cell>
        </row>
        <row r="41">
          <cell r="A41" t="str">
            <v>Slough</v>
          </cell>
          <cell r="B41" t="str">
            <v>Urban with City and Town</v>
          </cell>
          <cell r="C41" t="str">
            <v>Predominantly Urban</v>
          </cell>
        </row>
        <row r="42">
          <cell r="A42" t="str">
            <v>Windsor and Maidenhead</v>
          </cell>
          <cell r="B42" t="str">
            <v>Urban with City and Town</v>
          </cell>
          <cell r="C42" t="str">
            <v>Predominantly Urban</v>
          </cell>
        </row>
        <row r="43">
          <cell r="A43" t="str">
            <v>Wokingham</v>
          </cell>
          <cell r="B43" t="str">
            <v>Urban with City and Town</v>
          </cell>
          <cell r="C43" t="str">
            <v>Predominantly Urban</v>
          </cell>
        </row>
        <row r="44">
          <cell r="A44" t="str">
            <v>Milton Keynes</v>
          </cell>
          <cell r="B44" t="str">
            <v>Urban with City and Town</v>
          </cell>
          <cell r="C44" t="str">
            <v>Predominantly Urban</v>
          </cell>
        </row>
        <row r="45">
          <cell r="A45" t="str">
            <v>Brighton and Hove</v>
          </cell>
          <cell r="B45" t="str">
            <v>Urban with City and Town</v>
          </cell>
          <cell r="C45" t="str">
            <v>Predominantly Urban</v>
          </cell>
        </row>
        <row r="46">
          <cell r="A46" t="str">
            <v>Portsmouth</v>
          </cell>
          <cell r="B46" t="str">
            <v>Urban with City and Town</v>
          </cell>
          <cell r="C46" t="str">
            <v>Predominantly Urban</v>
          </cell>
        </row>
        <row r="47">
          <cell r="A47" t="str">
            <v>Southampton</v>
          </cell>
          <cell r="B47" t="str">
            <v>Urban with City and Town</v>
          </cell>
          <cell r="C47" t="str">
            <v>Predominantly Urban</v>
          </cell>
        </row>
        <row r="48">
          <cell r="A48" t="str">
            <v>Isle of Wight</v>
          </cell>
          <cell r="B48" t="str">
            <v xml:space="preserve">Mainly Rural (rural including hub towns &gt;=80%) </v>
          </cell>
          <cell r="C48" t="str">
            <v>Predominantly Rural</v>
          </cell>
        </row>
        <row r="49">
          <cell r="A49" t="str">
            <v>Durham</v>
          </cell>
          <cell r="B49" t="str">
            <v xml:space="preserve">Largely Rural (rural including hub towns 50-79%) </v>
          </cell>
          <cell r="C49" t="str">
            <v>Predominantly Rural</v>
          </cell>
        </row>
        <row r="50">
          <cell r="A50" t="str">
            <v>Northumberland</v>
          </cell>
          <cell r="B50" t="str">
            <v xml:space="preserve">Largely Rural (rural including hub towns 50-79%) </v>
          </cell>
          <cell r="C50" t="str">
            <v>Predominantly Rural</v>
          </cell>
        </row>
        <row r="51">
          <cell r="A51" t="str">
            <v>Cheshire East</v>
          </cell>
          <cell r="B51" t="str">
            <v>Urban with Significant Rural (rural including hub towns 26-49%)</v>
          </cell>
          <cell r="C51" t="str">
            <v>Urban with Significant Rural</v>
          </cell>
        </row>
        <row r="52">
          <cell r="A52" t="str">
            <v>Cheshire West and Chester</v>
          </cell>
          <cell r="B52" t="str">
            <v>Urban with Significant Rural (rural including hub towns 26-49%)</v>
          </cell>
          <cell r="C52" t="str">
            <v>Urban with Significant Rural</v>
          </cell>
        </row>
        <row r="53">
          <cell r="A53" t="str">
            <v>Shropshire</v>
          </cell>
          <cell r="B53" t="str">
            <v xml:space="preserve">Largely Rural (rural including hub towns 50-79%) </v>
          </cell>
          <cell r="C53" t="str">
            <v>Predominantly Rural</v>
          </cell>
        </row>
        <row r="54">
          <cell r="A54" t="str">
            <v>Cornwall</v>
          </cell>
          <cell r="B54" t="str">
            <v xml:space="preserve">Mainly Rural (rural including hub towns &gt;=80%) </v>
          </cell>
          <cell r="C54" t="str">
            <v>Predominantly Rural</v>
          </cell>
        </row>
        <row r="55">
          <cell r="A55" t="str">
            <v>Isles of Scilly</v>
          </cell>
          <cell r="B55" t="str">
            <v xml:space="preserve">Mainly Rural (rural including hub towns &gt;=80%) </v>
          </cell>
          <cell r="C55" t="str">
            <v>Predominantly Rural</v>
          </cell>
        </row>
        <row r="56">
          <cell r="A56" t="str">
            <v>Wiltshire</v>
          </cell>
          <cell r="B56" t="str">
            <v xml:space="preserve">Largely Rural (rural including hub towns 50-79%) </v>
          </cell>
          <cell r="C56" t="str">
            <v>Predominantly Rural</v>
          </cell>
        </row>
        <row r="57">
          <cell r="A57" t="str">
            <v>Bedford</v>
          </cell>
          <cell r="B57" t="str">
            <v>Urban with Significant Rural (rural including hub towns 26-49%)</v>
          </cell>
          <cell r="C57" t="str">
            <v>Urban with Significant Rural</v>
          </cell>
        </row>
        <row r="58">
          <cell r="A58" t="str">
            <v>Central Bedfordshire</v>
          </cell>
          <cell r="B58" t="str">
            <v xml:space="preserve">Largely Rural (rural including hub towns 50-79%) </v>
          </cell>
          <cell r="C58" t="str">
            <v>Predominantly Rural</v>
          </cell>
        </row>
        <row r="59">
          <cell r="A59" t="str">
            <v>Aylesbury Vale</v>
          </cell>
          <cell r="B59" t="str">
            <v xml:space="preserve">Largely Rural (rural including hub towns 50-79%) </v>
          </cell>
          <cell r="C59" t="str">
            <v>Predominantly Rural</v>
          </cell>
        </row>
        <row r="60">
          <cell r="A60" t="str">
            <v>Chiltern</v>
          </cell>
          <cell r="B60" t="str">
            <v>Urban with Significant Rural (rural including hub towns 26-49%)</v>
          </cell>
          <cell r="C60" t="str">
            <v>Urban with Significant Rural</v>
          </cell>
        </row>
        <row r="61">
          <cell r="A61" t="str">
            <v>South Bucks</v>
          </cell>
          <cell r="B61" t="str">
            <v>Urban with Significant Rural (rural including hub towns 26-49%)</v>
          </cell>
          <cell r="C61" t="str">
            <v>Urban with Significant Rural</v>
          </cell>
        </row>
        <row r="62">
          <cell r="A62" t="str">
            <v>Wycombe</v>
          </cell>
          <cell r="B62" t="str">
            <v>Urban with Significant Rural (rural including hub towns 26-49%)</v>
          </cell>
          <cell r="C62" t="str">
            <v>Urban with Significant Rural</v>
          </cell>
        </row>
        <row r="63">
          <cell r="A63" t="str">
            <v>Cambridge</v>
          </cell>
          <cell r="B63" t="str">
            <v>Urban with City and Town</v>
          </cell>
          <cell r="C63" t="str">
            <v>Predominantly Urban</v>
          </cell>
        </row>
        <row r="64">
          <cell r="A64" t="str">
            <v>East Cambridgeshire</v>
          </cell>
          <cell r="B64" t="str">
            <v xml:space="preserve">Mainly Rural (rural including hub towns &gt;=80%) </v>
          </cell>
          <cell r="C64" t="str">
            <v>Predominantly Rural</v>
          </cell>
        </row>
        <row r="65">
          <cell r="A65" t="str">
            <v>Fenland</v>
          </cell>
          <cell r="B65" t="str">
            <v xml:space="preserve">Largely Rural (rural including hub towns 50-79%) </v>
          </cell>
          <cell r="C65" t="str">
            <v>Predominantly Rural</v>
          </cell>
        </row>
        <row r="66">
          <cell r="A66" t="str">
            <v>Huntingdonshire</v>
          </cell>
          <cell r="B66" t="str">
            <v xml:space="preserve">Mainly Rural (rural including hub towns &gt;=80%) </v>
          </cell>
          <cell r="C66" t="str">
            <v>Predominantly Rural</v>
          </cell>
        </row>
        <row r="67">
          <cell r="A67" t="str">
            <v>South Cambridgeshire</v>
          </cell>
          <cell r="B67" t="str">
            <v xml:space="preserve">Largely Rural (rural including hub towns 50-79%) </v>
          </cell>
          <cell r="C67" t="str">
            <v>Predominantly Rural</v>
          </cell>
        </row>
        <row r="68">
          <cell r="A68" t="str">
            <v>Allerdale</v>
          </cell>
          <cell r="B68" t="str">
            <v xml:space="preserve">Mainly Rural (rural including hub towns &gt;=80%) </v>
          </cell>
          <cell r="C68" t="str">
            <v>Predominantly Rural</v>
          </cell>
        </row>
        <row r="69">
          <cell r="A69" t="str">
            <v>Barrow-in-Furness</v>
          </cell>
          <cell r="B69" t="str">
            <v>Urban with Significant Rural (rural including hub towns 26-49%)</v>
          </cell>
          <cell r="C69" t="str">
            <v>Urban with Significant Rural</v>
          </cell>
        </row>
        <row r="70">
          <cell r="A70" t="str">
            <v>Carlisle</v>
          </cell>
          <cell r="B70" t="str">
            <v>Urban with Significant Rural (rural including hub towns 26-49%)</v>
          </cell>
          <cell r="C70" t="str">
            <v>Urban with Significant Rural</v>
          </cell>
        </row>
        <row r="71">
          <cell r="A71" t="str">
            <v>Copeland</v>
          </cell>
          <cell r="B71" t="str">
            <v xml:space="preserve">Mainly Rural (rural including hub towns &gt;=80%) </v>
          </cell>
          <cell r="C71" t="str">
            <v>Predominantly Rural</v>
          </cell>
        </row>
        <row r="72">
          <cell r="A72" t="str">
            <v>Eden</v>
          </cell>
          <cell r="B72" t="str">
            <v xml:space="preserve">Mainly Rural (rural including hub towns &gt;=80%) </v>
          </cell>
          <cell r="C72" t="str">
            <v>Predominantly Rural</v>
          </cell>
        </row>
        <row r="73">
          <cell r="A73" t="str">
            <v>South Lakeland</v>
          </cell>
          <cell r="B73" t="str">
            <v xml:space="preserve">Mainly Rural (rural including hub towns &gt;=80%) </v>
          </cell>
          <cell r="C73" t="str">
            <v>Predominantly Rural</v>
          </cell>
        </row>
        <row r="74">
          <cell r="A74" t="str">
            <v>Amber Valley</v>
          </cell>
          <cell r="B74" t="str">
            <v>Urban with Minor Conurbation</v>
          </cell>
          <cell r="C74" t="str">
            <v>Predominantly Urban</v>
          </cell>
        </row>
        <row r="75">
          <cell r="A75" t="str">
            <v>Bolsover</v>
          </cell>
          <cell r="B75" t="str">
            <v>Urban with Significant Rural (rural including hub towns 26-49%)</v>
          </cell>
          <cell r="C75" t="str">
            <v>Urban with Significant Rural</v>
          </cell>
        </row>
        <row r="76">
          <cell r="A76" t="str">
            <v>Chesterfield</v>
          </cell>
          <cell r="B76" t="str">
            <v>Urban with City and Town</v>
          </cell>
          <cell r="C76" t="str">
            <v>Predominantly Urban</v>
          </cell>
        </row>
        <row r="77">
          <cell r="A77" t="str">
            <v>Derbyshire Dales</v>
          </cell>
          <cell r="B77" t="str">
            <v xml:space="preserve">Mainly Rural (rural including hub towns &gt;=80%) </v>
          </cell>
          <cell r="C77" t="str">
            <v>Predominantly Rural</v>
          </cell>
        </row>
        <row r="78">
          <cell r="A78" t="str">
            <v>Erewash</v>
          </cell>
          <cell r="B78" t="str">
            <v>Urban with Minor Conurbation</v>
          </cell>
          <cell r="C78" t="str">
            <v>Predominantly Urban</v>
          </cell>
        </row>
        <row r="79">
          <cell r="A79" t="str">
            <v>High Peak</v>
          </cell>
          <cell r="B79" t="str">
            <v xml:space="preserve">Largely Rural (rural including hub towns 50-79%) </v>
          </cell>
          <cell r="C79" t="str">
            <v>Predominantly Rural</v>
          </cell>
        </row>
        <row r="80">
          <cell r="A80" t="str">
            <v>North East Derbyshire</v>
          </cell>
          <cell r="B80" t="str">
            <v>Urban with City and Town</v>
          </cell>
          <cell r="C80" t="str">
            <v>Predominantly Urban</v>
          </cell>
        </row>
        <row r="81">
          <cell r="A81" t="str">
            <v>South Derbyshire</v>
          </cell>
          <cell r="B81" t="str">
            <v>Urban with Significant Rural (rural including hub towns 26-49%)</v>
          </cell>
          <cell r="C81" t="str">
            <v>Urban with Significant Rural</v>
          </cell>
        </row>
        <row r="82">
          <cell r="A82" t="str">
            <v>East Devon</v>
          </cell>
          <cell r="B82" t="str">
            <v xml:space="preserve">Largely Rural (rural including hub towns 50-79%) </v>
          </cell>
          <cell r="C82" t="str">
            <v>Predominantly Rural</v>
          </cell>
        </row>
        <row r="83">
          <cell r="A83" t="str">
            <v>Exeter</v>
          </cell>
          <cell r="B83" t="str">
            <v>Urban with City and Town</v>
          </cell>
          <cell r="C83" t="str">
            <v>Predominantly Urban</v>
          </cell>
        </row>
        <row r="84">
          <cell r="A84" t="str">
            <v>Mid Devon</v>
          </cell>
          <cell r="B84" t="str">
            <v xml:space="preserve">Mainly Rural (rural including hub towns &gt;=80%) </v>
          </cell>
          <cell r="C84" t="str">
            <v>Predominantly Rural</v>
          </cell>
        </row>
        <row r="85">
          <cell r="A85" t="str">
            <v>North Devon</v>
          </cell>
          <cell r="B85" t="str">
            <v xml:space="preserve">Largely Rural (rural including hub towns 50-79%) </v>
          </cell>
          <cell r="C85" t="str">
            <v>Predominantly Rural</v>
          </cell>
        </row>
        <row r="86">
          <cell r="A86" t="str">
            <v>South Hams</v>
          </cell>
          <cell r="B86" t="str">
            <v xml:space="preserve">Mainly Rural (rural including hub towns &gt;=80%) </v>
          </cell>
          <cell r="C86" t="str">
            <v>Predominantly Rural</v>
          </cell>
        </row>
        <row r="87">
          <cell r="A87" t="str">
            <v>Teignbridge</v>
          </cell>
          <cell r="B87" t="str">
            <v xml:space="preserve">Largely Rural (rural including hub towns 50-79%) </v>
          </cell>
          <cell r="C87" t="str">
            <v>Predominantly Rural</v>
          </cell>
        </row>
        <row r="88">
          <cell r="A88" t="str">
            <v>Torridge</v>
          </cell>
          <cell r="B88" t="str">
            <v xml:space="preserve">Mainly Rural (rural including hub towns &gt;=80%) </v>
          </cell>
          <cell r="C88" t="str">
            <v>Predominantly Rural</v>
          </cell>
        </row>
        <row r="89">
          <cell r="A89" t="str">
            <v>West Devon</v>
          </cell>
          <cell r="B89" t="str">
            <v xml:space="preserve">Mainly Rural (rural including hub towns &gt;=80%) </v>
          </cell>
          <cell r="C89" t="str">
            <v>Predominantly Rural</v>
          </cell>
        </row>
        <row r="90">
          <cell r="A90" t="str">
            <v>Christchurch</v>
          </cell>
          <cell r="B90" t="str">
            <v>Urban with City and Town</v>
          </cell>
          <cell r="C90" t="str">
            <v>Predominantly Urban</v>
          </cell>
        </row>
        <row r="91">
          <cell r="A91" t="str">
            <v>East Dorset</v>
          </cell>
          <cell r="B91" t="str">
            <v>Urban with Significant Rural (rural including hub towns 26-49%)</v>
          </cell>
          <cell r="C91" t="str">
            <v>Urban with Significant Rural</v>
          </cell>
        </row>
        <row r="92">
          <cell r="A92" t="str">
            <v>North Dorset</v>
          </cell>
          <cell r="B92" t="str">
            <v xml:space="preserve">Mainly Rural (rural including hub towns &gt;=80%) </v>
          </cell>
          <cell r="C92" t="str">
            <v>Predominantly Rural</v>
          </cell>
        </row>
        <row r="93">
          <cell r="A93" t="str">
            <v>Purbeck</v>
          </cell>
          <cell r="B93" t="str">
            <v xml:space="preserve">Mainly Rural (rural including hub towns &gt;=80%) </v>
          </cell>
          <cell r="C93" t="str">
            <v>Predominantly Rural</v>
          </cell>
        </row>
        <row r="94">
          <cell r="A94" t="str">
            <v>West Dorset</v>
          </cell>
          <cell r="B94" t="str">
            <v xml:space="preserve">Mainly Rural (rural including hub towns &gt;=80%) </v>
          </cell>
          <cell r="C94" t="str">
            <v>Predominantly Rural</v>
          </cell>
        </row>
        <row r="95">
          <cell r="A95" t="str">
            <v>Weymouth and Portland</v>
          </cell>
          <cell r="B95" t="str">
            <v>Urban with City and Town</v>
          </cell>
          <cell r="C95" t="str">
            <v>Predominantly Urban</v>
          </cell>
        </row>
        <row r="96">
          <cell r="A96" t="str">
            <v>Eastbourne</v>
          </cell>
          <cell r="B96" t="str">
            <v>Urban with City and Town</v>
          </cell>
          <cell r="C96" t="str">
            <v>Predominantly Urban</v>
          </cell>
        </row>
        <row r="97">
          <cell r="A97" t="str">
            <v>Hastings</v>
          </cell>
          <cell r="B97" t="str">
            <v>Urban with City and Town</v>
          </cell>
          <cell r="C97" t="str">
            <v>Predominantly Urban</v>
          </cell>
        </row>
        <row r="98">
          <cell r="A98" t="str">
            <v>Lewes</v>
          </cell>
          <cell r="B98" t="str">
            <v>Urban with Significant Rural (rural including hub towns 26-49%)</v>
          </cell>
          <cell r="C98" t="str">
            <v>Urban with Significant Rural</v>
          </cell>
        </row>
        <row r="99">
          <cell r="A99" t="str">
            <v>Rother</v>
          </cell>
          <cell r="B99" t="str">
            <v xml:space="preserve">Largely Rural (rural including hub towns 50-79%) </v>
          </cell>
          <cell r="C99" t="str">
            <v>Predominantly Rural</v>
          </cell>
        </row>
        <row r="100">
          <cell r="A100" t="str">
            <v>Wealden</v>
          </cell>
          <cell r="B100" t="str">
            <v xml:space="preserve">Mainly Rural (rural including hub towns &gt;=80%) </v>
          </cell>
          <cell r="C100" t="str">
            <v>Predominantly Rural</v>
          </cell>
        </row>
        <row r="101">
          <cell r="A101" t="str">
            <v>Basildon</v>
          </cell>
          <cell r="B101" t="str">
            <v>Urban with City and Town</v>
          </cell>
          <cell r="C101" t="str">
            <v>Predominantly Urban</v>
          </cell>
        </row>
        <row r="102">
          <cell r="A102" t="str">
            <v>Braintree</v>
          </cell>
          <cell r="B102" t="str">
            <v xml:space="preserve">Largely Rural (rural including hub towns 50-79%) </v>
          </cell>
          <cell r="C102" t="str">
            <v>Predominantly Rural</v>
          </cell>
        </row>
        <row r="103">
          <cell r="A103" t="str">
            <v>Brentwood</v>
          </cell>
          <cell r="B103" t="str">
            <v>Urban with Significant Rural (rural including hub towns 26-49%)</v>
          </cell>
          <cell r="C103" t="str">
            <v>Urban with Significant Rural</v>
          </cell>
        </row>
        <row r="104">
          <cell r="A104" t="str">
            <v>Castle Point</v>
          </cell>
          <cell r="B104" t="str">
            <v>Urban with City and Town</v>
          </cell>
          <cell r="C104" t="str">
            <v>Predominantly Urban</v>
          </cell>
        </row>
        <row r="105">
          <cell r="A105" t="str">
            <v>Chelmsford</v>
          </cell>
          <cell r="B105" t="str">
            <v>Urban with City and Town</v>
          </cell>
          <cell r="C105" t="str">
            <v>Predominantly Urban</v>
          </cell>
        </row>
        <row r="106">
          <cell r="A106" t="str">
            <v>Colchester</v>
          </cell>
          <cell r="B106" t="str">
            <v>Urban with Significant Rural (rural including hub towns 26-49%)</v>
          </cell>
          <cell r="C106" t="str">
            <v>Urban with Significant Rural</v>
          </cell>
        </row>
        <row r="107">
          <cell r="A107" t="str">
            <v>Epping Forest</v>
          </cell>
          <cell r="B107" t="str">
            <v>Urban with Significant Rural (rural including hub towns 26-49%)</v>
          </cell>
          <cell r="C107" t="str">
            <v>Urban with Significant Rural</v>
          </cell>
        </row>
        <row r="108">
          <cell r="A108" t="str">
            <v>Harlow</v>
          </cell>
          <cell r="B108" t="str">
            <v>Urban with City and Town</v>
          </cell>
          <cell r="C108" t="str">
            <v>Predominantly Urban</v>
          </cell>
        </row>
        <row r="109">
          <cell r="A109" t="str">
            <v>Maldon</v>
          </cell>
          <cell r="B109" t="str">
            <v xml:space="preserve">Mainly Rural (rural including hub towns &gt;=80%) </v>
          </cell>
          <cell r="C109" t="str">
            <v>Predominantly Rural</v>
          </cell>
        </row>
        <row r="110">
          <cell r="A110" t="str">
            <v>Rochford</v>
          </cell>
          <cell r="B110" t="str">
            <v>Urban with City and Town</v>
          </cell>
          <cell r="C110" t="str">
            <v>Predominantly Urban</v>
          </cell>
        </row>
        <row r="111">
          <cell r="A111" t="str">
            <v>Tendring</v>
          </cell>
          <cell r="B111" t="str">
            <v xml:space="preserve">Largely Rural (rural including hub towns 50-79%) </v>
          </cell>
          <cell r="C111" t="str">
            <v>Predominantly Rural</v>
          </cell>
        </row>
        <row r="112">
          <cell r="A112" t="str">
            <v>Uttlesford</v>
          </cell>
          <cell r="B112" t="str">
            <v xml:space="preserve">Mainly Rural (rural including hub towns &gt;=80%) </v>
          </cell>
          <cell r="C112" t="str">
            <v>Predominantly Rural</v>
          </cell>
        </row>
        <row r="113">
          <cell r="A113" t="str">
            <v>Cheltenham</v>
          </cell>
          <cell r="B113" t="str">
            <v>Urban with City and Town</v>
          </cell>
          <cell r="C113" t="str">
            <v>Predominantly Urban</v>
          </cell>
        </row>
        <row r="114">
          <cell r="A114" t="str">
            <v>Cotswold</v>
          </cell>
          <cell r="B114" t="str">
            <v xml:space="preserve">Mainly Rural (rural including hub towns &gt;=80%) </v>
          </cell>
          <cell r="C114" t="str">
            <v>Predominantly Rural</v>
          </cell>
        </row>
        <row r="115">
          <cell r="A115" t="str">
            <v>Forest of Dean</v>
          </cell>
          <cell r="B115" t="str">
            <v xml:space="preserve">Mainly Rural (rural including hub towns &gt;=80%) </v>
          </cell>
          <cell r="C115" t="str">
            <v>Predominantly Rural</v>
          </cell>
        </row>
        <row r="116">
          <cell r="A116" t="str">
            <v>Gloucester</v>
          </cell>
          <cell r="B116" t="str">
            <v>Urban with City and Town</v>
          </cell>
          <cell r="C116" t="str">
            <v>Predominantly Urban</v>
          </cell>
        </row>
        <row r="117">
          <cell r="A117" t="str">
            <v>Stroud</v>
          </cell>
          <cell r="B117" t="str">
            <v>Urban with Significant Rural (rural including hub towns 26-49%)</v>
          </cell>
          <cell r="C117" t="str">
            <v>Urban with Significant Rural</v>
          </cell>
        </row>
        <row r="118">
          <cell r="A118" t="str">
            <v>Tewkesbury</v>
          </cell>
          <cell r="B118" t="str">
            <v xml:space="preserve">Largely Rural (rural including hub towns 50-79%) </v>
          </cell>
          <cell r="C118" t="str">
            <v>Predominantly Rural</v>
          </cell>
        </row>
        <row r="119">
          <cell r="A119" t="str">
            <v>Basingstoke and Deane</v>
          </cell>
          <cell r="B119" t="str">
            <v>Urban with Significant Rural (rural including hub towns 26-49%)</v>
          </cell>
          <cell r="C119" t="str">
            <v>Urban with Significant Rural</v>
          </cell>
        </row>
        <row r="120">
          <cell r="A120" t="str">
            <v>East Hampshire</v>
          </cell>
          <cell r="B120" t="str">
            <v xml:space="preserve">Mainly Rural (rural including hub towns &gt;=80%) </v>
          </cell>
          <cell r="C120" t="str">
            <v>Predominantly Rural</v>
          </cell>
        </row>
        <row r="121">
          <cell r="A121" t="str">
            <v>Eastleigh</v>
          </cell>
          <cell r="B121" t="str">
            <v>Urban with City and Town</v>
          </cell>
          <cell r="C121" t="str">
            <v>Predominantly Urban</v>
          </cell>
        </row>
        <row r="122">
          <cell r="A122" t="str">
            <v>Fareham</v>
          </cell>
          <cell r="B122" t="str">
            <v>Urban with City and Town</v>
          </cell>
          <cell r="C122" t="str">
            <v>Predominantly Urban</v>
          </cell>
        </row>
        <row r="123">
          <cell r="A123" t="str">
            <v>Gosport</v>
          </cell>
          <cell r="B123" t="str">
            <v>Urban with City and Town</v>
          </cell>
          <cell r="C123" t="str">
            <v>Predominantly Urban</v>
          </cell>
        </row>
        <row r="124">
          <cell r="A124" t="str">
            <v>Hart</v>
          </cell>
          <cell r="B124" t="str">
            <v>Urban with Significant Rural (rural including hub towns 26-49%)</v>
          </cell>
          <cell r="C124" t="str">
            <v>Urban with Significant Rural</v>
          </cell>
        </row>
        <row r="125">
          <cell r="A125" t="str">
            <v>Havant</v>
          </cell>
          <cell r="B125" t="str">
            <v>Urban with City and Town</v>
          </cell>
          <cell r="C125" t="str">
            <v>Predominantly Urban</v>
          </cell>
        </row>
        <row r="126">
          <cell r="A126" t="str">
            <v>New Forest</v>
          </cell>
          <cell r="B126" t="str">
            <v>Urban with Significant Rural (rural including hub towns 26-49%)</v>
          </cell>
          <cell r="C126" t="str">
            <v>Urban with Significant Rural</v>
          </cell>
        </row>
        <row r="127">
          <cell r="A127" t="str">
            <v>Rushmoor</v>
          </cell>
          <cell r="B127" t="str">
            <v>Urban with City and Town</v>
          </cell>
          <cell r="C127" t="str">
            <v>Predominantly Urban</v>
          </cell>
        </row>
        <row r="128">
          <cell r="A128" t="str">
            <v>Test Valley</v>
          </cell>
          <cell r="B128" t="str">
            <v>Urban with Significant Rural (rural including hub towns 26-49%)</v>
          </cell>
          <cell r="C128" t="str">
            <v>Urban with Significant Rural</v>
          </cell>
        </row>
        <row r="129">
          <cell r="A129" t="str">
            <v>Winchester</v>
          </cell>
          <cell r="B129" t="str">
            <v xml:space="preserve">Largely Rural (rural including hub towns 50-79%) </v>
          </cell>
          <cell r="C129" t="str">
            <v>Predominantly Rural</v>
          </cell>
        </row>
        <row r="130">
          <cell r="A130" t="str">
            <v>Broxbourne</v>
          </cell>
          <cell r="B130" t="str">
            <v>Urban with Major Conurbation</v>
          </cell>
          <cell r="C130" t="str">
            <v>Predominantly Urban</v>
          </cell>
        </row>
        <row r="131">
          <cell r="A131" t="str">
            <v>Dacorum</v>
          </cell>
          <cell r="B131" t="str">
            <v>Urban with Significant Rural (rural including hub towns 26-49%)</v>
          </cell>
          <cell r="C131" t="str">
            <v>Urban with Significant Rural</v>
          </cell>
        </row>
        <row r="132">
          <cell r="A132" t="str">
            <v>East Hertfordshire</v>
          </cell>
          <cell r="B132" t="str">
            <v>Urban with Significant Rural (rural including hub towns 26-49%)</v>
          </cell>
          <cell r="C132" t="str">
            <v>Urban with Significant Rural</v>
          </cell>
        </row>
        <row r="133">
          <cell r="A133" t="str">
            <v>Hertsmere</v>
          </cell>
          <cell r="B133" t="str">
            <v>Urban with Major Conurbation</v>
          </cell>
          <cell r="C133" t="str">
            <v>Predominantly Urban</v>
          </cell>
        </row>
        <row r="134">
          <cell r="A134" t="str">
            <v>North Hertfordshire</v>
          </cell>
          <cell r="B134" t="str">
            <v>Urban with Significant Rural (rural including hub towns 26-49%)</v>
          </cell>
          <cell r="C134" t="str">
            <v>Urban with Significant Rural</v>
          </cell>
        </row>
        <row r="135">
          <cell r="A135" t="str">
            <v>St Albans</v>
          </cell>
          <cell r="B135" t="str">
            <v>Urban with City and Town</v>
          </cell>
          <cell r="C135" t="str">
            <v>Predominantly Urban</v>
          </cell>
        </row>
        <row r="136">
          <cell r="A136" t="str">
            <v>Stevenage</v>
          </cell>
          <cell r="B136" t="str">
            <v>Urban with City and Town</v>
          </cell>
          <cell r="C136" t="str">
            <v>Predominantly Urban</v>
          </cell>
        </row>
        <row r="137">
          <cell r="A137" t="str">
            <v>Three Rivers</v>
          </cell>
          <cell r="B137" t="str">
            <v>Urban with Major Conurbation</v>
          </cell>
          <cell r="C137" t="str">
            <v>Predominantly Urban</v>
          </cell>
        </row>
        <row r="138">
          <cell r="A138" t="str">
            <v>Watford</v>
          </cell>
          <cell r="B138" t="str">
            <v>Urban with Major Conurbation</v>
          </cell>
          <cell r="C138" t="str">
            <v>Predominantly Urban</v>
          </cell>
        </row>
        <row r="139">
          <cell r="A139" t="str">
            <v>Welwyn Hatfield</v>
          </cell>
          <cell r="B139" t="str">
            <v>Urban with City and Town</v>
          </cell>
          <cell r="C139" t="str">
            <v>Predominantly Urban</v>
          </cell>
        </row>
        <row r="140">
          <cell r="A140" t="str">
            <v>Ashford</v>
          </cell>
          <cell r="B140" t="str">
            <v>Urban with Significant Rural (rural including hub towns 26-49%)</v>
          </cell>
          <cell r="C140" t="str">
            <v>Urban with Significant Rural</v>
          </cell>
        </row>
        <row r="141">
          <cell r="A141" t="str">
            <v>Canterbury</v>
          </cell>
          <cell r="B141" t="str">
            <v>Urban with City and Town</v>
          </cell>
          <cell r="C141" t="str">
            <v>Predominantly Urban</v>
          </cell>
        </row>
        <row r="142">
          <cell r="A142" t="str">
            <v>Dartford</v>
          </cell>
          <cell r="B142" t="str">
            <v>Urban with Major Conurbation</v>
          </cell>
          <cell r="C142" t="str">
            <v>Predominantly Urban</v>
          </cell>
        </row>
        <row r="143">
          <cell r="A143" t="str">
            <v>Dover</v>
          </cell>
          <cell r="B143" t="str">
            <v>Urban with Significant Rural (rural including hub towns 26-49%)</v>
          </cell>
          <cell r="C143" t="str">
            <v>Urban with Significant Rural</v>
          </cell>
        </row>
        <row r="144">
          <cell r="A144" t="str">
            <v>Gravesham</v>
          </cell>
          <cell r="B144" t="str">
            <v>Urban with Major Conurbation</v>
          </cell>
          <cell r="C144" t="str">
            <v>Predominantly Urban</v>
          </cell>
        </row>
        <row r="145">
          <cell r="A145" t="str">
            <v>Maidstone</v>
          </cell>
          <cell r="B145" t="str">
            <v>Urban with Significant Rural (rural including hub towns 26-49%)</v>
          </cell>
          <cell r="C145" t="str">
            <v>Urban with Significant Rural</v>
          </cell>
        </row>
        <row r="146">
          <cell r="A146" t="str">
            <v>Sevenoaks</v>
          </cell>
          <cell r="B146" t="str">
            <v xml:space="preserve">Largely Rural (rural including hub towns 50-79%) </v>
          </cell>
          <cell r="C146" t="str">
            <v>Predominantly Rural</v>
          </cell>
        </row>
        <row r="147">
          <cell r="A147" t="str">
            <v>Folkestone &amp; Hythe</v>
          </cell>
          <cell r="B147" t="str">
            <v>Urban with Significant Rural (rural including hub towns 26-49%)</v>
          </cell>
          <cell r="C147" t="str">
            <v>Urban with Significant Rural</v>
          </cell>
        </row>
        <row r="148">
          <cell r="A148" t="str">
            <v>Swale</v>
          </cell>
          <cell r="B148" t="str">
            <v xml:space="preserve">Largely Rural (rural including hub towns 50-79%) </v>
          </cell>
          <cell r="C148" t="str">
            <v>Predominantly Rural</v>
          </cell>
        </row>
        <row r="149">
          <cell r="A149" t="str">
            <v>Thanet</v>
          </cell>
          <cell r="B149" t="str">
            <v>Urban with City and Town</v>
          </cell>
          <cell r="C149" t="str">
            <v>Predominantly Urban</v>
          </cell>
        </row>
        <row r="150">
          <cell r="A150" t="str">
            <v>Tonbridge and Malling</v>
          </cell>
          <cell r="B150" t="str">
            <v>Urban with Significant Rural (rural including hub towns 26-49%)</v>
          </cell>
          <cell r="C150" t="str">
            <v>Urban with Significant Rural</v>
          </cell>
        </row>
        <row r="151">
          <cell r="A151" t="str">
            <v>Tunbridge Wells</v>
          </cell>
          <cell r="B151" t="str">
            <v>Urban with Significant Rural (rural including hub towns 26-49%)</v>
          </cell>
          <cell r="C151" t="str">
            <v>Urban with Significant Rural</v>
          </cell>
        </row>
        <row r="152">
          <cell r="A152" t="str">
            <v>Burnley</v>
          </cell>
          <cell r="B152" t="str">
            <v>Urban with City and Town</v>
          </cell>
          <cell r="C152" t="str">
            <v>Predominantly Urban</v>
          </cell>
        </row>
        <row r="153">
          <cell r="A153" t="str">
            <v>Chorley</v>
          </cell>
          <cell r="B153" t="str">
            <v>Urban with Significant Rural (rural including hub towns 26-49%)</v>
          </cell>
          <cell r="C153" t="str">
            <v>Urban with Significant Rural</v>
          </cell>
        </row>
        <row r="154">
          <cell r="A154" t="str">
            <v>Fylde</v>
          </cell>
          <cell r="B154" t="str">
            <v>Urban with City and Town</v>
          </cell>
          <cell r="C154" t="str">
            <v>Predominantly Urban</v>
          </cell>
        </row>
        <row r="155">
          <cell r="A155" t="str">
            <v>Hyndburn</v>
          </cell>
          <cell r="B155" t="str">
            <v>Urban with City and Town</v>
          </cell>
          <cell r="C155" t="str">
            <v>Predominantly Urban</v>
          </cell>
        </row>
        <row r="156">
          <cell r="A156" t="str">
            <v>Lancaster</v>
          </cell>
          <cell r="B156" t="str">
            <v>Urban with Significant Rural (rural including hub towns 26-49%)</v>
          </cell>
          <cell r="C156" t="str">
            <v>Urban with Significant Rural</v>
          </cell>
        </row>
        <row r="157">
          <cell r="A157" t="str">
            <v>Pendle</v>
          </cell>
          <cell r="B157" t="str">
            <v>Urban with City and Town</v>
          </cell>
          <cell r="C157" t="str">
            <v>Predominantly Urban</v>
          </cell>
        </row>
        <row r="158">
          <cell r="A158" t="str">
            <v>Preston</v>
          </cell>
          <cell r="B158" t="str">
            <v>Urban with City and Town</v>
          </cell>
          <cell r="C158" t="str">
            <v>Predominantly Urban</v>
          </cell>
        </row>
        <row r="159">
          <cell r="A159" t="str">
            <v>Ribble Valley</v>
          </cell>
          <cell r="B159" t="str">
            <v xml:space="preserve">Mainly Rural (rural including hub towns &gt;=80%) </v>
          </cell>
          <cell r="C159" t="str">
            <v>Predominantly Rural</v>
          </cell>
        </row>
        <row r="160">
          <cell r="A160" t="str">
            <v>Rossendale</v>
          </cell>
          <cell r="B160" t="str">
            <v>Urban with City and Town</v>
          </cell>
          <cell r="C160" t="str">
            <v>Predominantly Urban</v>
          </cell>
        </row>
        <row r="161">
          <cell r="A161" t="str">
            <v>South Ribble</v>
          </cell>
          <cell r="B161" t="str">
            <v>Urban with City and Town</v>
          </cell>
          <cell r="C161" t="str">
            <v>Predominantly Urban</v>
          </cell>
        </row>
        <row r="162">
          <cell r="A162" t="str">
            <v>West Lancashire</v>
          </cell>
          <cell r="B162" t="str">
            <v>Urban with Significant Rural (rural including hub towns 26-49%)</v>
          </cell>
          <cell r="C162" t="str">
            <v>Urban with Significant Rural</v>
          </cell>
        </row>
        <row r="163">
          <cell r="A163" t="str">
            <v>Wyre</v>
          </cell>
          <cell r="B163" t="str">
            <v xml:space="preserve">Largely Rural (rural including hub towns 50-79%) </v>
          </cell>
          <cell r="C163" t="str">
            <v>Predominantly Rural</v>
          </cell>
        </row>
        <row r="164">
          <cell r="A164" t="str">
            <v>Blaby</v>
          </cell>
          <cell r="B164" t="str">
            <v>Urban with City and Town</v>
          </cell>
          <cell r="C164" t="str">
            <v>Predominantly Urban</v>
          </cell>
        </row>
        <row r="165">
          <cell r="A165" t="str">
            <v>Charnwood</v>
          </cell>
          <cell r="B165" t="str">
            <v>Urban with City and Town</v>
          </cell>
          <cell r="C165" t="str">
            <v>Predominantly Urban</v>
          </cell>
        </row>
        <row r="166">
          <cell r="A166" t="str">
            <v>Harborough</v>
          </cell>
          <cell r="B166" t="str">
            <v xml:space="preserve">Mainly Rural (rural including hub towns &gt;=80%) </v>
          </cell>
          <cell r="C166" t="str">
            <v>Predominantly Rural</v>
          </cell>
        </row>
        <row r="167">
          <cell r="A167" t="str">
            <v>Hinckley and Bosworth</v>
          </cell>
          <cell r="B167" t="str">
            <v xml:space="preserve">Largely Rural (rural including hub towns 50-79%) </v>
          </cell>
          <cell r="C167" t="str">
            <v>Predominantly Rural</v>
          </cell>
        </row>
        <row r="168">
          <cell r="A168" t="str">
            <v>Melton</v>
          </cell>
          <cell r="B168" t="str">
            <v xml:space="preserve">Mainly Rural (rural including hub towns &gt;=80%) </v>
          </cell>
          <cell r="C168" t="str">
            <v>Predominantly Rural</v>
          </cell>
        </row>
        <row r="169">
          <cell r="A169" t="str">
            <v>North West Leicestershire</v>
          </cell>
          <cell r="B169" t="str">
            <v xml:space="preserve">Largely Rural (rural including hub towns 50-79%) </v>
          </cell>
          <cell r="C169" t="str">
            <v>Predominantly Rural</v>
          </cell>
        </row>
        <row r="170">
          <cell r="A170" t="str">
            <v>Oadby and Wigston</v>
          </cell>
          <cell r="B170" t="str">
            <v>Urban with City and Town</v>
          </cell>
          <cell r="C170" t="str">
            <v>Predominantly Urban</v>
          </cell>
        </row>
        <row r="171">
          <cell r="A171" t="str">
            <v>Boston</v>
          </cell>
          <cell r="B171" t="str">
            <v>Urban with Significant Rural (rural including hub towns 26-49%)</v>
          </cell>
          <cell r="C171" t="str">
            <v>Urban with Significant Rural</v>
          </cell>
        </row>
        <row r="172">
          <cell r="A172" t="str">
            <v>East Lindsey</v>
          </cell>
          <cell r="B172" t="str">
            <v xml:space="preserve">Mainly Rural (rural including hub towns &gt;=80%) </v>
          </cell>
          <cell r="C172" t="str">
            <v>Predominantly Rural</v>
          </cell>
        </row>
        <row r="173">
          <cell r="A173" t="str">
            <v>Lincoln</v>
          </cell>
          <cell r="B173" t="str">
            <v>Urban with City and Town</v>
          </cell>
          <cell r="C173" t="str">
            <v>Predominantly Urban</v>
          </cell>
        </row>
        <row r="174">
          <cell r="A174" t="str">
            <v>North Kesteven</v>
          </cell>
          <cell r="B174" t="str">
            <v xml:space="preserve">Mainly Rural (rural including hub towns &gt;=80%) </v>
          </cell>
          <cell r="C174" t="str">
            <v>Predominantly Rural</v>
          </cell>
        </row>
        <row r="175">
          <cell r="A175" t="str">
            <v>South Holland</v>
          </cell>
          <cell r="B175" t="str">
            <v xml:space="preserve">Largely Rural (rural including hub towns 50-79%) </v>
          </cell>
          <cell r="C175" t="str">
            <v>Predominantly Rural</v>
          </cell>
        </row>
        <row r="176">
          <cell r="A176" t="str">
            <v>South Kesteven</v>
          </cell>
          <cell r="B176" t="str">
            <v xml:space="preserve">Largely Rural (rural including hub towns 50-79%) </v>
          </cell>
          <cell r="C176" t="str">
            <v>Predominantly Rural</v>
          </cell>
        </row>
        <row r="177">
          <cell r="A177" t="str">
            <v>West Lindsey</v>
          </cell>
          <cell r="B177" t="str">
            <v xml:space="preserve">Mainly Rural (rural including hub towns &gt;=80%) </v>
          </cell>
          <cell r="C177" t="str">
            <v>Predominantly Rural</v>
          </cell>
        </row>
        <row r="178">
          <cell r="A178" t="str">
            <v>Breckland</v>
          </cell>
          <cell r="B178" t="str">
            <v xml:space="preserve">Mainly Rural (rural including hub towns &gt;=80%) </v>
          </cell>
          <cell r="C178" t="str">
            <v>Predominantly Rural</v>
          </cell>
        </row>
        <row r="179">
          <cell r="A179" t="str">
            <v>Broadland</v>
          </cell>
          <cell r="B179" t="str">
            <v>Urban with Significant Rural (rural including hub towns 26-49%)</v>
          </cell>
          <cell r="C179" t="str">
            <v>Urban with Significant Rural</v>
          </cell>
        </row>
        <row r="180">
          <cell r="A180" t="str">
            <v>Great Yarmouth</v>
          </cell>
          <cell r="B180" t="str">
            <v>Urban with Significant Rural (rural including hub towns 26-49%)</v>
          </cell>
          <cell r="C180" t="str">
            <v>Urban with Significant Rural</v>
          </cell>
        </row>
        <row r="181">
          <cell r="A181" t="str">
            <v>King's Lynn and West Norfolk</v>
          </cell>
          <cell r="B181" t="str">
            <v xml:space="preserve">Largely Rural (rural including hub towns 50-79%) </v>
          </cell>
          <cell r="C181" t="str">
            <v>Predominantly Rural</v>
          </cell>
        </row>
        <row r="182">
          <cell r="A182" t="str">
            <v>North Norfolk</v>
          </cell>
          <cell r="B182" t="str">
            <v xml:space="preserve">Mainly Rural (rural including hub towns &gt;=80%) </v>
          </cell>
          <cell r="C182" t="str">
            <v>Predominantly Rural</v>
          </cell>
        </row>
        <row r="183">
          <cell r="A183" t="str">
            <v>Norwich</v>
          </cell>
          <cell r="B183" t="str">
            <v>Urban with City and Town</v>
          </cell>
          <cell r="C183" t="str">
            <v>Predominantly Urban</v>
          </cell>
        </row>
        <row r="184">
          <cell r="A184" t="str">
            <v>South Norfolk</v>
          </cell>
          <cell r="B184" t="str">
            <v xml:space="preserve">Mainly Rural (rural including hub towns &gt;=80%) </v>
          </cell>
          <cell r="C184" t="str">
            <v>Predominantly Rural</v>
          </cell>
        </row>
        <row r="185">
          <cell r="A185" t="str">
            <v>Corby</v>
          </cell>
          <cell r="B185" t="str">
            <v>Urban with City and Town</v>
          </cell>
          <cell r="C185" t="str">
            <v>Predominantly Urban</v>
          </cell>
        </row>
        <row r="186">
          <cell r="A186" t="str">
            <v>Daventry</v>
          </cell>
          <cell r="B186" t="str">
            <v xml:space="preserve">Mainly Rural (rural including hub towns &gt;=80%) </v>
          </cell>
          <cell r="C186" t="str">
            <v>Predominantly Rural</v>
          </cell>
        </row>
        <row r="187">
          <cell r="A187" t="str">
            <v>East Northamptonshire</v>
          </cell>
          <cell r="B187" t="str">
            <v xml:space="preserve">Largely Rural (rural including hub towns 50-79%) </v>
          </cell>
          <cell r="C187" t="str">
            <v>Predominantly Rural</v>
          </cell>
        </row>
        <row r="188">
          <cell r="A188" t="str">
            <v>Kettering</v>
          </cell>
          <cell r="B188" t="str">
            <v>Urban with City and Town</v>
          </cell>
          <cell r="C188" t="str">
            <v>Predominantly Urban</v>
          </cell>
        </row>
        <row r="189">
          <cell r="A189" t="str">
            <v>Northampton</v>
          </cell>
          <cell r="B189" t="str">
            <v>Urban with City and Town</v>
          </cell>
          <cell r="C189" t="str">
            <v>Predominantly Urban</v>
          </cell>
        </row>
        <row r="190">
          <cell r="A190" t="str">
            <v>South Northamptonshire</v>
          </cell>
          <cell r="B190" t="str">
            <v xml:space="preserve">Mainly Rural (rural including hub towns &gt;=80%) </v>
          </cell>
          <cell r="C190" t="str">
            <v>Predominantly Rural</v>
          </cell>
        </row>
        <row r="191">
          <cell r="A191" t="str">
            <v>Wellingborough</v>
          </cell>
          <cell r="B191" t="str">
            <v>Urban with Significant Rural (rural including hub towns 26-49%)</v>
          </cell>
          <cell r="C191" t="str">
            <v>Urban with Significant Rural</v>
          </cell>
        </row>
        <row r="192">
          <cell r="A192" t="str">
            <v>Craven</v>
          </cell>
          <cell r="B192" t="str">
            <v xml:space="preserve">Mainly Rural (rural including hub towns &gt;=80%) </v>
          </cell>
          <cell r="C192" t="str">
            <v>Predominantly Rural</v>
          </cell>
        </row>
        <row r="193">
          <cell r="A193" t="str">
            <v>Hambleton</v>
          </cell>
          <cell r="B193" t="str">
            <v xml:space="preserve">Mainly Rural (rural including hub towns &gt;=80%) </v>
          </cell>
          <cell r="C193" t="str">
            <v>Predominantly Rural</v>
          </cell>
        </row>
        <row r="194">
          <cell r="A194" t="str">
            <v>Harrogate</v>
          </cell>
          <cell r="B194" t="str">
            <v>Urban with Significant Rural (rural including hub towns 26-49%)</v>
          </cell>
          <cell r="C194" t="str">
            <v>Urban with Significant Rural</v>
          </cell>
        </row>
        <row r="195">
          <cell r="A195" t="str">
            <v>Richmondshire</v>
          </cell>
          <cell r="B195" t="str">
            <v xml:space="preserve">Mainly Rural (rural including hub towns &gt;=80%) </v>
          </cell>
          <cell r="C195" t="str">
            <v>Predominantly Rural</v>
          </cell>
        </row>
        <row r="196">
          <cell r="A196" t="str">
            <v>Ryedale</v>
          </cell>
          <cell r="B196" t="str">
            <v xml:space="preserve">Mainly Rural (rural including hub towns &gt;=80%) </v>
          </cell>
          <cell r="C196" t="str">
            <v>Predominantly Rural</v>
          </cell>
        </row>
        <row r="197">
          <cell r="A197" t="str">
            <v>Scarborough</v>
          </cell>
          <cell r="B197" t="str">
            <v>Urban with Significant Rural (rural including hub towns 26-49%)</v>
          </cell>
          <cell r="C197" t="str">
            <v>Urban with Significant Rural</v>
          </cell>
        </row>
        <row r="198">
          <cell r="A198" t="str">
            <v>Selby</v>
          </cell>
          <cell r="B198" t="str">
            <v xml:space="preserve">Mainly Rural (rural including hub towns &gt;=80%) </v>
          </cell>
          <cell r="C198" t="str">
            <v>Predominantly Rural</v>
          </cell>
        </row>
        <row r="199">
          <cell r="A199" t="str">
            <v>Ashfield</v>
          </cell>
          <cell r="B199" t="str">
            <v>Urban with City and Town</v>
          </cell>
          <cell r="C199" t="str">
            <v>Predominantly Urban</v>
          </cell>
        </row>
        <row r="200">
          <cell r="A200" t="str">
            <v>Bassetlaw</v>
          </cell>
          <cell r="B200" t="str">
            <v xml:space="preserve">Largely Rural (rural including hub towns 50-79%) </v>
          </cell>
          <cell r="C200" t="str">
            <v>Predominantly Rural</v>
          </cell>
        </row>
        <row r="201">
          <cell r="A201" t="str">
            <v>Broxtowe</v>
          </cell>
          <cell r="B201" t="str">
            <v>Urban with Minor Conurbation</v>
          </cell>
          <cell r="C201" t="str">
            <v>Predominantly Urban</v>
          </cell>
        </row>
        <row r="202">
          <cell r="A202" t="str">
            <v>Gedling</v>
          </cell>
          <cell r="B202" t="str">
            <v>Urban with Minor Conurbation</v>
          </cell>
          <cell r="C202" t="str">
            <v>Predominantly Urban</v>
          </cell>
        </row>
        <row r="203">
          <cell r="A203" t="str">
            <v>Mansfield</v>
          </cell>
          <cell r="B203" t="str">
            <v>Urban with City and Town</v>
          </cell>
          <cell r="C203" t="str">
            <v>Predominantly Urban</v>
          </cell>
        </row>
        <row r="204">
          <cell r="A204" t="str">
            <v>Newark and Sherwood</v>
          </cell>
          <cell r="B204" t="str">
            <v xml:space="preserve">Largely Rural (rural including hub towns 50-79%) </v>
          </cell>
          <cell r="C204" t="str">
            <v>Predominantly Rural</v>
          </cell>
        </row>
        <row r="205">
          <cell r="A205" t="str">
            <v>Rushcliffe</v>
          </cell>
          <cell r="B205" t="str">
            <v xml:space="preserve">Largely Rural (rural including hub towns 50-79%) </v>
          </cell>
          <cell r="C205" t="str">
            <v>Predominantly Rural</v>
          </cell>
        </row>
        <row r="206">
          <cell r="A206" t="str">
            <v>Cherwell</v>
          </cell>
          <cell r="B206" t="str">
            <v>Urban with Significant Rural (rural including hub towns 26-49%)</v>
          </cell>
          <cell r="C206" t="str">
            <v>Urban with Significant Rural</v>
          </cell>
        </row>
        <row r="207">
          <cell r="A207" t="str">
            <v>Oxford</v>
          </cell>
          <cell r="B207" t="str">
            <v>Urban with City and Town</v>
          </cell>
          <cell r="C207" t="str">
            <v>Predominantly Urban</v>
          </cell>
        </row>
        <row r="208">
          <cell r="A208" t="str">
            <v>South Oxfordshire</v>
          </cell>
          <cell r="B208" t="str">
            <v xml:space="preserve">Mainly Rural (rural including hub towns &gt;=80%) </v>
          </cell>
          <cell r="C208" t="str">
            <v>Predominantly Rural</v>
          </cell>
        </row>
        <row r="209">
          <cell r="A209" t="str">
            <v>Vale of White Horse</v>
          </cell>
          <cell r="B209" t="str">
            <v xml:space="preserve">Largely Rural (rural including hub towns 50-79%) </v>
          </cell>
          <cell r="C209" t="str">
            <v>Predominantly Rural</v>
          </cell>
        </row>
        <row r="210">
          <cell r="A210" t="str">
            <v>West Oxfordshire</v>
          </cell>
          <cell r="B210" t="str">
            <v xml:space="preserve">Mainly Rural (rural including hub towns &gt;=80%) </v>
          </cell>
          <cell r="C210" t="str">
            <v>Predominantly Rural</v>
          </cell>
        </row>
        <row r="211">
          <cell r="A211" t="str">
            <v>Mendip</v>
          </cell>
          <cell r="B211" t="str">
            <v xml:space="preserve">Mainly Rural (rural including hub towns &gt;=80%) </v>
          </cell>
          <cell r="C211" t="str">
            <v>Predominantly Rural</v>
          </cell>
        </row>
        <row r="212">
          <cell r="A212" t="str">
            <v>Sedgemoor</v>
          </cell>
          <cell r="B212" t="str">
            <v xml:space="preserve">Largely Rural (rural including hub towns 50-79%) </v>
          </cell>
          <cell r="C212" t="str">
            <v>Predominantly Rural</v>
          </cell>
        </row>
        <row r="213">
          <cell r="A213" t="str">
            <v>South Somerset</v>
          </cell>
          <cell r="B213" t="str">
            <v xml:space="preserve">Largely Rural (rural including hub towns 50-79%) </v>
          </cell>
          <cell r="C213" t="str">
            <v>Predominantly Rural</v>
          </cell>
        </row>
        <row r="214">
          <cell r="A214" t="str">
            <v>Taunton Deane</v>
          </cell>
          <cell r="B214" t="str">
            <v>Urban with Significant Rural (rural including hub towns 26-49%)</v>
          </cell>
          <cell r="C214" t="str">
            <v>Urban with Significant Rural</v>
          </cell>
        </row>
        <row r="215">
          <cell r="A215" t="str">
            <v>West Somerset</v>
          </cell>
          <cell r="B215" t="str">
            <v xml:space="preserve">Mainly Rural (rural including hub towns &gt;=80%) </v>
          </cell>
          <cell r="C215" t="str">
            <v>Predominantly Rural</v>
          </cell>
        </row>
        <row r="216">
          <cell r="A216" t="str">
            <v>Cannock Chase</v>
          </cell>
          <cell r="B216" t="str">
            <v>Urban with Significant Rural (rural including hub towns 26-49%)</v>
          </cell>
          <cell r="C216" t="str">
            <v>Urban with Significant Rural</v>
          </cell>
        </row>
        <row r="217">
          <cell r="A217" t="str">
            <v>East Staffordshire</v>
          </cell>
          <cell r="B217" t="str">
            <v>Urban with Significant Rural (rural including hub towns 26-49%)</v>
          </cell>
          <cell r="C217" t="str">
            <v>Urban with Significant Rural</v>
          </cell>
        </row>
        <row r="218">
          <cell r="A218" t="str">
            <v>Lichfield</v>
          </cell>
          <cell r="B218" t="str">
            <v>Urban with Significant Rural (rural including hub towns 26-49%)</v>
          </cell>
          <cell r="C218" t="str">
            <v>Urban with Significant Rural</v>
          </cell>
        </row>
        <row r="219">
          <cell r="A219" t="str">
            <v>Newcastle-under-Lyme</v>
          </cell>
          <cell r="B219" t="str">
            <v>Urban with City and Town</v>
          </cell>
          <cell r="C219" t="str">
            <v>Predominantly Urban</v>
          </cell>
        </row>
        <row r="220">
          <cell r="A220" t="str">
            <v>South Staffordshire</v>
          </cell>
          <cell r="B220" t="str">
            <v>Urban with Significant Rural (rural including hub towns 26-49%)</v>
          </cell>
          <cell r="C220" t="str">
            <v>Urban with Significant Rural</v>
          </cell>
        </row>
        <row r="221">
          <cell r="A221" t="str">
            <v>Stafford</v>
          </cell>
          <cell r="B221" t="str">
            <v>Urban with Significant Rural (rural including hub towns 26-49%)</v>
          </cell>
          <cell r="C221" t="str">
            <v>Urban with Significant Rural</v>
          </cell>
        </row>
        <row r="222">
          <cell r="A222" t="str">
            <v>Staffordshire Moorlands</v>
          </cell>
          <cell r="B222" t="str">
            <v xml:space="preserve">Largely Rural (rural including hub towns 50-79%) </v>
          </cell>
          <cell r="C222" t="str">
            <v>Predominantly Rural</v>
          </cell>
        </row>
        <row r="223">
          <cell r="A223" t="str">
            <v>Tamworth</v>
          </cell>
          <cell r="B223" t="str">
            <v>Urban with City and Town</v>
          </cell>
          <cell r="C223" t="str">
            <v>Predominantly Urban</v>
          </cell>
        </row>
        <row r="224">
          <cell r="A224" t="str">
            <v>Babergh</v>
          </cell>
          <cell r="B224" t="str">
            <v xml:space="preserve">Mainly Rural (rural including hub towns &gt;=80%) </v>
          </cell>
          <cell r="C224" t="str">
            <v>Predominantly Rural</v>
          </cell>
        </row>
        <row r="225">
          <cell r="A225" t="str">
            <v>Forest Heath</v>
          </cell>
          <cell r="B225" t="str">
            <v xml:space="preserve">Mainly Rural (rural including hub towns &gt;=80%) </v>
          </cell>
          <cell r="C225" t="str">
            <v>Predominantly Rural</v>
          </cell>
        </row>
        <row r="226">
          <cell r="A226" t="str">
            <v>Ipswich</v>
          </cell>
          <cell r="B226" t="str">
            <v>Urban with City and Town</v>
          </cell>
          <cell r="C226" t="str">
            <v>Predominantly Urban</v>
          </cell>
        </row>
        <row r="227">
          <cell r="A227" t="str">
            <v>Mid Suffolk</v>
          </cell>
          <cell r="B227" t="str">
            <v xml:space="preserve">Mainly Rural (rural including hub towns &gt;=80%) </v>
          </cell>
          <cell r="C227" t="str">
            <v>Predominantly Rural</v>
          </cell>
        </row>
        <row r="228">
          <cell r="A228" t="str">
            <v>St Edmundsbury</v>
          </cell>
          <cell r="B228" t="str">
            <v xml:space="preserve">Largely Rural (rural including hub towns 50-79%) </v>
          </cell>
          <cell r="C228" t="str">
            <v>Predominantly Rural</v>
          </cell>
        </row>
        <row r="229">
          <cell r="A229" t="str">
            <v>Suffolk Coastal</v>
          </cell>
          <cell r="B229" t="str">
            <v xml:space="preserve">Largely Rural (rural including hub towns 50-79%) </v>
          </cell>
          <cell r="C229" t="str">
            <v>Predominantly Rural</v>
          </cell>
        </row>
        <row r="230">
          <cell r="A230" t="str">
            <v>Waveney</v>
          </cell>
          <cell r="B230" t="str">
            <v>Urban with Significant Rural (rural including hub towns 26-49%)</v>
          </cell>
          <cell r="C230" t="str">
            <v>Urban with Significant Rural</v>
          </cell>
        </row>
        <row r="231">
          <cell r="A231" t="str">
            <v>Elmbridge</v>
          </cell>
          <cell r="B231" t="str">
            <v>Urban with Major Conurbation</v>
          </cell>
          <cell r="C231" t="str">
            <v>Predominantly Urban</v>
          </cell>
        </row>
        <row r="232">
          <cell r="A232" t="str">
            <v>Epsom and Ewell</v>
          </cell>
          <cell r="B232" t="str">
            <v>Urban with Major Conurbation</v>
          </cell>
          <cell r="C232" t="str">
            <v>Predominantly Urban</v>
          </cell>
        </row>
        <row r="233">
          <cell r="A233" t="str">
            <v>Guildford</v>
          </cell>
          <cell r="B233" t="str">
            <v>Urban with City and Town</v>
          </cell>
          <cell r="C233" t="str">
            <v>Predominantly Urban</v>
          </cell>
        </row>
        <row r="234">
          <cell r="A234" t="str">
            <v>Mole Valley</v>
          </cell>
          <cell r="B234" t="str">
            <v>Urban with Significant Rural (rural including hub towns 26-49%)</v>
          </cell>
          <cell r="C234" t="str">
            <v>Urban with Significant Rural</v>
          </cell>
        </row>
        <row r="235">
          <cell r="A235" t="str">
            <v>Reigate and Banstead</v>
          </cell>
          <cell r="B235" t="str">
            <v>Urban with City and Town</v>
          </cell>
          <cell r="C235" t="str">
            <v>Predominantly Urban</v>
          </cell>
        </row>
        <row r="236">
          <cell r="A236" t="str">
            <v>Runnymede</v>
          </cell>
          <cell r="B236" t="str">
            <v>Urban with Major Conurbation</v>
          </cell>
          <cell r="C236" t="str">
            <v>Predominantly Urban</v>
          </cell>
        </row>
        <row r="237">
          <cell r="A237" t="str">
            <v>Spelthorne</v>
          </cell>
          <cell r="B237" t="str">
            <v>Urban with Major Conurbation</v>
          </cell>
          <cell r="C237" t="str">
            <v>Predominantly Urban</v>
          </cell>
        </row>
        <row r="238">
          <cell r="A238" t="str">
            <v>Surrey Heath</v>
          </cell>
          <cell r="B238" t="str">
            <v>Urban with City and Town</v>
          </cell>
          <cell r="C238" t="str">
            <v>Predominantly Urban</v>
          </cell>
        </row>
        <row r="239">
          <cell r="A239" t="str">
            <v>Tandridge</v>
          </cell>
          <cell r="B239" t="str">
            <v>Urban with Significant Rural (rural including hub towns 26-49%)</v>
          </cell>
          <cell r="C239" t="str">
            <v>Urban with Significant Rural</v>
          </cell>
        </row>
        <row r="240">
          <cell r="A240" t="str">
            <v>Waverley</v>
          </cell>
          <cell r="B240" t="str">
            <v xml:space="preserve">Largely Rural (rural including hub towns 50-79%) </v>
          </cell>
          <cell r="C240" t="str">
            <v>Predominantly Rural</v>
          </cell>
        </row>
        <row r="241">
          <cell r="A241" t="str">
            <v>Woking</v>
          </cell>
          <cell r="B241" t="str">
            <v>Urban with Major Conurbation</v>
          </cell>
          <cell r="C241" t="str">
            <v>Predominantly Urban</v>
          </cell>
        </row>
        <row r="242">
          <cell r="A242" t="str">
            <v>North Warwickshire</v>
          </cell>
          <cell r="B242" t="str">
            <v xml:space="preserve">Mainly Rural (rural including hub towns &gt;=80%) </v>
          </cell>
          <cell r="C242" t="str">
            <v>Predominantly Rural</v>
          </cell>
        </row>
        <row r="243">
          <cell r="A243" t="str">
            <v>Nuneaton and Bedworth</v>
          </cell>
          <cell r="B243" t="str">
            <v>Urban with City and Town</v>
          </cell>
          <cell r="C243" t="str">
            <v>Predominantly Urban</v>
          </cell>
        </row>
        <row r="244">
          <cell r="A244" t="str">
            <v>Rugby</v>
          </cell>
          <cell r="B244" t="str">
            <v>Urban with City and Town</v>
          </cell>
          <cell r="C244" t="str">
            <v>Predominantly Urban</v>
          </cell>
        </row>
        <row r="245">
          <cell r="A245" t="str">
            <v>Stratford-on-Avon</v>
          </cell>
          <cell r="B245" t="str">
            <v xml:space="preserve">Mainly Rural (rural including hub towns &gt;=80%) </v>
          </cell>
          <cell r="C245" t="str">
            <v>Predominantly Rural</v>
          </cell>
        </row>
        <row r="246">
          <cell r="A246" t="str">
            <v>Warwick</v>
          </cell>
          <cell r="B246" t="str">
            <v>Urban with City and Town</v>
          </cell>
          <cell r="C246" t="str">
            <v>Predominantly Urban</v>
          </cell>
        </row>
        <row r="247">
          <cell r="A247" t="str">
            <v>Adur</v>
          </cell>
          <cell r="B247" t="str">
            <v>Urban with City and Town</v>
          </cell>
          <cell r="C247" t="str">
            <v>Predominantly Urban</v>
          </cell>
        </row>
        <row r="248">
          <cell r="A248" t="str">
            <v>Arun</v>
          </cell>
          <cell r="B248" t="str">
            <v>Urban with City and Town</v>
          </cell>
          <cell r="C248" t="str">
            <v>Predominantly Urban</v>
          </cell>
        </row>
        <row r="249">
          <cell r="A249" t="str">
            <v>Chichester</v>
          </cell>
          <cell r="B249" t="str">
            <v xml:space="preserve">Largely Rural (rural including hub towns 50-79%) </v>
          </cell>
          <cell r="C249" t="str">
            <v>Predominantly Rural</v>
          </cell>
        </row>
        <row r="250">
          <cell r="A250" t="str">
            <v>Crawley</v>
          </cell>
          <cell r="B250" t="str">
            <v>Urban with City and Town</v>
          </cell>
          <cell r="C250" t="str">
            <v>Predominantly Urban</v>
          </cell>
        </row>
        <row r="251">
          <cell r="A251" t="str">
            <v>Horsham</v>
          </cell>
          <cell r="B251" t="str">
            <v xml:space="preserve">Largely Rural (rural including hub towns 50-79%) </v>
          </cell>
          <cell r="C251" t="str">
            <v>Predominantly Rural</v>
          </cell>
        </row>
        <row r="252">
          <cell r="A252" t="str">
            <v>Mid Sussex</v>
          </cell>
          <cell r="B252" t="str">
            <v>Urban with City and Town</v>
          </cell>
          <cell r="C252" t="str">
            <v>Predominantly Urban</v>
          </cell>
        </row>
        <row r="253">
          <cell r="A253" t="str">
            <v>Worthing</v>
          </cell>
          <cell r="B253" t="str">
            <v>Urban with City and Town</v>
          </cell>
          <cell r="C253" t="str">
            <v>Predominantly Urban</v>
          </cell>
        </row>
        <row r="254">
          <cell r="A254" t="str">
            <v>Bromsgrove</v>
          </cell>
          <cell r="B254" t="str">
            <v>Urban with City and Town</v>
          </cell>
          <cell r="C254" t="str">
            <v>Predominantly Urban</v>
          </cell>
        </row>
        <row r="255">
          <cell r="A255" t="str">
            <v>Malvern Hills</v>
          </cell>
          <cell r="B255" t="str">
            <v xml:space="preserve">Largely Rural (rural including hub towns 50-79%) </v>
          </cell>
          <cell r="C255" t="str">
            <v>Predominantly Rural</v>
          </cell>
        </row>
        <row r="256">
          <cell r="A256" t="str">
            <v>Redditch</v>
          </cell>
          <cell r="B256" t="str">
            <v>Urban with City and Town</v>
          </cell>
          <cell r="C256" t="str">
            <v>Predominantly Urban</v>
          </cell>
        </row>
        <row r="257">
          <cell r="A257" t="str">
            <v>Worcester</v>
          </cell>
          <cell r="B257" t="str">
            <v>Urban with City and Town</v>
          </cell>
          <cell r="C257" t="str">
            <v>Predominantly Urban</v>
          </cell>
        </row>
        <row r="258">
          <cell r="A258" t="str">
            <v>Wychavon</v>
          </cell>
          <cell r="B258" t="str">
            <v xml:space="preserve">Mainly Rural (rural including hub towns &gt;=80%) </v>
          </cell>
          <cell r="C258" t="str">
            <v>Predominantly Rural</v>
          </cell>
        </row>
        <row r="259">
          <cell r="A259" t="str">
            <v>Wyre Forest</v>
          </cell>
          <cell r="B259" t="str">
            <v>Urban with Significant Rural (rural including hub towns 26-49%)</v>
          </cell>
          <cell r="C259" t="str">
            <v>Urban with Significant Rural</v>
          </cell>
        </row>
        <row r="260">
          <cell r="A260" t="str">
            <v>Bolton</v>
          </cell>
          <cell r="B260" t="str">
            <v>Urban with Major Conurbation</v>
          </cell>
          <cell r="C260" t="str">
            <v>Predominantly Urban</v>
          </cell>
        </row>
        <row r="261">
          <cell r="A261" t="str">
            <v>Bury</v>
          </cell>
          <cell r="B261" t="str">
            <v>Urban with Major Conurbation</v>
          </cell>
          <cell r="C261" t="str">
            <v>Predominantly Urban</v>
          </cell>
        </row>
        <row r="262">
          <cell r="A262" t="str">
            <v>Manchester</v>
          </cell>
          <cell r="B262" t="str">
            <v>Urban with Major Conurbation</v>
          </cell>
          <cell r="C262" t="str">
            <v>Predominantly Urban</v>
          </cell>
        </row>
        <row r="263">
          <cell r="A263" t="str">
            <v>Oldham</v>
          </cell>
          <cell r="B263" t="str">
            <v>Urban with Major Conurbation</v>
          </cell>
          <cell r="C263" t="str">
            <v>Predominantly Urban</v>
          </cell>
        </row>
        <row r="264">
          <cell r="A264" t="str">
            <v>Rochdale</v>
          </cell>
          <cell r="B264" t="str">
            <v>Urban with Major Conurbation</v>
          </cell>
          <cell r="C264" t="str">
            <v>Predominantly Urban</v>
          </cell>
        </row>
        <row r="265">
          <cell r="A265" t="str">
            <v>Salford</v>
          </cell>
          <cell r="B265" t="str">
            <v>Urban with Major Conurbation</v>
          </cell>
          <cell r="C265" t="str">
            <v>Predominantly Urban</v>
          </cell>
        </row>
        <row r="266">
          <cell r="A266" t="str">
            <v>Stockport</v>
          </cell>
          <cell r="B266" t="str">
            <v>Urban with Major Conurbation</v>
          </cell>
          <cell r="C266" t="str">
            <v>Predominantly Urban</v>
          </cell>
        </row>
        <row r="267">
          <cell r="A267" t="str">
            <v>Tameside</v>
          </cell>
          <cell r="B267" t="str">
            <v>Urban with Major Conurbation</v>
          </cell>
          <cell r="C267" t="str">
            <v>Predominantly Urban</v>
          </cell>
        </row>
        <row r="268">
          <cell r="A268" t="str">
            <v>Trafford</v>
          </cell>
          <cell r="B268" t="str">
            <v>Urban with Major Conurbation</v>
          </cell>
          <cell r="C268" t="str">
            <v>Predominantly Urban</v>
          </cell>
        </row>
        <row r="269">
          <cell r="A269" t="str">
            <v>Wigan</v>
          </cell>
          <cell r="B269" t="str">
            <v>Urban with Major Conurbation</v>
          </cell>
          <cell r="C269" t="str">
            <v>Predominantly Urban</v>
          </cell>
        </row>
        <row r="270">
          <cell r="A270" t="str">
            <v>Knowsley</v>
          </cell>
          <cell r="B270" t="str">
            <v>Urban with Major Conurbation</v>
          </cell>
          <cell r="C270" t="str">
            <v>Predominantly Urban</v>
          </cell>
        </row>
        <row r="271">
          <cell r="A271" t="str">
            <v>Liverpool</v>
          </cell>
          <cell r="B271" t="str">
            <v>Urban with Major Conurbation</v>
          </cell>
          <cell r="C271" t="str">
            <v>Predominantly Urban</v>
          </cell>
        </row>
        <row r="272">
          <cell r="A272" t="str">
            <v>St Helens</v>
          </cell>
          <cell r="B272" t="str">
            <v>Urban with Major Conurbation</v>
          </cell>
          <cell r="C272" t="str">
            <v>Predominantly Urban</v>
          </cell>
        </row>
        <row r="273">
          <cell r="A273" t="str">
            <v>Sefton</v>
          </cell>
          <cell r="B273" t="str">
            <v>Urban with Major Conurbation</v>
          </cell>
          <cell r="C273" t="str">
            <v>Predominantly Urban</v>
          </cell>
        </row>
        <row r="274">
          <cell r="A274" t="str">
            <v>Wirral</v>
          </cell>
          <cell r="B274" t="str">
            <v>Urban with Major Conurbation</v>
          </cell>
          <cell r="C274" t="str">
            <v>Predominantly Urban</v>
          </cell>
        </row>
        <row r="275">
          <cell r="A275" t="str">
            <v>Barnsley</v>
          </cell>
          <cell r="B275" t="str">
            <v>Urban with Minor Conurbation</v>
          </cell>
          <cell r="C275" t="str">
            <v>Predominantly Urban</v>
          </cell>
        </row>
        <row r="276">
          <cell r="A276" t="str">
            <v>Doncaster</v>
          </cell>
          <cell r="B276" t="str">
            <v>Urban with Minor Conurbation</v>
          </cell>
          <cell r="C276" t="str">
            <v>Predominantly Urban</v>
          </cell>
        </row>
        <row r="277">
          <cell r="A277" t="str">
            <v>Rotherham</v>
          </cell>
          <cell r="B277" t="str">
            <v>Urban with Minor Conurbation</v>
          </cell>
          <cell r="C277" t="str">
            <v>Predominantly Urban</v>
          </cell>
        </row>
        <row r="278">
          <cell r="A278" t="str">
            <v>Sheffield</v>
          </cell>
          <cell r="B278" t="str">
            <v>Urban with Minor Conurbation</v>
          </cell>
          <cell r="C278" t="str">
            <v>Predominantly Urban</v>
          </cell>
        </row>
        <row r="279">
          <cell r="A279" t="str">
            <v>Gateshead</v>
          </cell>
          <cell r="B279" t="str">
            <v>Urban with Major Conurbation</v>
          </cell>
          <cell r="C279" t="str">
            <v>Predominantly Urban</v>
          </cell>
        </row>
        <row r="280">
          <cell r="A280" t="str">
            <v>Newcastle upon Tyne</v>
          </cell>
          <cell r="B280" t="str">
            <v>Urban with Major Conurbation</v>
          </cell>
          <cell r="C280" t="str">
            <v>Predominantly Urban</v>
          </cell>
        </row>
        <row r="281">
          <cell r="A281" t="str">
            <v>North Tyneside</v>
          </cell>
          <cell r="B281" t="str">
            <v>Urban with Major Conurbation</v>
          </cell>
          <cell r="C281" t="str">
            <v>Predominantly Urban</v>
          </cell>
        </row>
        <row r="282">
          <cell r="A282" t="str">
            <v>South Tyneside</v>
          </cell>
          <cell r="B282" t="str">
            <v>Urban with Major Conurbation</v>
          </cell>
          <cell r="C282" t="str">
            <v>Predominantly Urban</v>
          </cell>
        </row>
        <row r="283">
          <cell r="A283" t="str">
            <v>Sunderland</v>
          </cell>
          <cell r="B283" t="str">
            <v>Urban with Major Conurbation</v>
          </cell>
          <cell r="C283" t="str">
            <v>Predominantly Urban</v>
          </cell>
        </row>
        <row r="284">
          <cell r="A284" t="str">
            <v>Birmingham</v>
          </cell>
          <cell r="B284" t="str">
            <v>Urban with Major Conurbation</v>
          </cell>
          <cell r="C284" t="str">
            <v>Predominantly Urban</v>
          </cell>
        </row>
        <row r="285">
          <cell r="A285" t="str">
            <v>Coventry</v>
          </cell>
          <cell r="B285" t="str">
            <v>Urban with City and Town</v>
          </cell>
          <cell r="C285" t="str">
            <v>Predominantly Urban</v>
          </cell>
        </row>
        <row r="286">
          <cell r="A286" t="str">
            <v>Dudley</v>
          </cell>
          <cell r="B286" t="str">
            <v>Urban with Major Conurbation</v>
          </cell>
          <cell r="C286" t="str">
            <v>Predominantly Urban</v>
          </cell>
        </row>
        <row r="287">
          <cell r="A287" t="str">
            <v>Sandwell</v>
          </cell>
          <cell r="B287" t="str">
            <v>Urban with Major Conurbation</v>
          </cell>
          <cell r="C287" t="str">
            <v>Predominantly Urban</v>
          </cell>
        </row>
        <row r="288">
          <cell r="A288" t="str">
            <v>Solihull</v>
          </cell>
          <cell r="B288" t="str">
            <v>Urban with Major Conurbation</v>
          </cell>
          <cell r="C288" t="str">
            <v>Predominantly Urban</v>
          </cell>
        </row>
        <row r="289">
          <cell r="A289" t="str">
            <v>Walsall</v>
          </cell>
          <cell r="B289" t="str">
            <v>Urban with Major Conurbation</v>
          </cell>
          <cell r="C289" t="str">
            <v>Predominantly Urban</v>
          </cell>
        </row>
        <row r="290">
          <cell r="A290" t="str">
            <v>Wolverhampton</v>
          </cell>
          <cell r="B290" t="str">
            <v>Urban with Major Conurbation</v>
          </cell>
          <cell r="C290" t="str">
            <v>Predominantly Urban</v>
          </cell>
        </row>
        <row r="291">
          <cell r="A291" t="str">
            <v>Bradford</v>
          </cell>
          <cell r="B291" t="str">
            <v>Urban with Major Conurbation</v>
          </cell>
          <cell r="C291" t="str">
            <v>Predominantly Urban</v>
          </cell>
        </row>
        <row r="292">
          <cell r="A292" t="str">
            <v>Calderdale</v>
          </cell>
          <cell r="B292" t="str">
            <v>Urban with Major Conurbation</v>
          </cell>
          <cell r="C292" t="str">
            <v>Predominantly Urban</v>
          </cell>
        </row>
        <row r="293">
          <cell r="A293" t="str">
            <v>Kirklees</v>
          </cell>
          <cell r="B293" t="str">
            <v>Urban with Major Conurbation</v>
          </cell>
          <cell r="C293" t="str">
            <v>Predominantly Urban</v>
          </cell>
        </row>
        <row r="294">
          <cell r="A294" t="str">
            <v>Leeds</v>
          </cell>
          <cell r="B294" t="str">
            <v>Urban with Major Conurbation</v>
          </cell>
          <cell r="C294" t="str">
            <v>Predominantly Urban</v>
          </cell>
        </row>
        <row r="295">
          <cell r="A295" t="str">
            <v>Wakefield</v>
          </cell>
          <cell r="B295" t="str">
            <v>Urban with City and Town</v>
          </cell>
          <cell r="C295" t="str">
            <v>Predominantly Urban</v>
          </cell>
        </row>
        <row r="296">
          <cell r="A296" t="str">
            <v>City of London</v>
          </cell>
          <cell r="B296" t="str">
            <v>Urban with Major Conurbation</v>
          </cell>
          <cell r="C296" t="str">
            <v>Predominantly Urban</v>
          </cell>
        </row>
        <row r="297">
          <cell r="A297" t="str">
            <v>Barking and Dagenham</v>
          </cell>
          <cell r="B297" t="str">
            <v>Urban with Major Conurbation</v>
          </cell>
          <cell r="C297" t="str">
            <v>Predominantly Urban</v>
          </cell>
        </row>
        <row r="298">
          <cell r="A298" t="str">
            <v>Barnet</v>
          </cell>
          <cell r="B298" t="str">
            <v>Urban with Major Conurbation</v>
          </cell>
          <cell r="C298" t="str">
            <v>Predominantly Urban</v>
          </cell>
        </row>
        <row r="299">
          <cell r="A299" t="str">
            <v>Bexley</v>
          </cell>
          <cell r="B299" t="str">
            <v>Urban with Major Conurbation</v>
          </cell>
          <cell r="C299" t="str">
            <v>Predominantly Urban</v>
          </cell>
        </row>
        <row r="300">
          <cell r="A300" t="str">
            <v>Brent</v>
          </cell>
          <cell r="B300" t="str">
            <v>Urban with Major Conurbation</v>
          </cell>
          <cell r="C300" t="str">
            <v>Predominantly Urban</v>
          </cell>
        </row>
        <row r="301">
          <cell r="A301" t="str">
            <v>Bromley</v>
          </cell>
          <cell r="B301" t="str">
            <v>Urban with Major Conurbation</v>
          </cell>
          <cell r="C301" t="str">
            <v>Predominantly Urban</v>
          </cell>
        </row>
        <row r="302">
          <cell r="A302" t="str">
            <v>Camden</v>
          </cell>
          <cell r="B302" t="str">
            <v>Urban with Major Conurbation</v>
          </cell>
          <cell r="C302" t="str">
            <v>Predominantly Urban</v>
          </cell>
        </row>
        <row r="303">
          <cell r="A303" t="str">
            <v>Croydon</v>
          </cell>
          <cell r="B303" t="str">
            <v>Urban with Major Conurbation</v>
          </cell>
          <cell r="C303" t="str">
            <v>Predominantly Urban</v>
          </cell>
        </row>
        <row r="304">
          <cell r="A304" t="str">
            <v>Ealing</v>
          </cell>
          <cell r="B304" t="str">
            <v>Urban with Major Conurbation</v>
          </cell>
          <cell r="C304" t="str">
            <v>Predominantly Urban</v>
          </cell>
        </row>
        <row r="305">
          <cell r="A305" t="str">
            <v>Enfield</v>
          </cell>
          <cell r="B305" t="str">
            <v>Urban with Major Conurbation</v>
          </cell>
          <cell r="C305" t="str">
            <v>Predominantly Urban</v>
          </cell>
        </row>
        <row r="306">
          <cell r="A306" t="str">
            <v>Greenwich</v>
          </cell>
          <cell r="B306" t="str">
            <v>Urban with Major Conurbation</v>
          </cell>
          <cell r="C306" t="str">
            <v>Predominantly Urban</v>
          </cell>
        </row>
        <row r="307">
          <cell r="A307" t="str">
            <v>Hackney</v>
          </cell>
          <cell r="B307" t="str">
            <v>Urban with Major Conurbation</v>
          </cell>
          <cell r="C307" t="str">
            <v>Predominantly Urban</v>
          </cell>
        </row>
        <row r="308">
          <cell r="A308" t="str">
            <v>Hammersmith and Fulham</v>
          </cell>
          <cell r="B308" t="str">
            <v>Urban with Major Conurbation</v>
          </cell>
          <cell r="C308" t="str">
            <v>Predominantly Urban</v>
          </cell>
        </row>
        <row r="309">
          <cell r="A309" t="str">
            <v>Haringey</v>
          </cell>
          <cell r="B309" t="str">
            <v>Urban with Major Conurbation</v>
          </cell>
          <cell r="C309" t="str">
            <v>Predominantly Urban</v>
          </cell>
        </row>
        <row r="310">
          <cell r="A310" t="str">
            <v>Harrow</v>
          </cell>
          <cell r="B310" t="str">
            <v>Urban with Major Conurbation</v>
          </cell>
          <cell r="C310" t="str">
            <v>Predominantly Urban</v>
          </cell>
        </row>
        <row r="311">
          <cell r="A311" t="str">
            <v>Havering</v>
          </cell>
          <cell r="B311" t="str">
            <v>Urban with Major Conurbation</v>
          </cell>
          <cell r="C311" t="str">
            <v>Predominantly Urban</v>
          </cell>
        </row>
        <row r="312">
          <cell r="A312" t="str">
            <v>Hillingdon</v>
          </cell>
          <cell r="B312" t="str">
            <v>Urban with Major Conurbation</v>
          </cell>
          <cell r="C312" t="str">
            <v>Predominantly Urban</v>
          </cell>
        </row>
        <row r="313">
          <cell r="A313" t="str">
            <v>Hounslow</v>
          </cell>
          <cell r="B313" t="str">
            <v>Urban with Major Conurbation</v>
          </cell>
          <cell r="C313" t="str">
            <v>Predominantly Urban</v>
          </cell>
        </row>
        <row r="314">
          <cell r="A314" t="str">
            <v>Islington</v>
          </cell>
          <cell r="B314" t="str">
            <v>Urban with Major Conurbation</v>
          </cell>
          <cell r="C314" t="str">
            <v>Predominantly Urban</v>
          </cell>
        </row>
        <row r="315">
          <cell r="A315" t="str">
            <v>Kensington and Chelsea</v>
          </cell>
          <cell r="B315" t="str">
            <v>Urban with Major Conurbation</v>
          </cell>
          <cell r="C315" t="str">
            <v>Predominantly Urban</v>
          </cell>
        </row>
        <row r="316">
          <cell r="A316" t="str">
            <v>Kingston upon Thames</v>
          </cell>
          <cell r="B316" t="str">
            <v>Urban with Major Conurbation</v>
          </cell>
          <cell r="C316" t="str">
            <v>Predominantly Urban</v>
          </cell>
        </row>
        <row r="317">
          <cell r="A317" t="str">
            <v>Lambeth</v>
          </cell>
          <cell r="B317" t="str">
            <v>Urban with Major Conurbation</v>
          </cell>
          <cell r="C317" t="str">
            <v>Predominantly Urban</v>
          </cell>
        </row>
        <row r="318">
          <cell r="A318" t="str">
            <v>Lewisham</v>
          </cell>
          <cell r="B318" t="str">
            <v>Urban with Major Conurbation</v>
          </cell>
          <cell r="C318" t="str">
            <v>Predominantly Urban</v>
          </cell>
        </row>
        <row r="319">
          <cell r="A319" t="str">
            <v>Merton</v>
          </cell>
          <cell r="B319" t="str">
            <v>Urban with Major Conurbation</v>
          </cell>
          <cell r="C319" t="str">
            <v>Predominantly Urban</v>
          </cell>
        </row>
        <row r="320">
          <cell r="A320" t="str">
            <v>Newham</v>
          </cell>
          <cell r="B320" t="str">
            <v>Urban with Major Conurbation</v>
          </cell>
          <cell r="C320" t="str">
            <v>Predominantly Urban</v>
          </cell>
        </row>
        <row r="321">
          <cell r="A321" t="str">
            <v>Redbridge</v>
          </cell>
          <cell r="B321" t="str">
            <v>Urban with Major Conurbation</v>
          </cell>
          <cell r="C321" t="str">
            <v>Predominantly Urban</v>
          </cell>
        </row>
        <row r="322">
          <cell r="A322" t="str">
            <v>Richmond upon Thames</v>
          </cell>
          <cell r="B322" t="str">
            <v>Urban with Major Conurbation</v>
          </cell>
          <cell r="C322" t="str">
            <v>Predominantly Urban</v>
          </cell>
        </row>
        <row r="323">
          <cell r="A323" t="str">
            <v>Southwark</v>
          </cell>
          <cell r="B323" t="str">
            <v>Urban with Major Conurbation</v>
          </cell>
          <cell r="C323" t="str">
            <v>Predominantly Urban</v>
          </cell>
        </row>
        <row r="324">
          <cell r="A324" t="str">
            <v>Sutton</v>
          </cell>
          <cell r="B324" t="str">
            <v>Urban with Major Conurbation</v>
          </cell>
          <cell r="C324" t="str">
            <v>Predominantly Urban</v>
          </cell>
        </row>
        <row r="325">
          <cell r="A325" t="str">
            <v>Tower Hamlets</v>
          </cell>
          <cell r="B325" t="str">
            <v>Urban with Major Conurbation</v>
          </cell>
          <cell r="C325" t="str">
            <v>Predominantly Urban</v>
          </cell>
        </row>
        <row r="326">
          <cell r="A326" t="str">
            <v>Waltham Forest</v>
          </cell>
          <cell r="B326" t="str">
            <v>Urban with Major Conurbation</v>
          </cell>
          <cell r="C326" t="str">
            <v>Predominantly Urban</v>
          </cell>
        </row>
        <row r="327">
          <cell r="A327" t="str">
            <v>Wandsworth</v>
          </cell>
          <cell r="B327" t="str">
            <v>Urban with Major Conurbation</v>
          </cell>
          <cell r="C327" t="str">
            <v>Predominantly Urban</v>
          </cell>
        </row>
        <row r="328">
          <cell r="A328" t="str">
            <v>Westminster</v>
          </cell>
          <cell r="B328" t="str">
            <v>Urban with Major Conurbation</v>
          </cell>
          <cell r="C328" t="str">
            <v>Predominantly Urban</v>
          </cell>
        </row>
        <row r="329">
          <cell r="A329" t="str">
            <v>Dorset Council</v>
          </cell>
          <cell r="B329" t="str">
            <v xml:space="preserve">Largely Rural (rural including hub towns 50-79%) </v>
          </cell>
          <cell r="C329" t="str">
            <v>Predominantly Rural</v>
          </cell>
        </row>
        <row r="330">
          <cell r="A330" t="str">
            <v>East Suffolk</v>
          </cell>
          <cell r="B330" t="str">
            <v xml:space="preserve">Largely Rural (rural including hub towns 50-79%) </v>
          </cell>
          <cell r="C330" t="str">
            <v>Predominantly Rural</v>
          </cell>
        </row>
        <row r="331">
          <cell r="A331" t="str">
            <v>West Suffolk</v>
          </cell>
          <cell r="B331" t="str">
            <v xml:space="preserve">Largely Rural (rural including hub towns 50-79%) </v>
          </cell>
          <cell r="C331" t="str">
            <v>Predominantly Rural</v>
          </cell>
        </row>
        <row r="332">
          <cell r="A332" t="str">
            <v>Somerset West and Taunton</v>
          </cell>
          <cell r="B332" t="str">
            <v xml:space="preserve">Largely Rural (rural including hub towns 50-79%) </v>
          </cell>
          <cell r="C332" t="str">
            <v>Predominantly Rural</v>
          </cell>
        </row>
        <row r="333">
          <cell r="A333" t="str">
            <v>Buckinghamshire Council</v>
          </cell>
          <cell r="B333" t="str">
            <v>Urban with Significant Rural (rural including hub towns 26-49%)</v>
          </cell>
          <cell r="C333" t="str">
            <v>Urban with Significant Rural</v>
          </cell>
        </row>
        <row r="334">
          <cell r="A334" t="str">
            <v>Bournemouth, Christchurch and Poole</v>
          </cell>
          <cell r="C334" t="str">
            <v>Predominantly Urban</v>
          </cell>
        </row>
        <row r="335">
          <cell r="A335" t="str">
            <v>North Northamptonshire</v>
          </cell>
          <cell r="B335" t="str">
            <v>Urban with Significant Rural (rural including hub towns 26-49%)</v>
          </cell>
          <cell r="C335" t="str">
            <v>Urban with Significant Rural</v>
          </cell>
        </row>
        <row r="336">
          <cell r="A336" t="str">
            <v>West Northamptonshire</v>
          </cell>
          <cell r="B336" t="str">
            <v>Urban with Significant Rural (rural including hub towns 26-49%)</v>
          </cell>
          <cell r="C336" t="str">
            <v>Urban with Significant Rural</v>
          </cell>
        </row>
      </sheetData>
      <sheetData sheetId="3">
        <row r="1">
          <cell r="A1" t="str">
            <v>Bath and North East Somerset</v>
          </cell>
          <cell r="B1" t="str">
            <v>Unitary Authority</v>
          </cell>
        </row>
        <row r="2">
          <cell r="A2" t="str">
            <v>Bedford</v>
          </cell>
          <cell r="B2" t="str">
            <v>Unitary Authority</v>
          </cell>
        </row>
        <row r="3">
          <cell r="A3" t="str">
            <v>Blackburn with Darwen</v>
          </cell>
          <cell r="B3" t="str">
            <v>Unitary Authority</v>
          </cell>
        </row>
        <row r="4">
          <cell r="A4" t="str">
            <v>Blackpool</v>
          </cell>
          <cell r="B4" t="str">
            <v>Unitary Authority</v>
          </cell>
        </row>
        <row r="5">
          <cell r="A5" t="str">
            <v>Bournemouth, Christchurch and Poole</v>
          </cell>
          <cell r="B5" t="str">
            <v>Unitary Authority</v>
          </cell>
        </row>
        <row r="6">
          <cell r="A6" t="str">
            <v>Bournemouth</v>
          </cell>
          <cell r="B6" t="str">
            <v>Unitary Authority</v>
          </cell>
        </row>
        <row r="7">
          <cell r="A7" t="str">
            <v>Bracknell Forest</v>
          </cell>
          <cell r="B7" t="str">
            <v>Unitary Authority</v>
          </cell>
        </row>
        <row r="8">
          <cell r="A8" t="str">
            <v>Brighton and Hove</v>
          </cell>
          <cell r="B8" t="str">
            <v>Unitary Authority</v>
          </cell>
        </row>
        <row r="9">
          <cell r="A9" t="str">
            <v>Bristol</v>
          </cell>
          <cell r="B9" t="str">
            <v>Unitary Authority</v>
          </cell>
        </row>
        <row r="10">
          <cell r="A10" t="str">
            <v>Central Bedfordshire</v>
          </cell>
          <cell r="B10" t="str">
            <v>Unitary Authority</v>
          </cell>
        </row>
        <row r="11">
          <cell r="A11" t="str">
            <v>Cheshire East</v>
          </cell>
          <cell r="B11" t="str">
            <v>Unitary Authority</v>
          </cell>
        </row>
        <row r="12">
          <cell r="A12" t="str">
            <v>Cheshire West and Chester</v>
          </cell>
          <cell r="B12" t="str">
            <v>Unitary Authority</v>
          </cell>
        </row>
        <row r="13">
          <cell r="A13" t="str">
            <v>Cornwall</v>
          </cell>
          <cell r="B13" t="str">
            <v>Unitary Authority</v>
          </cell>
        </row>
        <row r="14">
          <cell r="A14" t="str">
            <v>Dorset Council</v>
          </cell>
          <cell r="B14" t="str">
            <v>Unitary Authority</v>
          </cell>
        </row>
        <row r="15">
          <cell r="A15" t="str">
            <v>Durham</v>
          </cell>
          <cell r="B15" t="str">
            <v>Unitary Authority</v>
          </cell>
        </row>
        <row r="16">
          <cell r="A16" t="str">
            <v>Darlington</v>
          </cell>
          <cell r="B16" t="str">
            <v>Unitary Authority</v>
          </cell>
        </row>
        <row r="17">
          <cell r="A17" t="str">
            <v>Derby</v>
          </cell>
          <cell r="B17" t="str">
            <v>Unitary Authority</v>
          </cell>
        </row>
        <row r="18">
          <cell r="A18" t="str">
            <v>East Riding of Yorkshire</v>
          </cell>
          <cell r="B18" t="str">
            <v>Unitary Authority</v>
          </cell>
        </row>
        <row r="19">
          <cell r="A19" t="str">
            <v>Halton</v>
          </cell>
          <cell r="B19" t="str">
            <v>Unitary Authority</v>
          </cell>
        </row>
        <row r="20">
          <cell r="A20" t="str">
            <v>Hartlepool</v>
          </cell>
          <cell r="B20" t="str">
            <v>Unitary Authority</v>
          </cell>
        </row>
        <row r="21">
          <cell r="A21" t="str">
            <v>Herefordshire</v>
          </cell>
          <cell r="B21" t="str">
            <v>Unitary Authority</v>
          </cell>
        </row>
        <row r="22">
          <cell r="A22" t="str">
            <v>Isle of Wight</v>
          </cell>
          <cell r="B22" t="str">
            <v>Unitary Authority</v>
          </cell>
        </row>
        <row r="23">
          <cell r="A23" t="str">
            <v>Isles of Scilly</v>
          </cell>
          <cell r="B23" t="str">
            <v>Unitary Authority</v>
          </cell>
        </row>
        <row r="24">
          <cell r="A24" t="str">
            <v>Kingston upon Hull</v>
          </cell>
          <cell r="B24" t="str">
            <v>Unitary Authority</v>
          </cell>
        </row>
        <row r="25">
          <cell r="A25" t="str">
            <v>Leicester</v>
          </cell>
          <cell r="B25" t="str">
            <v>Unitary Authority</v>
          </cell>
        </row>
        <row r="26">
          <cell r="A26" t="str">
            <v>Luton</v>
          </cell>
          <cell r="B26" t="str">
            <v>Unitary Authority</v>
          </cell>
        </row>
        <row r="27">
          <cell r="A27" t="str">
            <v>Medway</v>
          </cell>
          <cell r="B27" t="str">
            <v>Unitary Authority</v>
          </cell>
        </row>
        <row r="28">
          <cell r="A28" t="str">
            <v>Middlesbrough</v>
          </cell>
          <cell r="B28" t="str">
            <v>Unitary Authority</v>
          </cell>
        </row>
        <row r="29">
          <cell r="A29" t="str">
            <v>Milton Keynes</v>
          </cell>
          <cell r="B29" t="str">
            <v>Unitary Authority</v>
          </cell>
        </row>
        <row r="30">
          <cell r="A30" t="str">
            <v>North East Lincolnshire</v>
          </cell>
          <cell r="B30" t="str">
            <v>Unitary Authority</v>
          </cell>
        </row>
        <row r="31">
          <cell r="A31" t="str">
            <v>North Lincolnshire</v>
          </cell>
          <cell r="B31" t="str">
            <v>Unitary Authority</v>
          </cell>
        </row>
        <row r="32">
          <cell r="A32" t="str">
            <v>North Somerset</v>
          </cell>
          <cell r="B32" t="str">
            <v>Unitary Authority</v>
          </cell>
        </row>
        <row r="33">
          <cell r="A33" t="str">
            <v>Northumberland</v>
          </cell>
          <cell r="B33" t="str">
            <v>Unitary Authority</v>
          </cell>
        </row>
        <row r="34">
          <cell r="A34" t="str">
            <v>Nottingham</v>
          </cell>
          <cell r="B34" t="str">
            <v>Unitary Authority</v>
          </cell>
        </row>
        <row r="35">
          <cell r="A35" t="str">
            <v>Peterborough</v>
          </cell>
          <cell r="B35" t="str">
            <v>Unitary Authority</v>
          </cell>
        </row>
        <row r="36">
          <cell r="A36" t="str">
            <v>Plymouth</v>
          </cell>
          <cell r="B36" t="str">
            <v>Unitary Authority</v>
          </cell>
        </row>
        <row r="37">
          <cell r="A37" t="str">
            <v>Poole</v>
          </cell>
          <cell r="B37" t="str">
            <v>Unitary Authority</v>
          </cell>
        </row>
        <row r="38">
          <cell r="A38" t="str">
            <v>Portsmouth</v>
          </cell>
          <cell r="B38" t="str">
            <v>Unitary Authority</v>
          </cell>
        </row>
        <row r="39">
          <cell r="A39" t="str">
            <v>Reading</v>
          </cell>
          <cell r="B39" t="str">
            <v>Unitary Authority</v>
          </cell>
        </row>
        <row r="40">
          <cell r="A40" t="str">
            <v>Redcar and Cleveland</v>
          </cell>
          <cell r="B40" t="str">
            <v>Unitary Authority</v>
          </cell>
        </row>
        <row r="41">
          <cell r="A41" t="str">
            <v>Rutland</v>
          </cell>
          <cell r="B41" t="str">
            <v>Unitary Authority</v>
          </cell>
        </row>
        <row r="42">
          <cell r="A42" t="str">
            <v>Shropshire</v>
          </cell>
          <cell r="B42" t="str">
            <v>Unitary Authority</v>
          </cell>
        </row>
        <row r="43">
          <cell r="A43" t="str">
            <v>Slough</v>
          </cell>
          <cell r="B43" t="str">
            <v>Unitary Authority</v>
          </cell>
        </row>
        <row r="44">
          <cell r="A44" t="str">
            <v>South Gloucestershire</v>
          </cell>
          <cell r="B44" t="str">
            <v>Unitary Authority</v>
          </cell>
        </row>
        <row r="45">
          <cell r="A45" t="str">
            <v>Southampton</v>
          </cell>
          <cell r="B45" t="str">
            <v>Unitary Authority</v>
          </cell>
        </row>
        <row r="46">
          <cell r="A46" t="str">
            <v>Southend on Sea</v>
          </cell>
          <cell r="B46" t="str">
            <v>Unitary Authority</v>
          </cell>
        </row>
        <row r="47">
          <cell r="A47" t="str">
            <v>Stockton-on-Tees</v>
          </cell>
          <cell r="B47" t="str">
            <v>Unitary Authority</v>
          </cell>
        </row>
        <row r="48">
          <cell r="A48" t="str">
            <v>Stoke-on-Trent</v>
          </cell>
          <cell r="B48" t="str">
            <v>Unitary Authority</v>
          </cell>
        </row>
        <row r="49">
          <cell r="A49" t="str">
            <v>Swindon</v>
          </cell>
          <cell r="B49" t="str">
            <v>Unitary Authority</v>
          </cell>
        </row>
        <row r="50">
          <cell r="A50" t="str">
            <v>Telford and Wrekin</v>
          </cell>
          <cell r="B50" t="str">
            <v>Unitary Authority</v>
          </cell>
        </row>
        <row r="51">
          <cell r="A51" t="str">
            <v>Thurrock</v>
          </cell>
          <cell r="B51" t="str">
            <v>Unitary Authority</v>
          </cell>
        </row>
        <row r="52">
          <cell r="A52" t="str">
            <v>Torbay</v>
          </cell>
          <cell r="B52" t="str">
            <v>Unitary Authority</v>
          </cell>
        </row>
        <row r="53">
          <cell r="A53" t="str">
            <v>Warrington</v>
          </cell>
          <cell r="B53" t="str">
            <v>Unitary Authority</v>
          </cell>
        </row>
        <row r="54">
          <cell r="A54" t="str">
            <v>West Berkshire</v>
          </cell>
          <cell r="B54" t="str">
            <v>Unitary Authority</v>
          </cell>
        </row>
        <row r="55">
          <cell r="A55" t="str">
            <v>Wiltshire</v>
          </cell>
          <cell r="B55" t="str">
            <v>Unitary Authority</v>
          </cell>
        </row>
        <row r="56">
          <cell r="A56" t="str">
            <v>Windsor and Maidenhead</v>
          </cell>
          <cell r="B56" t="str">
            <v>Unitary Authority</v>
          </cell>
        </row>
        <row r="57">
          <cell r="A57" t="str">
            <v>Wokingham</v>
          </cell>
          <cell r="B57" t="str">
            <v>Unitary Authority</v>
          </cell>
        </row>
        <row r="58">
          <cell r="A58" t="str">
            <v>York</v>
          </cell>
          <cell r="B58" t="str">
            <v>Unitary Authority</v>
          </cell>
        </row>
        <row r="59">
          <cell r="A59" t="str">
            <v>North Northamptonshire</v>
          </cell>
          <cell r="B59" t="str">
            <v>Unitary Authority</v>
          </cell>
        </row>
        <row r="60">
          <cell r="A60" t="str">
            <v>West Northamptonshire</v>
          </cell>
          <cell r="B60" t="str">
            <v>Unitary Authority</v>
          </cell>
        </row>
        <row r="61">
          <cell r="A61" t="str">
            <v>Buckinghamshire Council</v>
          </cell>
          <cell r="B61" t="str">
            <v>Unitary Authority</v>
          </cell>
        </row>
        <row r="62">
          <cell r="A62" t="str">
            <v>Barking and Dagenham</v>
          </cell>
          <cell r="B62" t="str">
            <v>London Borough</v>
          </cell>
        </row>
        <row r="63">
          <cell r="A63" t="str">
            <v>Barnet</v>
          </cell>
          <cell r="B63" t="str">
            <v>London Borough</v>
          </cell>
        </row>
        <row r="64">
          <cell r="A64" t="str">
            <v>Bexley</v>
          </cell>
          <cell r="B64" t="str">
            <v>London Borough</v>
          </cell>
        </row>
        <row r="65">
          <cell r="A65" t="str">
            <v>Brent</v>
          </cell>
          <cell r="B65" t="str">
            <v>London Borough</v>
          </cell>
        </row>
        <row r="66">
          <cell r="A66" t="str">
            <v>Bromley</v>
          </cell>
          <cell r="B66" t="str">
            <v>London Borough</v>
          </cell>
        </row>
        <row r="67">
          <cell r="A67" t="str">
            <v>Camden</v>
          </cell>
          <cell r="B67" t="str">
            <v>London Borough</v>
          </cell>
        </row>
        <row r="68">
          <cell r="A68" t="str">
            <v>City of London</v>
          </cell>
          <cell r="B68" t="str">
            <v>London Borough</v>
          </cell>
        </row>
        <row r="69">
          <cell r="A69" t="str">
            <v>Croydon</v>
          </cell>
          <cell r="B69" t="str">
            <v>London Borough</v>
          </cell>
        </row>
        <row r="70">
          <cell r="A70" t="str">
            <v>Ealing</v>
          </cell>
          <cell r="B70" t="str">
            <v>London Borough</v>
          </cell>
        </row>
        <row r="71">
          <cell r="A71" t="str">
            <v>Enfield</v>
          </cell>
          <cell r="B71" t="str">
            <v>London Borough</v>
          </cell>
        </row>
        <row r="72">
          <cell r="A72" t="str">
            <v>Greenwich</v>
          </cell>
          <cell r="B72" t="str">
            <v>London Borough</v>
          </cell>
        </row>
        <row r="73">
          <cell r="A73" t="str">
            <v>Hackney</v>
          </cell>
          <cell r="B73" t="str">
            <v>London Borough</v>
          </cell>
        </row>
        <row r="74">
          <cell r="A74" t="str">
            <v>Hammersmith and Fulham</v>
          </cell>
          <cell r="B74" t="str">
            <v>London Borough</v>
          </cell>
        </row>
        <row r="75">
          <cell r="A75" t="str">
            <v>Haringey</v>
          </cell>
          <cell r="B75" t="str">
            <v>London Borough</v>
          </cell>
        </row>
        <row r="76">
          <cell r="A76" t="str">
            <v>Harrow</v>
          </cell>
          <cell r="B76" t="str">
            <v>London Borough</v>
          </cell>
        </row>
        <row r="77">
          <cell r="A77" t="str">
            <v>Havering</v>
          </cell>
          <cell r="B77" t="str">
            <v>London Borough</v>
          </cell>
        </row>
        <row r="78">
          <cell r="A78" t="str">
            <v>Hillingdon</v>
          </cell>
          <cell r="B78" t="str">
            <v>London Borough</v>
          </cell>
        </row>
        <row r="79">
          <cell r="A79" t="str">
            <v>Hounslow</v>
          </cell>
          <cell r="B79" t="str">
            <v>London Borough</v>
          </cell>
        </row>
        <row r="80">
          <cell r="A80" t="str">
            <v>Islington</v>
          </cell>
          <cell r="B80" t="str">
            <v>London Borough</v>
          </cell>
        </row>
        <row r="81">
          <cell r="A81" t="str">
            <v>Kensington and Chelsea</v>
          </cell>
          <cell r="B81" t="str">
            <v>London Borough</v>
          </cell>
        </row>
        <row r="82">
          <cell r="A82" t="str">
            <v>Kingston upon Thames</v>
          </cell>
          <cell r="B82" t="str">
            <v>London Borough</v>
          </cell>
        </row>
        <row r="83">
          <cell r="A83" t="str">
            <v>Lambeth</v>
          </cell>
          <cell r="B83" t="str">
            <v>London Borough</v>
          </cell>
        </row>
        <row r="84">
          <cell r="A84" t="str">
            <v>Lewisham</v>
          </cell>
          <cell r="B84" t="str">
            <v>London Borough</v>
          </cell>
        </row>
        <row r="85">
          <cell r="A85" t="str">
            <v>Merton</v>
          </cell>
          <cell r="B85" t="str">
            <v>London Borough</v>
          </cell>
        </row>
        <row r="86">
          <cell r="A86" t="str">
            <v>Newham</v>
          </cell>
          <cell r="B86" t="str">
            <v>London Borough</v>
          </cell>
        </row>
        <row r="87">
          <cell r="A87" t="str">
            <v>Redbridge</v>
          </cell>
          <cell r="B87" t="str">
            <v>London Borough</v>
          </cell>
        </row>
        <row r="88">
          <cell r="A88" t="str">
            <v>Richmond upon Thames</v>
          </cell>
          <cell r="B88" t="str">
            <v>London Borough</v>
          </cell>
        </row>
        <row r="89">
          <cell r="A89" t="str">
            <v>Southwark</v>
          </cell>
          <cell r="B89" t="str">
            <v>London Borough</v>
          </cell>
        </row>
        <row r="90">
          <cell r="A90" t="str">
            <v>Sutton</v>
          </cell>
          <cell r="B90" t="str">
            <v>London Borough</v>
          </cell>
        </row>
        <row r="91">
          <cell r="A91" t="str">
            <v>Tower Hamlets</v>
          </cell>
          <cell r="B91" t="str">
            <v>London Borough</v>
          </cell>
        </row>
        <row r="92">
          <cell r="A92" t="str">
            <v>Waltham Forest</v>
          </cell>
          <cell r="B92" t="str">
            <v>London Borough</v>
          </cell>
        </row>
        <row r="93">
          <cell r="A93" t="str">
            <v>Wandsworth</v>
          </cell>
          <cell r="B93" t="str">
            <v>London Borough</v>
          </cell>
        </row>
        <row r="94">
          <cell r="A94" t="str">
            <v>Westminster</v>
          </cell>
          <cell r="B94" t="str">
            <v>London Borough</v>
          </cell>
        </row>
        <row r="99">
          <cell r="A99" t="str">
            <v>Bolton</v>
          </cell>
          <cell r="B99" t="str">
            <v>Metropolitan District</v>
          </cell>
        </row>
        <row r="100">
          <cell r="A100" t="str">
            <v>Bury</v>
          </cell>
          <cell r="B100" t="str">
            <v>Metropolitan District</v>
          </cell>
        </row>
        <row r="101">
          <cell r="A101" t="str">
            <v>Manchester</v>
          </cell>
          <cell r="B101" t="str">
            <v>Metropolitan District</v>
          </cell>
        </row>
        <row r="102">
          <cell r="A102" t="str">
            <v>Oldham</v>
          </cell>
          <cell r="B102" t="str">
            <v>Metropolitan District</v>
          </cell>
        </row>
        <row r="103">
          <cell r="A103" t="str">
            <v>Rochdale</v>
          </cell>
          <cell r="B103" t="str">
            <v>Metropolitan District</v>
          </cell>
        </row>
        <row r="104">
          <cell r="A104" t="str">
            <v>Salford</v>
          </cell>
          <cell r="B104" t="str">
            <v>Metropolitan District</v>
          </cell>
        </row>
        <row r="105">
          <cell r="A105" t="str">
            <v>Stockport</v>
          </cell>
          <cell r="B105" t="str">
            <v>Metropolitan District</v>
          </cell>
        </row>
        <row r="106">
          <cell r="A106" t="str">
            <v>Tameside</v>
          </cell>
          <cell r="B106" t="str">
            <v>Metropolitan District</v>
          </cell>
        </row>
        <row r="107">
          <cell r="A107" t="str">
            <v>Trafford</v>
          </cell>
          <cell r="B107" t="str">
            <v>Metropolitan District</v>
          </cell>
        </row>
        <row r="108">
          <cell r="A108" t="str">
            <v>Wigan</v>
          </cell>
          <cell r="B108" t="str">
            <v>Metropolitan District</v>
          </cell>
        </row>
        <row r="111">
          <cell r="A111" t="str">
            <v>Knowsley</v>
          </cell>
          <cell r="B111" t="str">
            <v>Metropolitan District</v>
          </cell>
        </row>
        <row r="112">
          <cell r="A112" t="str">
            <v>Liverpool</v>
          </cell>
          <cell r="B112" t="str">
            <v>Metropolitan District</v>
          </cell>
        </row>
        <row r="113">
          <cell r="A113" t="str">
            <v>Sefton</v>
          </cell>
          <cell r="B113" t="str">
            <v>Metropolitan District</v>
          </cell>
        </row>
        <row r="114">
          <cell r="A114" t="str">
            <v>St Helens</v>
          </cell>
          <cell r="B114" t="str">
            <v>Metropolitan District</v>
          </cell>
        </row>
        <row r="115">
          <cell r="A115" t="str">
            <v>Wirral</v>
          </cell>
          <cell r="B115" t="str">
            <v>Metropolitan District</v>
          </cell>
        </row>
        <row r="118">
          <cell r="A118" t="str">
            <v>Barnsley</v>
          </cell>
          <cell r="B118" t="str">
            <v>Metropolitan District</v>
          </cell>
        </row>
        <row r="119">
          <cell r="A119" t="str">
            <v>Doncaster</v>
          </cell>
          <cell r="B119" t="str">
            <v>Metropolitan District</v>
          </cell>
        </row>
        <row r="120">
          <cell r="A120" t="str">
            <v>Rotherham</v>
          </cell>
          <cell r="B120" t="str">
            <v>Metropolitan District</v>
          </cell>
        </row>
        <row r="121">
          <cell r="A121" t="str">
            <v>Sheffield</v>
          </cell>
          <cell r="B121" t="str">
            <v>Metropolitan District</v>
          </cell>
        </row>
        <row r="124">
          <cell r="A124" t="str">
            <v>Gateshead</v>
          </cell>
          <cell r="B124" t="str">
            <v>Metropolitan District</v>
          </cell>
        </row>
        <row r="125">
          <cell r="A125" t="str">
            <v>Newcastle upon Tyne</v>
          </cell>
          <cell r="B125" t="str">
            <v>Metropolitan District</v>
          </cell>
        </row>
        <row r="126">
          <cell r="A126" t="str">
            <v>North Tyneside</v>
          </cell>
          <cell r="B126" t="str">
            <v>Metropolitan District</v>
          </cell>
        </row>
        <row r="127">
          <cell r="A127" t="str">
            <v>South Tyneside</v>
          </cell>
          <cell r="B127" t="str">
            <v>Metropolitan District</v>
          </cell>
        </row>
        <row r="128">
          <cell r="A128" t="str">
            <v>Sunderland</v>
          </cell>
          <cell r="B128" t="str">
            <v>Metropolitan District</v>
          </cell>
        </row>
        <row r="131">
          <cell r="A131" t="str">
            <v>Birmingham</v>
          </cell>
          <cell r="B131" t="str">
            <v>Metropolitan District</v>
          </cell>
        </row>
        <row r="132">
          <cell r="A132" t="str">
            <v>Coventry</v>
          </cell>
          <cell r="B132" t="str">
            <v>Metropolitan District</v>
          </cell>
        </row>
        <row r="133">
          <cell r="A133" t="str">
            <v>Dudley</v>
          </cell>
          <cell r="B133" t="str">
            <v>Metropolitan District</v>
          </cell>
        </row>
        <row r="134">
          <cell r="A134" t="str">
            <v>Sandwell</v>
          </cell>
          <cell r="B134" t="str">
            <v>Metropolitan District</v>
          </cell>
        </row>
        <row r="135">
          <cell r="A135" t="str">
            <v>Solihull</v>
          </cell>
          <cell r="B135" t="str">
            <v>Metropolitan District</v>
          </cell>
        </row>
        <row r="136">
          <cell r="A136" t="str">
            <v>Walsall</v>
          </cell>
          <cell r="B136" t="str">
            <v>Metropolitan District</v>
          </cell>
        </row>
        <row r="137">
          <cell r="A137" t="str">
            <v>Wolverhampton</v>
          </cell>
          <cell r="B137" t="str">
            <v>Metropolitan District</v>
          </cell>
        </row>
        <row r="140">
          <cell r="A140" t="str">
            <v>Bradford</v>
          </cell>
          <cell r="B140" t="str">
            <v>Metropolitan District</v>
          </cell>
        </row>
        <row r="141">
          <cell r="A141" t="str">
            <v>Calderdale</v>
          </cell>
          <cell r="B141" t="str">
            <v>Metropolitan District</v>
          </cell>
        </row>
        <row r="142">
          <cell r="A142" t="str">
            <v>Kirklees</v>
          </cell>
          <cell r="B142" t="str">
            <v>Metropolitan District</v>
          </cell>
        </row>
        <row r="143">
          <cell r="A143" t="str">
            <v>Leeds</v>
          </cell>
          <cell r="B143" t="str">
            <v>Metropolitan District</v>
          </cell>
        </row>
        <row r="144">
          <cell r="A144" t="str">
            <v>Wakefield</v>
          </cell>
          <cell r="B144" t="str">
            <v>Metropolitan District</v>
          </cell>
        </row>
        <row r="153">
          <cell r="A153" t="str">
            <v>Buckinghamshire</v>
          </cell>
          <cell r="B153" t="str">
            <v>Shire County</v>
          </cell>
        </row>
        <row r="154">
          <cell r="A154" t="str">
            <v>Aylesbury Vale</v>
          </cell>
          <cell r="B154" t="str">
            <v>Shire District</v>
          </cell>
        </row>
        <row r="155">
          <cell r="A155" t="str">
            <v>Chiltern</v>
          </cell>
          <cell r="B155" t="str">
            <v>Shire District</v>
          </cell>
        </row>
        <row r="156">
          <cell r="A156" t="str">
            <v>South Bucks</v>
          </cell>
          <cell r="B156" t="str">
            <v>Shire District</v>
          </cell>
        </row>
        <row r="157">
          <cell r="A157" t="str">
            <v>Wycombe</v>
          </cell>
          <cell r="B157" t="str">
            <v>Shire District</v>
          </cell>
        </row>
        <row r="159">
          <cell r="A159" t="str">
            <v>Cambridgeshire</v>
          </cell>
          <cell r="B159" t="str">
            <v>Shire County</v>
          </cell>
        </row>
        <row r="160">
          <cell r="A160" t="str">
            <v>Cambridge</v>
          </cell>
          <cell r="B160" t="str">
            <v>Shire District</v>
          </cell>
        </row>
        <row r="161">
          <cell r="A161" t="str">
            <v>East Cambridgeshire</v>
          </cell>
          <cell r="B161" t="str">
            <v>Shire District</v>
          </cell>
        </row>
        <row r="162">
          <cell r="A162" t="str">
            <v>Fenland</v>
          </cell>
          <cell r="B162" t="str">
            <v>Shire District</v>
          </cell>
        </row>
        <row r="163">
          <cell r="A163" t="str">
            <v>Huntingdonshire</v>
          </cell>
          <cell r="B163" t="str">
            <v>Shire District</v>
          </cell>
        </row>
        <row r="164">
          <cell r="A164" t="str">
            <v>South Cambridgeshire</v>
          </cell>
          <cell r="B164" t="str">
            <v>Shire District</v>
          </cell>
        </row>
        <row r="183">
          <cell r="A183" t="str">
            <v>Cumbria</v>
          </cell>
          <cell r="B183" t="str">
            <v>Shire County</v>
          </cell>
        </row>
        <row r="184">
          <cell r="A184" t="str">
            <v>Allerdale</v>
          </cell>
          <cell r="B184" t="str">
            <v>Shire District</v>
          </cell>
        </row>
        <row r="185">
          <cell r="A185" t="str">
            <v>Barrow-in-Furness</v>
          </cell>
          <cell r="B185" t="str">
            <v>Shire District</v>
          </cell>
        </row>
        <row r="186">
          <cell r="A186" t="str">
            <v>Carlisle</v>
          </cell>
          <cell r="B186" t="str">
            <v>Shire District</v>
          </cell>
        </row>
        <row r="187">
          <cell r="A187" t="str">
            <v>Copeland</v>
          </cell>
          <cell r="B187" t="str">
            <v>Shire District</v>
          </cell>
        </row>
        <row r="188">
          <cell r="A188" t="str">
            <v>Eden</v>
          </cell>
          <cell r="B188" t="str">
            <v>Shire District</v>
          </cell>
        </row>
        <row r="189">
          <cell r="A189" t="str">
            <v>South Lakeland</v>
          </cell>
          <cell r="B189" t="str">
            <v>Shire District</v>
          </cell>
        </row>
        <row r="191">
          <cell r="A191" t="str">
            <v>Derbyshire</v>
          </cell>
          <cell r="B191" t="str">
            <v>Shire County</v>
          </cell>
        </row>
        <row r="192">
          <cell r="A192" t="str">
            <v>Amber Valley</v>
          </cell>
          <cell r="B192" t="str">
            <v>Shire District</v>
          </cell>
        </row>
        <row r="193">
          <cell r="A193" t="str">
            <v>Bolsover</v>
          </cell>
          <cell r="B193" t="str">
            <v>Shire District</v>
          </cell>
        </row>
        <row r="194">
          <cell r="A194" t="str">
            <v>Chesterfield</v>
          </cell>
          <cell r="B194" t="str">
            <v>Shire District</v>
          </cell>
        </row>
        <row r="195">
          <cell r="A195" t="str">
            <v>Derbyshire Dales</v>
          </cell>
          <cell r="B195" t="str">
            <v>Shire District</v>
          </cell>
        </row>
        <row r="196">
          <cell r="A196" t="str">
            <v>Erewash</v>
          </cell>
          <cell r="B196" t="str">
            <v>Shire District</v>
          </cell>
        </row>
        <row r="197">
          <cell r="A197" t="str">
            <v>High Peak</v>
          </cell>
          <cell r="B197" t="str">
            <v>Shire District</v>
          </cell>
        </row>
        <row r="198">
          <cell r="A198" t="str">
            <v>North East Derbyshire</v>
          </cell>
          <cell r="B198" t="str">
            <v>Shire District</v>
          </cell>
        </row>
        <row r="199">
          <cell r="A199" t="str">
            <v>South Derbyshire</v>
          </cell>
          <cell r="B199" t="str">
            <v>Shire District</v>
          </cell>
        </row>
        <row r="201">
          <cell r="A201" t="str">
            <v>Devon</v>
          </cell>
          <cell r="B201" t="str">
            <v>Shire County</v>
          </cell>
        </row>
        <row r="202">
          <cell r="A202" t="str">
            <v>East Devon</v>
          </cell>
          <cell r="B202" t="str">
            <v>Shire District</v>
          </cell>
        </row>
        <row r="203">
          <cell r="A203" t="str">
            <v>Exeter</v>
          </cell>
          <cell r="B203" t="str">
            <v>Shire District</v>
          </cell>
        </row>
        <row r="204">
          <cell r="A204" t="str">
            <v>Mid Devon</v>
          </cell>
          <cell r="B204" t="str">
            <v>Shire District</v>
          </cell>
        </row>
        <row r="205">
          <cell r="A205" t="str">
            <v>North Devon</v>
          </cell>
          <cell r="B205" t="str">
            <v>Shire District</v>
          </cell>
        </row>
        <row r="206">
          <cell r="A206" t="str">
            <v>South Hams</v>
          </cell>
          <cell r="B206" t="str">
            <v>Shire District</v>
          </cell>
        </row>
        <row r="207">
          <cell r="A207" t="str">
            <v>Teignbridge</v>
          </cell>
          <cell r="B207" t="str">
            <v>Shire District</v>
          </cell>
        </row>
        <row r="208">
          <cell r="A208" t="str">
            <v>Torridge</v>
          </cell>
          <cell r="B208" t="str">
            <v>Shire District</v>
          </cell>
        </row>
        <row r="209">
          <cell r="A209" t="str">
            <v>West Devon</v>
          </cell>
          <cell r="B209" t="str">
            <v>Shire District</v>
          </cell>
        </row>
        <row r="213">
          <cell r="A213" t="str">
            <v>Dorset</v>
          </cell>
          <cell r="B213" t="str">
            <v>Shire County</v>
          </cell>
        </row>
        <row r="214">
          <cell r="A214" t="str">
            <v>Christchurch</v>
          </cell>
          <cell r="B214" t="str">
            <v>Shire District</v>
          </cell>
        </row>
        <row r="215">
          <cell r="A215" t="str">
            <v>East Dorset</v>
          </cell>
          <cell r="B215" t="str">
            <v>Shire District</v>
          </cell>
        </row>
        <row r="216">
          <cell r="A216" t="str">
            <v>North Dorset</v>
          </cell>
          <cell r="B216" t="str">
            <v>Shire District</v>
          </cell>
        </row>
        <row r="217">
          <cell r="A217" t="str">
            <v>Purbeck</v>
          </cell>
          <cell r="B217" t="str">
            <v>Shire District</v>
          </cell>
        </row>
        <row r="218">
          <cell r="A218" t="str">
            <v>West Dorset</v>
          </cell>
          <cell r="B218" t="str">
            <v>Shire District</v>
          </cell>
        </row>
        <row r="219">
          <cell r="A219" t="str">
            <v>Weymouth and Portland</v>
          </cell>
          <cell r="B219" t="str">
            <v>Shire District</v>
          </cell>
        </row>
        <row r="228">
          <cell r="A228" t="str">
            <v>East Sussex</v>
          </cell>
          <cell r="B228" t="str">
            <v>Shire County</v>
          </cell>
        </row>
        <row r="229">
          <cell r="A229" t="str">
            <v>Eastbourne</v>
          </cell>
          <cell r="B229" t="str">
            <v>Shire District</v>
          </cell>
        </row>
        <row r="230">
          <cell r="A230" t="str">
            <v>Hastings</v>
          </cell>
          <cell r="B230" t="str">
            <v>Shire District</v>
          </cell>
        </row>
        <row r="231">
          <cell r="A231" t="str">
            <v>Lewes</v>
          </cell>
          <cell r="B231" t="str">
            <v>Shire District</v>
          </cell>
        </row>
        <row r="232">
          <cell r="A232" t="str">
            <v>Rother</v>
          </cell>
          <cell r="B232" t="str">
            <v>Shire District</v>
          </cell>
        </row>
        <row r="233">
          <cell r="A233" t="str">
            <v>Wealden</v>
          </cell>
          <cell r="B233" t="str">
            <v>Shire District</v>
          </cell>
        </row>
        <row r="235">
          <cell r="A235" t="str">
            <v>Essex</v>
          </cell>
          <cell r="B235" t="str">
            <v>Shire County</v>
          </cell>
        </row>
        <row r="236">
          <cell r="A236" t="str">
            <v>Basildon</v>
          </cell>
          <cell r="B236" t="str">
            <v>Shire District</v>
          </cell>
        </row>
        <row r="237">
          <cell r="A237" t="str">
            <v>Braintree</v>
          </cell>
          <cell r="B237" t="str">
            <v>Shire District</v>
          </cell>
        </row>
        <row r="238">
          <cell r="A238" t="str">
            <v>Brentwood</v>
          </cell>
          <cell r="B238" t="str">
            <v>Shire District</v>
          </cell>
        </row>
        <row r="239">
          <cell r="A239" t="str">
            <v>Castle Point</v>
          </cell>
          <cell r="B239" t="str">
            <v>Shire District</v>
          </cell>
        </row>
        <row r="240">
          <cell r="A240" t="str">
            <v>Chelmsford</v>
          </cell>
          <cell r="B240" t="str">
            <v>Shire District</v>
          </cell>
        </row>
        <row r="241">
          <cell r="A241" t="str">
            <v>Colchester</v>
          </cell>
          <cell r="B241" t="str">
            <v>Shire District</v>
          </cell>
        </row>
        <row r="242">
          <cell r="A242" t="str">
            <v>Epping Forest</v>
          </cell>
          <cell r="B242" t="str">
            <v>Shire District</v>
          </cell>
        </row>
        <row r="243">
          <cell r="A243" t="str">
            <v>Harlow</v>
          </cell>
          <cell r="B243" t="str">
            <v>Shire District</v>
          </cell>
        </row>
        <row r="244">
          <cell r="A244" t="str">
            <v>Maldon</v>
          </cell>
          <cell r="B244" t="str">
            <v>Shire District</v>
          </cell>
        </row>
        <row r="245">
          <cell r="A245" t="str">
            <v>Rochford</v>
          </cell>
          <cell r="B245" t="str">
            <v>Shire District</v>
          </cell>
        </row>
        <row r="246">
          <cell r="A246" t="str">
            <v>Tendring</v>
          </cell>
          <cell r="B246" t="str">
            <v>Shire District</v>
          </cell>
        </row>
        <row r="247">
          <cell r="A247" t="str">
            <v>Uttlesford</v>
          </cell>
          <cell r="B247" t="str">
            <v>Shire District</v>
          </cell>
        </row>
        <row r="249">
          <cell r="A249" t="str">
            <v>Gloucestershire</v>
          </cell>
          <cell r="B249" t="str">
            <v>Shire County</v>
          </cell>
        </row>
        <row r="250">
          <cell r="A250" t="str">
            <v>Cheltenham</v>
          </cell>
          <cell r="B250" t="str">
            <v>Shire District</v>
          </cell>
        </row>
        <row r="251">
          <cell r="A251" t="str">
            <v>Cotswold</v>
          </cell>
          <cell r="B251" t="str">
            <v>Shire District</v>
          </cell>
        </row>
        <row r="252">
          <cell r="A252" t="str">
            <v>Forest of Dean</v>
          </cell>
          <cell r="B252" t="str">
            <v>Shire District</v>
          </cell>
        </row>
        <row r="253">
          <cell r="A253" t="str">
            <v>Gloucester</v>
          </cell>
          <cell r="B253" t="str">
            <v>Shire District</v>
          </cell>
        </row>
        <row r="254">
          <cell r="A254" t="str">
            <v>Stroud</v>
          </cell>
          <cell r="B254" t="str">
            <v>Shire District</v>
          </cell>
        </row>
        <row r="255">
          <cell r="A255" t="str">
            <v>Tewkesbury</v>
          </cell>
          <cell r="B255" t="str">
            <v>Shire District</v>
          </cell>
        </row>
        <row r="257">
          <cell r="A257" t="str">
            <v>Hampshire</v>
          </cell>
          <cell r="B257" t="str">
            <v>Shire County</v>
          </cell>
        </row>
        <row r="258">
          <cell r="A258" t="str">
            <v>Basingstoke and Deane</v>
          </cell>
          <cell r="B258" t="str">
            <v>Shire District</v>
          </cell>
        </row>
        <row r="259">
          <cell r="A259" t="str">
            <v>East Hampshire</v>
          </cell>
          <cell r="B259" t="str">
            <v>Shire District</v>
          </cell>
        </row>
        <row r="260">
          <cell r="A260" t="str">
            <v>Eastleigh</v>
          </cell>
          <cell r="B260" t="str">
            <v>Shire District</v>
          </cell>
        </row>
        <row r="261">
          <cell r="A261" t="str">
            <v>Fareham</v>
          </cell>
          <cell r="B261" t="str">
            <v>Shire District</v>
          </cell>
        </row>
        <row r="262">
          <cell r="A262" t="str">
            <v>Gosport</v>
          </cell>
          <cell r="B262" t="str">
            <v>Shire District</v>
          </cell>
        </row>
        <row r="263">
          <cell r="A263" t="str">
            <v>Hart</v>
          </cell>
          <cell r="B263" t="str">
            <v>Shire District</v>
          </cell>
        </row>
        <row r="264">
          <cell r="A264" t="str">
            <v>Havant</v>
          </cell>
          <cell r="B264" t="str">
            <v>Shire District</v>
          </cell>
        </row>
        <row r="265">
          <cell r="A265" t="str">
            <v>New Forest</v>
          </cell>
          <cell r="B265" t="str">
            <v>Shire District</v>
          </cell>
        </row>
        <row r="266">
          <cell r="A266" t="str">
            <v>Rushmoor</v>
          </cell>
          <cell r="B266" t="str">
            <v>Shire District</v>
          </cell>
        </row>
        <row r="267">
          <cell r="A267" t="str">
            <v>Test Valley</v>
          </cell>
          <cell r="B267" t="str">
            <v>Shire District</v>
          </cell>
        </row>
        <row r="268">
          <cell r="A268" t="str">
            <v>Winchester</v>
          </cell>
          <cell r="B268" t="str">
            <v>Shire District</v>
          </cell>
        </row>
        <row r="270">
          <cell r="A270" t="str">
            <v>Hertfordshire</v>
          </cell>
          <cell r="B270" t="str">
            <v>Shire County</v>
          </cell>
        </row>
        <row r="271">
          <cell r="A271" t="str">
            <v>Broxbourne</v>
          </cell>
          <cell r="B271" t="str">
            <v>Shire District</v>
          </cell>
        </row>
        <row r="272">
          <cell r="A272" t="str">
            <v>Dacorum</v>
          </cell>
          <cell r="B272" t="str">
            <v>Shire District</v>
          </cell>
        </row>
        <row r="273">
          <cell r="A273" t="str">
            <v>East Hertfordshire</v>
          </cell>
          <cell r="B273" t="str">
            <v>Shire District</v>
          </cell>
        </row>
        <row r="274">
          <cell r="A274" t="str">
            <v>Hertsmere</v>
          </cell>
          <cell r="B274" t="str">
            <v>Shire District</v>
          </cell>
        </row>
        <row r="275">
          <cell r="A275" t="str">
            <v>North Hertfordshire</v>
          </cell>
          <cell r="B275" t="str">
            <v>Shire District</v>
          </cell>
        </row>
        <row r="276">
          <cell r="A276" t="str">
            <v>St Albans</v>
          </cell>
          <cell r="B276" t="str">
            <v>Shire District</v>
          </cell>
        </row>
        <row r="277">
          <cell r="A277" t="str">
            <v>Stevenage</v>
          </cell>
          <cell r="B277" t="str">
            <v>Shire District</v>
          </cell>
        </row>
        <row r="278">
          <cell r="A278" t="str">
            <v>Three Rivers</v>
          </cell>
          <cell r="B278" t="str">
            <v>Shire District</v>
          </cell>
        </row>
        <row r="279">
          <cell r="A279" t="str">
            <v>Watford</v>
          </cell>
          <cell r="B279" t="str">
            <v>Shire District</v>
          </cell>
        </row>
        <row r="280">
          <cell r="A280" t="str">
            <v>Welwyn Hatfield</v>
          </cell>
          <cell r="B280" t="str">
            <v>Shire District</v>
          </cell>
        </row>
        <row r="282">
          <cell r="A282" t="str">
            <v>Kent</v>
          </cell>
          <cell r="B282" t="str">
            <v>Shire County</v>
          </cell>
        </row>
        <row r="283">
          <cell r="A283" t="str">
            <v>Ashford</v>
          </cell>
          <cell r="B283" t="str">
            <v>Shire District</v>
          </cell>
        </row>
        <row r="284">
          <cell r="A284" t="str">
            <v>Canterbury</v>
          </cell>
          <cell r="B284" t="str">
            <v>Shire District</v>
          </cell>
        </row>
        <row r="285">
          <cell r="A285" t="str">
            <v>Dartford</v>
          </cell>
          <cell r="B285" t="str">
            <v>Shire District</v>
          </cell>
        </row>
        <row r="286">
          <cell r="A286" t="str">
            <v>Dover</v>
          </cell>
          <cell r="B286" t="str">
            <v>Shire District</v>
          </cell>
        </row>
        <row r="287">
          <cell r="A287" t="str">
            <v>Gravesham</v>
          </cell>
          <cell r="B287" t="str">
            <v>Shire District</v>
          </cell>
        </row>
        <row r="288">
          <cell r="A288" t="str">
            <v>Maidstone</v>
          </cell>
          <cell r="B288" t="str">
            <v>Shire District</v>
          </cell>
        </row>
        <row r="289">
          <cell r="A289" t="str">
            <v>Sevenoaks</v>
          </cell>
          <cell r="B289" t="str">
            <v>Shire District</v>
          </cell>
        </row>
        <row r="290">
          <cell r="A290" t="str">
            <v>Folkestone &amp; Hythe</v>
          </cell>
          <cell r="B290" t="str">
            <v>Shire District</v>
          </cell>
        </row>
        <row r="291">
          <cell r="A291" t="str">
            <v>Swale</v>
          </cell>
          <cell r="B291" t="str">
            <v>Shire District</v>
          </cell>
        </row>
        <row r="292">
          <cell r="A292" t="str">
            <v>Thanet</v>
          </cell>
          <cell r="B292" t="str">
            <v>Shire District</v>
          </cell>
        </row>
        <row r="293">
          <cell r="A293" t="str">
            <v>Tonbridge and Malling</v>
          </cell>
          <cell r="B293" t="str">
            <v>Shire District</v>
          </cell>
        </row>
        <row r="294">
          <cell r="A294" t="str">
            <v>Tunbridge Wells</v>
          </cell>
          <cell r="B294" t="str">
            <v>Shire District</v>
          </cell>
        </row>
        <row r="296">
          <cell r="A296" t="str">
            <v>Lancashire</v>
          </cell>
          <cell r="B296" t="str">
            <v>Shire County</v>
          </cell>
        </row>
        <row r="297">
          <cell r="A297" t="str">
            <v>Burnley</v>
          </cell>
          <cell r="B297" t="str">
            <v>Shire District</v>
          </cell>
        </row>
        <row r="298">
          <cell r="A298" t="str">
            <v>Chorley</v>
          </cell>
          <cell r="B298" t="str">
            <v>Shire District</v>
          </cell>
        </row>
        <row r="299">
          <cell r="A299" t="str">
            <v>Fylde</v>
          </cell>
          <cell r="B299" t="str">
            <v>Shire District</v>
          </cell>
        </row>
        <row r="300">
          <cell r="A300" t="str">
            <v>Hyndburn</v>
          </cell>
          <cell r="B300" t="str">
            <v>Shire District</v>
          </cell>
        </row>
        <row r="301">
          <cell r="A301" t="str">
            <v>Lancaster</v>
          </cell>
          <cell r="B301" t="str">
            <v>Shire District</v>
          </cell>
        </row>
        <row r="302">
          <cell r="A302" t="str">
            <v>Pendle</v>
          </cell>
          <cell r="B302" t="str">
            <v>Shire District</v>
          </cell>
        </row>
        <row r="303">
          <cell r="A303" t="str">
            <v>Preston</v>
          </cell>
          <cell r="B303" t="str">
            <v>Shire District</v>
          </cell>
        </row>
        <row r="304">
          <cell r="A304" t="str">
            <v>Ribble Valley</v>
          </cell>
          <cell r="B304" t="str">
            <v>Shire District</v>
          </cell>
        </row>
        <row r="305">
          <cell r="A305" t="str">
            <v>Rossendale</v>
          </cell>
          <cell r="B305" t="str">
            <v>Shire District</v>
          </cell>
        </row>
        <row r="306">
          <cell r="A306" t="str">
            <v>South Ribble</v>
          </cell>
          <cell r="B306" t="str">
            <v>Shire District</v>
          </cell>
        </row>
        <row r="307">
          <cell r="A307" t="str">
            <v>West Lancashire</v>
          </cell>
          <cell r="B307" t="str">
            <v>Shire District</v>
          </cell>
        </row>
        <row r="308">
          <cell r="A308" t="str">
            <v>Wyre</v>
          </cell>
          <cell r="B308" t="str">
            <v>Shire District</v>
          </cell>
        </row>
        <row r="310">
          <cell r="A310" t="str">
            <v>Leicestershire</v>
          </cell>
          <cell r="B310" t="str">
            <v>Shire County</v>
          </cell>
        </row>
        <row r="311">
          <cell r="A311" t="str">
            <v>Blaby</v>
          </cell>
          <cell r="B311" t="str">
            <v>Shire District</v>
          </cell>
        </row>
        <row r="312">
          <cell r="A312" t="str">
            <v>Charnwood</v>
          </cell>
          <cell r="B312" t="str">
            <v>Shire District</v>
          </cell>
        </row>
        <row r="313">
          <cell r="A313" t="str">
            <v>Harborough</v>
          </cell>
          <cell r="B313" t="str">
            <v>Shire District</v>
          </cell>
        </row>
        <row r="314">
          <cell r="A314" t="str">
            <v>Hinckley and Bosworth</v>
          </cell>
          <cell r="B314" t="str">
            <v>Shire District</v>
          </cell>
        </row>
        <row r="315">
          <cell r="A315" t="str">
            <v>Melton</v>
          </cell>
          <cell r="B315" t="str">
            <v>Shire District</v>
          </cell>
        </row>
        <row r="316">
          <cell r="A316" t="str">
            <v>North West Leicestershire</v>
          </cell>
          <cell r="B316" t="str">
            <v>Shire District</v>
          </cell>
        </row>
        <row r="317">
          <cell r="A317" t="str">
            <v>Oadby and Wigston</v>
          </cell>
          <cell r="B317" t="str">
            <v>Shire District</v>
          </cell>
        </row>
        <row r="319">
          <cell r="A319" t="str">
            <v>Lincolnshire</v>
          </cell>
          <cell r="B319" t="str">
            <v>Shire County</v>
          </cell>
        </row>
        <row r="320">
          <cell r="A320" t="str">
            <v>Boston</v>
          </cell>
          <cell r="B320" t="str">
            <v>Shire District</v>
          </cell>
        </row>
        <row r="321">
          <cell r="A321" t="str">
            <v>East Lindsey</v>
          </cell>
          <cell r="B321" t="str">
            <v>Shire District</v>
          </cell>
        </row>
        <row r="322">
          <cell r="A322" t="str">
            <v>Lincoln</v>
          </cell>
          <cell r="B322" t="str">
            <v>Shire District</v>
          </cell>
        </row>
        <row r="323">
          <cell r="A323" t="str">
            <v>North Kesteven</v>
          </cell>
          <cell r="B323" t="str">
            <v>Shire District</v>
          </cell>
        </row>
        <row r="324">
          <cell r="A324" t="str">
            <v>South Holland</v>
          </cell>
          <cell r="B324" t="str">
            <v>Shire District</v>
          </cell>
        </row>
        <row r="325">
          <cell r="A325" t="str">
            <v>South Kesteven</v>
          </cell>
          <cell r="B325" t="str">
            <v>Shire District</v>
          </cell>
        </row>
        <row r="326">
          <cell r="A326" t="str">
            <v>West Lindsey</v>
          </cell>
          <cell r="B326" t="str">
            <v>Shire District</v>
          </cell>
        </row>
        <row r="328">
          <cell r="A328" t="str">
            <v>Norfolk</v>
          </cell>
          <cell r="B328" t="str">
            <v>Shire County</v>
          </cell>
        </row>
        <row r="329">
          <cell r="A329" t="str">
            <v>Breckland</v>
          </cell>
          <cell r="B329" t="str">
            <v>Shire District</v>
          </cell>
        </row>
        <row r="330">
          <cell r="A330" t="str">
            <v>Broadland</v>
          </cell>
          <cell r="B330" t="str">
            <v>Shire District</v>
          </cell>
        </row>
        <row r="331">
          <cell r="A331" t="str">
            <v>Great Yarmouth</v>
          </cell>
          <cell r="B331" t="str">
            <v>Shire District</v>
          </cell>
        </row>
        <row r="332">
          <cell r="A332" t="str">
            <v>King's Lynn and West Norfolk</v>
          </cell>
          <cell r="B332" t="str">
            <v>Shire District</v>
          </cell>
        </row>
        <row r="333">
          <cell r="A333" t="str">
            <v>North Norfolk</v>
          </cell>
          <cell r="B333" t="str">
            <v>Shire District</v>
          </cell>
        </row>
        <row r="334">
          <cell r="A334" t="str">
            <v>Norwich</v>
          </cell>
          <cell r="B334" t="str">
            <v>Shire District</v>
          </cell>
        </row>
        <row r="335">
          <cell r="A335" t="str">
            <v>South Norfolk</v>
          </cell>
          <cell r="B335" t="str">
            <v>Shire District</v>
          </cell>
        </row>
        <row r="337">
          <cell r="A337" t="str">
            <v>Northamptonshire</v>
          </cell>
          <cell r="B337" t="str">
            <v>Shire County</v>
          </cell>
        </row>
        <row r="338">
          <cell r="A338" t="str">
            <v>Corby</v>
          </cell>
          <cell r="B338" t="str">
            <v>Shire District</v>
          </cell>
        </row>
        <row r="339">
          <cell r="A339" t="str">
            <v>Daventry</v>
          </cell>
          <cell r="B339" t="str">
            <v>Shire District</v>
          </cell>
        </row>
        <row r="340">
          <cell r="A340" t="str">
            <v>East Northamptonshire</v>
          </cell>
          <cell r="B340" t="str">
            <v>Shire District</v>
          </cell>
        </row>
        <row r="341">
          <cell r="A341" t="str">
            <v>Kettering</v>
          </cell>
          <cell r="B341" t="str">
            <v>Shire District</v>
          </cell>
        </row>
        <row r="342">
          <cell r="A342" t="str">
            <v>Northampton</v>
          </cell>
          <cell r="B342" t="str">
            <v>Shire District</v>
          </cell>
        </row>
        <row r="343">
          <cell r="A343" t="str">
            <v>South Northamptonshire</v>
          </cell>
          <cell r="B343" t="str">
            <v>Shire District</v>
          </cell>
        </row>
        <row r="344">
          <cell r="A344" t="str">
            <v>Wellingborough</v>
          </cell>
          <cell r="B344" t="str">
            <v>Shire District</v>
          </cell>
        </row>
        <row r="354">
          <cell r="A354" t="str">
            <v>North Yorkshire</v>
          </cell>
          <cell r="B354" t="str">
            <v>Shire County</v>
          </cell>
        </row>
        <row r="355">
          <cell r="A355" t="str">
            <v>Craven</v>
          </cell>
          <cell r="B355" t="str">
            <v>Shire District</v>
          </cell>
        </row>
        <row r="356">
          <cell r="A356" t="str">
            <v>Hambleton</v>
          </cell>
          <cell r="B356" t="str">
            <v>Shire District</v>
          </cell>
        </row>
        <row r="357">
          <cell r="A357" t="str">
            <v>Harrogate</v>
          </cell>
          <cell r="B357" t="str">
            <v>Shire District</v>
          </cell>
        </row>
        <row r="358">
          <cell r="A358" t="str">
            <v>Richmondshire</v>
          </cell>
          <cell r="B358" t="str">
            <v>Shire District</v>
          </cell>
        </row>
        <row r="359">
          <cell r="A359" t="str">
            <v>Ryedale</v>
          </cell>
          <cell r="B359" t="str">
            <v>Shire District</v>
          </cell>
        </row>
        <row r="360">
          <cell r="A360" t="str">
            <v>Scarborough</v>
          </cell>
          <cell r="B360" t="str">
            <v>Shire District</v>
          </cell>
        </row>
        <row r="361">
          <cell r="A361" t="str">
            <v>Selby</v>
          </cell>
          <cell r="B361" t="str">
            <v>Shire District</v>
          </cell>
        </row>
        <row r="363">
          <cell r="A363" t="str">
            <v>Nottinghamshire</v>
          </cell>
          <cell r="B363" t="str">
            <v>Shire County</v>
          </cell>
        </row>
        <row r="364">
          <cell r="A364" t="str">
            <v>Ashfield</v>
          </cell>
          <cell r="B364" t="str">
            <v>Shire District</v>
          </cell>
        </row>
        <row r="365">
          <cell r="A365" t="str">
            <v>Bassetlaw</v>
          </cell>
          <cell r="B365" t="str">
            <v>Shire District</v>
          </cell>
        </row>
        <row r="366">
          <cell r="A366" t="str">
            <v>Broxtowe</v>
          </cell>
          <cell r="B366" t="str">
            <v>Shire District</v>
          </cell>
        </row>
        <row r="367">
          <cell r="A367" t="str">
            <v>Gedling</v>
          </cell>
          <cell r="B367" t="str">
            <v>Shire District</v>
          </cell>
        </row>
        <row r="368">
          <cell r="A368" t="str">
            <v>Mansfield</v>
          </cell>
          <cell r="B368" t="str">
            <v>Shire District</v>
          </cell>
        </row>
        <row r="369">
          <cell r="A369" t="str">
            <v>Newark and Sherwood</v>
          </cell>
          <cell r="B369" t="str">
            <v>Shire District</v>
          </cell>
        </row>
        <row r="370">
          <cell r="A370" t="str">
            <v>Rushcliffe</v>
          </cell>
          <cell r="B370" t="str">
            <v>Shire District</v>
          </cell>
        </row>
        <row r="372">
          <cell r="A372" t="str">
            <v>Oxfordshire</v>
          </cell>
          <cell r="B372" t="str">
            <v>Shire County</v>
          </cell>
        </row>
        <row r="373">
          <cell r="A373" t="str">
            <v>Cherwell</v>
          </cell>
          <cell r="B373" t="str">
            <v>Shire District</v>
          </cell>
        </row>
        <row r="374">
          <cell r="A374" t="str">
            <v>Oxford</v>
          </cell>
          <cell r="B374" t="str">
            <v>Shire District</v>
          </cell>
        </row>
        <row r="375">
          <cell r="A375" t="str">
            <v>South Oxfordshire</v>
          </cell>
          <cell r="B375" t="str">
            <v>Shire District</v>
          </cell>
        </row>
        <row r="376">
          <cell r="A376" t="str">
            <v>Vale of White Horse</v>
          </cell>
          <cell r="B376" t="str">
            <v>Shire District</v>
          </cell>
        </row>
        <row r="377">
          <cell r="A377" t="str">
            <v>West Oxfordshire</v>
          </cell>
          <cell r="B377" t="str">
            <v>Shire District</v>
          </cell>
        </row>
        <row r="384">
          <cell r="A384" t="str">
            <v>Taunton Deane</v>
          </cell>
          <cell r="B384" t="str">
            <v>Shire District</v>
          </cell>
        </row>
        <row r="385">
          <cell r="A385" t="str">
            <v>West Somerset</v>
          </cell>
          <cell r="B385" t="str">
            <v>Shire District</v>
          </cell>
        </row>
        <row r="386">
          <cell r="A386" t="str">
            <v>Somerset</v>
          </cell>
          <cell r="B386" t="str">
            <v>Shire County</v>
          </cell>
        </row>
        <row r="387">
          <cell r="A387" t="str">
            <v>Mendip</v>
          </cell>
          <cell r="B387" t="str">
            <v>Shire District</v>
          </cell>
        </row>
        <row r="388">
          <cell r="A388" t="str">
            <v>Sedgemoor</v>
          </cell>
          <cell r="B388" t="str">
            <v>Shire District</v>
          </cell>
        </row>
        <row r="389">
          <cell r="A389" t="str">
            <v>South Somerset</v>
          </cell>
          <cell r="B389" t="str">
            <v>Shire District</v>
          </cell>
        </row>
        <row r="391">
          <cell r="A391" t="str">
            <v>Somerset West and Taunton</v>
          </cell>
          <cell r="B391" t="str">
            <v>Shire District</v>
          </cell>
        </row>
        <row r="393">
          <cell r="A393" t="str">
            <v>Staffordshire</v>
          </cell>
          <cell r="B393" t="str">
            <v>Shire County</v>
          </cell>
        </row>
        <row r="394">
          <cell r="A394" t="str">
            <v>Cannock Chase</v>
          </cell>
          <cell r="B394" t="str">
            <v>Shire District</v>
          </cell>
        </row>
        <row r="395">
          <cell r="A395" t="str">
            <v>East Staffordshire</v>
          </cell>
          <cell r="B395" t="str">
            <v>Shire District</v>
          </cell>
        </row>
        <row r="396">
          <cell r="A396" t="str">
            <v>Lichfield</v>
          </cell>
          <cell r="B396" t="str">
            <v>Shire District</v>
          </cell>
        </row>
        <row r="397">
          <cell r="A397" t="str">
            <v>Newcastle-under-Lyme</v>
          </cell>
          <cell r="B397" t="str">
            <v>Shire District</v>
          </cell>
        </row>
        <row r="398">
          <cell r="A398" t="str">
            <v>South Staffordshire</v>
          </cell>
          <cell r="B398" t="str">
            <v>Shire District</v>
          </cell>
        </row>
        <row r="399">
          <cell r="A399" t="str">
            <v>Stafford</v>
          </cell>
          <cell r="B399" t="str">
            <v>Shire District</v>
          </cell>
        </row>
        <row r="400">
          <cell r="A400" t="str">
            <v>Staffordshire Moorlands</v>
          </cell>
          <cell r="B400" t="str">
            <v>Shire District</v>
          </cell>
        </row>
        <row r="401">
          <cell r="A401" t="str">
            <v>Tamworth</v>
          </cell>
          <cell r="B401" t="str">
            <v>Shire District</v>
          </cell>
        </row>
        <row r="403">
          <cell r="A403" t="str">
            <v>Suffolk</v>
          </cell>
          <cell r="B403" t="str">
            <v>Shire County</v>
          </cell>
        </row>
        <row r="404">
          <cell r="A404" t="str">
            <v>Babergh</v>
          </cell>
          <cell r="B404" t="str">
            <v>Shire District</v>
          </cell>
        </row>
        <row r="405">
          <cell r="A405" t="str">
            <v>Forest Heath</v>
          </cell>
          <cell r="B405" t="str">
            <v>Shire District</v>
          </cell>
        </row>
        <row r="406">
          <cell r="A406" t="str">
            <v>Ipswich</v>
          </cell>
          <cell r="B406" t="str">
            <v>Shire District</v>
          </cell>
        </row>
        <row r="407">
          <cell r="A407" t="str">
            <v>Mid Suffolk</v>
          </cell>
          <cell r="B407" t="str">
            <v>Shire District</v>
          </cell>
        </row>
        <row r="408">
          <cell r="A408" t="str">
            <v>St Edmundsbury</v>
          </cell>
          <cell r="B408" t="str">
            <v>Shire District</v>
          </cell>
        </row>
        <row r="409">
          <cell r="A409" t="str">
            <v>Suffolk Coastal</v>
          </cell>
          <cell r="B409" t="str">
            <v>Shire District</v>
          </cell>
        </row>
        <row r="410">
          <cell r="A410" t="str">
            <v>Waveney</v>
          </cell>
          <cell r="B410" t="str">
            <v>Shire District</v>
          </cell>
        </row>
        <row r="411">
          <cell r="A411" t="str">
            <v>East Suffolk</v>
          </cell>
          <cell r="B411" t="str">
            <v>Shire District</v>
          </cell>
        </row>
        <row r="412">
          <cell r="A412" t="str">
            <v>West Suffolk</v>
          </cell>
          <cell r="B412" t="str">
            <v>Shire District</v>
          </cell>
        </row>
        <row r="414">
          <cell r="A414" t="str">
            <v>Surrey</v>
          </cell>
          <cell r="B414" t="str">
            <v>Shire County</v>
          </cell>
        </row>
        <row r="415">
          <cell r="A415" t="str">
            <v>Elmbridge</v>
          </cell>
          <cell r="B415" t="str">
            <v>Shire District</v>
          </cell>
        </row>
        <row r="416">
          <cell r="A416" t="str">
            <v>Epsom and Ewell</v>
          </cell>
          <cell r="B416" t="str">
            <v>Shire District</v>
          </cell>
        </row>
        <row r="417">
          <cell r="A417" t="str">
            <v>Guildford</v>
          </cell>
          <cell r="B417" t="str">
            <v>Shire District</v>
          </cell>
        </row>
        <row r="418">
          <cell r="A418" t="str">
            <v>Mole Valley</v>
          </cell>
          <cell r="B418" t="str">
            <v>Shire District</v>
          </cell>
        </row>
        <row r="419">
          <cell r="A419" t="str">
            <v>Reigate and Banstead</v>
          </cell>
          <cell r="B419" t="str">
            <v>Shire District</v>
          </cell>
        </row>
        <row r="420">
          <cell r="A420" t="str">
            <v>Runnymede</v>
          </cell>
          <cell r="B420" t="str">
            <v>Shire District</v>
          </cell>
        </row>
        <row r="421">
          <cell r="A421" t="str">
            <v>Spelthorne</v>
          </cell>
          <cell r="B421" t="str">
            <v>Shire District</v>
          </cell>
        </row>
        <row r="422">
          <cell r="A422" t="str">
            <v>Surrey Heath</v>
          </cell>
          <cell r="B422" t="str">
            <v>Shire District</v>
          </cell>
        </row>
        <row r="423">
          <cell r="A423" t="str">
            <v>Tandridge</v>
          </cell>
          <cell r="B423" t="str">
            <v>Shire District</v>
          </cell>
        </row>
        <row r="424">
          <cell r="A424" t="str">
            <v>Waverley</v>
          </cell>
          <cell r="B424" t="str">
            <v>Shire District</v>
          </cell>
        </row>
        <row r="425">
          <cell r="A425" t="str">
            <v>Woking</v>
          </cell>
          <cell r="B425" t="str">
            <v>Shire District</v>
          </cell>
        </row>
        <row r="427">
          <cell r="A427" t="str">
            <v>Warwickshire</v>
          </cell>
          <cell r="B427" t="str">
            <v>Shire County</v>
          </cell>
        </row>
        <row r="428">
          <cell r="A428" t="str">
            <v>North Warwickshire</v>
          </cell>
          <cell r="B428" t="str">
            <v>Shire District</v>
          </cell>
        </row>
        <row r="429">
          <cell r="A429" t="str">
            <v>Nuneaton and Bedworth</v>
          </cell>
          <cell r="B429" t="str">
            <v>Shire District</v>
          </cell>
        </row>
        <row r="430">
          <cell r="A430" t="str">
            <v>Rugby</v>
          </cell>
          <cell r="B430" t="str">
            <v>Shire District</v>
          </cell>
        </row>
        <row r="431">
          <cell r="A431" t="str">
            <v>Stratford-on-Avon</v>
          </cell>
          <cell r="B431" t="str">
            <v>Shire District</v>
          </cell>
        </row>
        <row r="432">
          <cell r="A432" t="str">
            <v>Warwick</v>
          </cell>
          <cell r="B432" t="str">
            <v>Shire District</v>
          </cell>
        </row>
        <row r="434">
          <cell r="A434" t="str">
            <v>West Sussex</v>
          </cell>
          <cell r="B434" t="str">
            <v>Shire County</v>
          </cell>
        </row>
        <row r="435">
          <cell r="A435" t="str">
            <v>Adur</v>
          </cell>
          <cell r="B435" t="str">
            <v>Shire District</v>
          </cell>
        </row>
        <row r="436">
          <cell r="A436" t="str">
            <v>Arun</v>
          </cell>
          <cell r="B436" t="str">
            <v>Shire District</v>
          </cell>
        </row>
        <row r="437">
          <cell r="A437" t="str">
            <v>Chichester</v>
          </cell>
          <cell r="B437" t="str">
            <v>Shire District</v>
          </cell>
        </row>
        <row r="438">
          <cell r="A438" t="str">
            <v>Crawley</v>
          </cell>
          <cell r="B438" t="str">
            <v>Shire District</v>
          </cell>
        </row>
        <row r="439">
          <cell r="A439" t="str">
            <v>Horsham</v>
          </cell>
          <cell r="B439" t="str">
            <v>Shire District</v>
          </cell>
        </row>
        <row r="440">
          <cell r="A440" t="str">
            <v>Mid Sussex</v>
          </cell>
          <cell r="B440" t="str">
            <v>Shire District</v>
          </cell>
        </row>
        <row r="441">
          <cell r="A441" t="str">
            <v>Worthing</v>
          </cell>
          <cell r="B441" t="str">
            <v>Shire District</v>
          </cell>
        </row>
        <row r="449">
          <cell r="A449" t="str">
            <v>Worcestershire</v>
          </cell>
          <cell r="B449" t="str">
            <v>Shire County</v>
          </cell>
        </row>
        <row r="450">
          <cell r="A450" t="str">
            <v>Bromsgrove</v>
          </cell>
          <cell r="B450" t="str">
            <v>Shire District</v>
          </cell>
        </row>
        <row r="451">
          <cell r="A451" t="str">
            <v>Malvern Hills</v>
          </cell>
          <cell r="B451" t="str">
            <v>Shire District</v>
          </cell>
        </row>
        <row r="452">
          <cell r="A452" t="str">
            <v>Redditch</v>
          </cell>
          <cell r="B452" t="str">
            <v>Shire District</v>
          </cell>
        </row>
        <row r="453">
          <cell r="A453" t="str">
            <v>Worcester</v>
          </cell>
          <cell r="B453" t="str">
            <v>Shire District</v>
          </cell>
        </row>
        <row r="454">
          <cell r="A454" t="str">
            <v>Wychavon</v>
          </cell>
          <cell r="B454" t="str">
            <v>Shire District</v>
          </cell>
        </row>
        <row r="455">
          <cell r="A455" t="str">
            <v>Wyre Forest</v>
          </cell>
          <cell r="B455" t="str">
            <v>Shire District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council-tax-stock-of-properties-2018" TargetMode="External"/><Relationship Id="rId2" Type="http://schemas.openxmlformats.org/officeDocument/2006/relationships/hyperlink" Target="https://www.nrscotland.gov.uk/statistics-and-data/statistics/statistics-by-theme/households/household-estimates/2019" TargetMode="External"/><Relationship Id="rId1" Type="http://schemas.openxmlformats.org/officeDocument/2006/relationships/hyperlink" Target="http://www.ons.gov.uk/ons/publications/re-reference-tables.html?edition=tcm%3A77-29427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council-tax-stock-of-properties-2019" TargetMode="External"/><Relationship Id="rId2" Type="http://schemas.openxmlformats.org/officeDocument/2006/relationships/hyperlink" Target="https://www.nrscotland.gov.uk/statistics-and-data/statistics/statistics-by-theme/households/household-estimates/2019" TargetMode="External"/><Relationship Id="rId1" Type="http://schemas.openxmlformats.org/officeDocument/2006/relationships/hyperlink" Target="http://www.ons.gov.uk/ons/publications/re-reference-tables.html?edition=tcm%3A77-294273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council-tax-stock-of-properties-2015" TargetMode="External"/><Relationship Id="rId2" Type="http://schemas.openxmlformats.org/officeDocument/2006/relationships/hyperlink" Target="https://www.nrscotland.gov.uk/statistics-and-data/statistics/statistics-by-theme/households/household-estimates/2019" TargetMode="External"/><Relationship Id="rId1" Type="http://schemas.openxmlformats.org/officeDocument/2006/relationships/hyperlink" Target="http://www.ons.gov.uk/ons/publications/re-reference-tables.html?edition=tcm%3A77-29427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council-tax-stock-of-properties-2016" TargetMode="External"/><Relationship Id="rId2" Type="http://schemas.openxmlformats.org/officeDocument/2006/relationships/hyperlink" Target="https://www.nrscotland.gov.uk/statistics-and-data/statistics/statistics-by-theme/households/household-estimates/2019" TargetMode="External"/><Relationship Id="rId1" Type="http://schemas.openxmlformats.org/officeDocument/2006/relationships/hyperlink" Target="http://www.ons.gov.uk/ons/publications/re-reference-tables.html?edition=tcm%3A77-294273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council-tax-stock-of-properties-2017" TargetMode="External"/><Relationship Id="rId2" Type="http://schemas.openxmlformats.org/officeDocument/2006/relationships/hyperlink" Target="https://www.nrscotland.gov.uk/statistics-and-data/statistics/statistics-by-theme/households/household-estimates/2019" TargetMode="External"/><Relationship Id="rId1" Type="http://schemas.openxmlformats.org/officeDocument/2006/relationships/hyperlink" Target="http://www.ons.gov.uk/ons/publications/re-reference-tables.html?edition=tcm%3A77-294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24DAB-1A39-4F04-B81F-81C8DA1ADFD8}">
  <sheetPr codeName="Sheet1"/>
  <dimension ref="A1:O28"/>
  <sheetViews>
    <sheetView tabSelected="1" workbookViewId="0">
      <selection activeCell="B7" sqref="B7"/>
    </sheetView>
  </sheetViews>
  <sheetFormatPr defaultRowHeight="14.4" x14ac:dyDescent="0.3"/>
  <cols>
    <col min="1" max="1" width="25.5546875" style="3" customWidth="1"/>
    <col min="2" max="2" width="34" style="3" customWidth="1"/>
    <col min="3" max="3" width="14.21875" style="3" bestFit="1" customWidth="1"/>
    <col min="4" max="4" width="34" style="3" customWidth="1"/>
    <col min="5" max="5" width="8.88671875" style="3"/>
    <col min="6" max="6" width="69.6640625" style="3" customWidth="1"/>
    <col min="7" max="7" width="8.88671875" style="3"/>
    <col min="8" max="8" width="28.88671875" style="3" customWidth="1"/>
    <col min="9" max="15" width="16.21875" style="3" customWidth="1"/>
    <col min="16" max="16384" width="8.88671875" style="3"/>
  </cols>
  <sheetData>
    <row r="1" spans="1:15" x14ac:dyDescent="0.3">
      <c r="A1" s="1" t="s">
        <v>114</v>
      </c>
      <c r="B1" s="2"/>
      <c r="C1" s="12" t="s">
        <v>113</v>
      </c>
      <c r="D1" s="13" t="s">
        <v>1298</v>
      </c>
    </row>
    <row r="2" spans="1:15" x14ac:dyDescent="0.3">
      <c r="B2" s="2"/>
      <c r="C2" s="2"/>
      <c r="D2" s="4"/>
    </row>
    <row r="3" spans="1:15" ht="14.4" customHeight="1" x14ac:dyDescent="0.3">
      <c r="A3" s="60" t="s">
        <v>115</v>
      </c>
      <c r="B3" s="60"/>
      <c r="C3" s="2"/>
      <c r="D3" s="4"/>
    </row>
    <row r="4" spans="1:15" x14ac:dyDescent="0.3">
      <c r="A4" s="5"/>
      <c r="B4" s="2"/>
      <c r="C4" s="2"/>
      <c r="D4" s="4"/>
    </row>
    <row r="5" spans="1:15" x14ac:dyDescent="0.3">
      <c r="A5" s="5"/>
      <c r="B5" s="2"/>
      <c r="C5" s="2"/>
      <c r="D5" s="4"/>
    </row>
    <row r="6" spans="1:15" ht="16.2" thickBot="1" x14ac:dyDescent="0.4">
      <c r="B6" s="2"/>
      <c r="C6" s="2"/>
      <c r="D6" s="6"/>
    </row>
    <row r="7" spans="1:15" ht="16.2" thickBot="1" x14ac:dyDescent="0.35">
      <c r="A7" s="7" t="s">
        <v>0</v>
      </c>
      <c r="B7" s="8" t="s">
        <v>1</v>
      </c>
      <c r="C7" s="2"/>
      <c r="D7" s="9" t="s">
        <v>2</v>
      </c>
      <c r="H7" s="14"/>
      <c r="I7" s="15"/>
      <c r="J7" s="15"/>
      <c r="K7" s="15"/>
      <c r="L7" s="15"/>
      <c r="M7" s="15"/>
      <c r="N7" s="15"/>
      <c r="O7" s="15"/>
    </row>
    <row r="8" spans="1:15" x14ac:dyDescent="0.3">
      <c r="A8" s="7"/>
      <c r="C8" s="2"/>
      <c r="D8" s="4"/>
      <c r="H8" s="16" t="s">
        <v>1300</v>
      </c>
      <c r="I8" s="17"/>
      <c r="J8" s="17"/>
      <c r="K8" s="17"/>
      <c r="L8" s="17"/>
    </row>
    <row r="9" spans="1:15" x14ac:dyDescent="0.3">
      <c r="A9" s="7" t="s">
        <v>3</v>
      </c>
      <c r="B9" s="10" t="str">
        <f>IFERROR(VLOOKUP(B7,[1]class!A1:B455,2,FALSE),"")</f>
        <v/>
      </c>
      <c r="C9" s="2"/>
      <c r="D9" s="4"/>
      <c r="H9" s="18"/>
      <c r="I9" s="17"/>
      <c r="J9" s="17"/>
      <c r="K9" s="17"/>
      <c r="L9" s="17"/>
    </row>
    <row r="10" spans="1:15" x14ac:dyDescent="0.3">
      <c r="A10" s="7"/>
      <c r="C10" s="2"/>
      <c r="D10" s="4"/>
      <c r="I10" s="19">
        <v>2015</v>
      </c>
      <c r="J10" s="19">
        <v>2016</v>
      </c>
      <c r="K10" s="19">
        <v>2017</v>
      </c>
      <c r="L10" s="19">
        <v>2018</v>
      </c>
      <c r="M10" s="19">
        <v>2019</v>
      </c>
      <c r="N10" s="19">
        <v>2020</v>
      </c>
      <c r="O10" s="19">
        <v>2021</v>
      </c>
    </row>
    <row r="11" spans="1:15" x14ac:dyDescent="0.3">
      <c r="A11" s="7" t="s">
        <v>4</v>
      </c>
      <c r="B11" s="10" t="str">
        <f>IFERROR(IFERROR(VLOOKUP(B7,[1]classifications!A3:C336,3,FALSE),VLOOKUP(B7,[1]classifications!I2:K29,3,FALSE)),"")</f>
        <v/>
      </c>
      <c r="C11" s="2"/>
      <c r="D11" s="4"/>
      <c r="H11" s="20" t="str">
        <f>B7</f>
        <v>England</v>
      </c>
      <c r="I11" s="21">
        <f>VLOOKUP($B$7,calculations!$A$11:$W$373,7,FALSE)</f>
        <v>14.407133959096884</v>
      </c>
      <c r="J11" s="21">
        <f>VLOOKUP($B$7,calculations!$A$11:$W$373,11,FALSE)</f>
        <v>14.046333030808315</v>
      </c>
      <c r="K11" s="21">
        <f>VLOOKUP($B$7,calculations!$A$11:$W$373,15,FALSE)</f>
        <v>14.12330060855987</v>
      </c>
      <c r="L11" s="21">
        <f>VLOOKUP($B$7,calculations!$A$11:$W$373,19,FALSE)</f>
        <v>13.981102475419535</v>
      </c>
      <c r="M11" s="21">
        <f>VLOOKUP($B$7,calculations!$A$11:$W$373,23,FALSE)</f>
        <v>14.133485349857629</v>
      </c>
      <c r="N11" s="21">
        <f>VLOOKUP($B$7,calculations!$A$11:$AE$373,27,FALSE)</f>
        <v>14.469682941465582</v>
      </c>
      <c r="O11" s="21">
        <f>VLOOKUP($B$7,calculations!$A$11:$AE$373,31,FALSE)</f>
        <v>14.600847133038627</v>
      </c>
    </row>
    <row r="12" spans="1:15" x14ac:dyDescent="0.3">
      <c r="B12" s="2"/>
      <c r="C12" s="2"/>
      <c r="D12" s="4"/>
      <c r="H12" s="20" t="str">
        <f>D7</f>
        <v>Predominantly Rural</v>
      </c>
      <c r="I12" s="21">
        <f>VLOOKUP($D$7,calculations!$A$11:$W$373,7,FALSE)</f>
        <v>27.398548988337701</v>
      </c>
      <c r="J12" s="21">
        <f>VLOOKUP($D$7,calculations!$A$11:$W$373,11,FALSE)</f>
        <v>26.502807212151286</v>
      </c>
      <c r="K12" s="21">
        <f>VLOOKUP($D$7,calculations!$A$11:$W$373,15,FALSE)</f>
        <v>26.199586339567809</v>
      </c>
      <c r="L12" s="21">
        <f>VLOOKUP($D$7,calculations!$A$11:$W$373,19,FALSE)</f>
        <v>25.436932121859961</v>
      </c>
      <c r="M12" s="21">
        <f>VLOOKUP($D$7,calculations!$A$11:$W$373,23,FALSE)</f>
        <v>25.227936536724886</v>
      </c>
      <c r="N12" s="21">
        <f>VLOOKUP($D$7,calculations!$A$11:$AE$373,27,FALSE)</f>
        <v>25.372863980041696</v>
      </c>
      <c r="O12" s="21">
        <f>VLOOKUP($D$7,calculations!$A$11:$AE$373,31,FALSE)</f>
        <v>25.125519374567563</v>
      </c>
    </row>
    <row r="15" spans="1:15" x14ac:dyDescent="0.3">
      <c r="A15" s="11"/>
    </row>
    <row r="17" spans="1:15" x14ac:dyDescent="0.3">
      <c r="A17" s="11"/>
    </row>
    <row r="23" spans="1:15" x14ac:dyDescent="0.3">
      <c r="H23" s="14"/>
      <c r="I23" s="14"/>
      <c r="J23" s="14"/>
      <c r="K23" s="14"/>
      <c r="L23" s="14"/>
      <c r="M23" s="14"/>
      <c r="N23" s="14"/>
      <c r="O23" s="14"/>
    </row>
    <row r="24" spans="1:15" x14ac:dyDescent="0.3">
      <c r="H24" s="16" t="s">
        <v>1299</v>
      </c>
    </row>
    <row r="26" spans="1:15" x14ac:dyDescent="0.3">
      <c r="I26" s="19">
        <v>2015</v>
      </c>
      <c r="J26" s="19">
        <v>2016</v>
      </c>
      <c r="K26" s="19">
        <v>2017</v>
      </c>
      <c r="L26" s="19">
        <v>2018</v>
      </c>
      <c r="M26" s="19">
        <v>2019</v>
      </c>
      <c r="N26" s="19">
        <v>2020</v>
      </c>
      <c r="O26" s="19">
        <v>2021</v>
      </c>
    </row>
    <row r="27" spans="1:15" x14ac:dyDescent="0.3">
      <c r="H27" s="20" t="str">
        <f>B7</f>
        <v>England</v>
      </c>
      <c r="I27" s="22">
        <f>VLOOKUP($B$7,calculations!$A$11:$W$373,6,FALSE)</f>
        <v>3394.4</v>
      </c>
      <c r="J27" s="22">
        <f>VLOOKUP($B$7,calculations!$A$11:$W$373,10,FALSE)</f>
        <v>3338.34</v>
      </c>
      <c r="K27" s="22">
        <f>VLOOKUP($B$7,calculations!$A$11:$W$373,14,FALSE)</f>
        <v>3387.1700000000005</v>
      </c>
      <c r="L27" s="22">
        <f>VLOOKUP($B$7,calculations!$A$11:$W$373,18,FALSE)</f>
        <v>3383.869999999999</v>
      </c>
      <c r="M27" s="22">
        <f>VLOOKUP($B$7,calculations!$A$11:$W$373,22,FALSE)</f>
        <v>3453.6500000000005</v>
      </c>
      <c r="N27" s="22">
        <f>VLOOKUP($B$7,calculations!$A$11:$AE$373,26,FALSE)</f>
        <v>3571.0699999999993</v>
      </c>
      <c r="O27" s="22">
        <f>VLOOKUP($B$7,calculations!$A$11:$AE$373,30,FALSE)</f>
        <v>3632.9199999999996</v>
      </c>
    </row>
    <row r="28" spans="1:15" x14ac:dyDescent="0.3">
      <c r="H28" s="20" t="str">
        <f>D7</f>
        <v>Predominantly Rural</v>
      </c>
      <c r="I28" s="22">
        <f>VLOOKUP($D$7,calculations!$A$11:$W$373,6,FALSE)</f>
        <v>1395.0299999999997</v>
      </c>
      <c r="J28" s="22">
        <f>VLOOKUP($D$7,calculations!$A$11:$W$373,10,FALSE)</f>
        <v>1361.8600000000006</v>
      </c>
      <c r="K28" s="22">
        <f>VLOOKUP($D$7,calculations!$A$11:$W$373,14,FALSE)</f>
        <v>1359.1900000000005</v>
      </c>
      <c r="L28" s="22">
        <f>VLOOKUP($D$7,calculations!$A$11:$W$373,18,FALSE)</f>
        <v>1332.5899999999992</v>
      </c>
      <c r="M28" s="22">
        <f>VLOOKUP($D$7,calculations!$A$11:$W$373,22,FALSE)</f>
        <v>1335.3500000000001</v>
      </c>
      <c r="N28" s="22">
        <f>VLOOKUP($D$7,calculations!$A$11:$AE$373,26,FALSE)</f>
        <v>1358.7599999999998</v>
      </c>
      <c r="O28" s="22">
        <f>VLOOKUP($D$7,calculations!$A$11:$AE$373,30,FALSE)</f>
        <v>1358.1699999999996</v>
      </c>
    </row>
  </sheetData>
  <sheetProtection algorithmName="SHA-512" hashValue="+vscS/dE9hUGiitl6bQTWhRoFxb+MfyC48SXezDqX+s1K5SgK5AdAIP6P/Y9ucXiwNhfx+gGfzs5i/ISlXdJzA==" saltValue="7GGpZgdCEQ35KTV7j8rqGg==" spinCount="100000" sheet="1" objects="1" scenarios="1"/>
  <protectedRanges>
    <protectedRange sqref="D7" name="Range2"/>
    <protectedRange sqref="B7" name="Range1"/>
  </protectedRanges>
  <mergeCells count="1">
    <mergeCell ref="A3:B3"/>
  </mergeCells>
  <dataValidations count="1">
    <dataValidation type="list" allowBlank="1" showInputMessage="1" showErrorMessage="1" sqref="B7 D7" xr:uid="{B6DB633D-8479-4007-95A3-3828E99AFD03}">
      <formula1>members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E249-D602-434C-ACDE-8C1A70D51664}">
  <sheetPr codeName="Sheet10"/>
  <dimension ref="A1:P411"/>
  <sheetViews>
    <sheetView topLeftCell="B1" workbookViewId="0">
      <selection activeCell="J2" sqref="J2"/>
    </sheetView>
  </sheetViews>
  <sheetFormatPr defaultColWidth="9.109375" defaultRowHeight="13.2" x14ac:dyDescent="0.25"/>
  <cols>
    <col min="1" max="1" width="30.33203125" style="26" customWidth="1"/>
    <col min="2" max="2" width="30.6640625" style="26" customWidth="1"/>
    <col min="3" max="3" width="12.6640625" style="26" customWidth="1"/>
    <col min="4" max="4" width="15.6640625" style="26" customWidth="1"/>
    <col min="5" max="8" width="25.6640625" style="26" customWidth="1"/>
    <col min="9" max="12" width="9.109375" style="26"/>
    <col min="13" max="16" width="17.6640625" style="26" customWidth="1"/>
    <col min="17" max="16384" width="9.109375" style="26"/>
  </cols>
  <sheetData>
    <row r="1" spans="1:16" ht="15.6" customHeight="1" x14ac:dyDescent="0.25">
      <c r="A1" s="23" t="s">
        <v>1262</v>
      </c>
      <c r="B1" s="24"/>
      <c r="C1" s="24"/>
      <c r="D1" s="24"/>
      <c r="E1" s="25"/>
      <c r="F1" s="25"/>
      <c r="G1" s="25"/>
      <c r="H1" s="25"/>
      <c r="J1" s="26" t="s">
        <v>1294</v>
      </c>
    </row>
    <row r="2" spans="1:16" ht="77.25" customHeight="1" x14ac:dyDescent="0.25">
      <c r="A2" s="27" t="s">
        <v>410</v>
      </c>
      <c r="B2" s="28" t="s">
        <v>411</v>
      </c>
      <c r="C2" s="28" t="s">
        <v>412</v>
      </c>
      <c r="D2" s="28" t="s">
        <v>413</v>
      </c>
      <c r="E2" s="29" t="s">
        <v>414</v>
      </c>
      <c r="F2" s="29" t="s">
        <v>415</v>
      </c>
      <c r="G2" s="29" t="s">
        <v>416</v>
      </c>
      <c r="H2" s="29" t="s">
        <v>417</v>
      </c>
      <c r="J2" s="26" t="s">
        <v>1275</v>
      </c>
    </row>
    <row r="3" spans="1:16" ht="15" customHeight="1" x14ac:dyDescent="0.25">
      <c r="A3" s="30" t="s">
        <v>418</v>
      </c>
      <c r="B3" s="31" t="s">
        <v>122</v>
      </c>
      <c r="C3" s="31" t="s">
        <v>419</v>
      </c>
      <c r="D3" s="31" t="s">
        <v>420</v>
      </c>
      <c r="E3" s="31">
        <v>42481</v>
      </c>
      <c r="F3" s="31">
        <v>43640</v>
      </c>
      <c r="G3" s="31">
        <v>1159</v>
      </c>
      <c r="H3" s="32">
        <v>2.6558203499999999E-2</v>
      </c>
      <c r="J3" s="26" t="s">
        <v>1276</v>
      </c>
    </row>
    <row r="4" spans="1:16" ht="15" customHeight="1" x14ac:dyDescent="0.25">
      <c r="A4" s="30" t="s">
        <v>418</v>
      </c>
      <c r="B4" s="31" t="s">
        <v>126</v>
      </c>
      <c r="C4" s="31" t="s">
        <v>421</v>
      </c>
      <c r="D4" s="31" t="s">
        <v>422</v>
      </c>
      <c r="E4" s="31">
        <v>61136</v>
      </c>
      <c r="F4" s="31">
        <v>63360</v>
      </c>
      <c r="G4" s="31">
        <v>2224</v>
      </c>
      <c r="H4" s="32">
        <v>3.5101010100000003E-2</v>
      </c>
      <c r="J4" s="26" t="s">
        <v>1277</v>
      </c>
    </row>
    <row r="5" spans="1:16" ht="79.2" x14ac:dyDescent="0.25">
      <c r="A5" s="30" t="s">
        <v>418</v>
      </c>
      <c r="B5" s="31" t="s">
        <v>127</v>
      </c>
      <c r="C5" s="31" t="s">
        <v>423</v>
      </c>
      <c r="D5" s="31" t="s">
        <v>424</v>
      </c>
      <c r="E5" s="31">
        <v>61289</v>
      </c>
      <c r="F5" s="31">
        <v>64200</v>
      </c>
      <c r="G5" s="31">
        <v>2911</v>
      </c>
      <c r="H5" s="32">
        <v>4.5342679099999998E-2</v>
      </c>
      <c r="J5" s="26" t="s">
        <v>1278</v>
      </c>
      <c r="K5" s="26" t="s">
        <v>1279</v>
      </c>
      <c r="L5" s="26" t="s">
        <v>1280</v>
      </c>
      <c r="M5" s="63" t="s">
        <v>1281</v>
      </c>
      <c r="N5" s="63" t="s">
        <v>1282</v>
      </c>
      <c r="O5" s="63" t="s">
        <v>1283</v>
      </c>
      <c r="P5" s="63" t="s">
        <v>1284</v>
      </c>
    </row>
    <row r="6" spans="1:16" ht="15" customHeight="1" x14ac:dyDescent="0.25">
      <c r="A6" s="30" t="s">
        <v>418</v>
      </c>
      <c r="B6" s="31" t="s">
        <v>129</v>
      </c>
      <c r="C6" s="31" t="s">
        <v>425</v>
      </c>
      <c r="D6" s="31" t="s">
        <v>426</v>
      </c>
      <c r="E6" s="31">
        <v>83943</v>
      </c>
      <c r="F6" s="31">
        <v>86460</v>
      </c>
      <c r="G6" s="31">
        <v>2517</v>
      </c>
      <c r="H6" s="32">
        <v>2.9111728E-2</v>
      </c>
      <c r="J6" s="26" t="s">
        <v>1219</v>
      </c>
      <c r="K6" s="26" t="s">
        <v>1218</v>
      </c>
      <c r="L6" s="26" t="s">
        <v>1285</v>
      </c>
      <c r="M6" s="26">
        <v>28250.915000000001</v>
      </c>
      <c r="N6" s="26">
        <v>24115.489000000001</v>
      </c>
      <c r="O6" s="26">
        <v>4135.43</v>
      </c>
      <c r="P6" s="26">
        <v>0.14638216142733801</v>
      </c>
    </row>
    <row r="7" spans="1:16" ht="15" customHeight="1" x14ac:dyDescent="0.25">
      <c r="A7" s="30" t="s">
        <v>418</v>
      </c>
      <c r="B7" s="31" t="s">
        <v>130</v>
      </c>
      <c r="C7" s="31" t="s">
        <v>427</v>
      </c>
      <c r="D7" s="31" t="s">
        <v>428</v>
      </c>
      <c r="E7" s="31">
        <v>47691</v>
      </c>
      <c r="F7" s="31">
        <v>50350</v>
      </c>
      <c r="G7" s="31">
        <v>2659</v>
      </c>
      <c r="H7" s="32">
        <v>5.28103277E-2</v>
      </c>
      <c r="J7" s="26" t="s">
        <v>1286</v>
      </c>
      <c r="K7" s="26" t="s">
        <v>1287</v>
      </c>
      <c r="L7" s="26" t="s">
        <v>1285</v>
      </c>
      <c r="M7" s="26">
        <v>25635.73</v>
      </c>
      <c r="N7" s="26">
        <v>22015.757000000001</v>
      </c>
      <c r="O7" s="26">
        <v>3619.97</v>
      </c>
      <c r="P7" s="26">
        <v>0.14120799368693601</v>
      </c>
    </row>
    <row r="8" spans="1:16" ht="15" customHeight="1" x14ac:dyDescent="0.25">
      <c r="A8" s="30" t="s">
        <v>418</v>
      </c>
      <c r="B8" s="31" t="s">
        <v>38</v>
      </c>
      <c r="C8" s="31" t="s">
        <v>429</v>
      </c>
      <c r="D8" s="31" t="s">
        <v>430</v>
      </c>
      <c r="E8" s="31">
        <v>228953</v>
      </c>
      <c r="F8" s="31">
        <v>244120</v>
      </c>
      <c r="G8" s="31">
        <v>15167</v>
      </c>
      <c r="H8" s="32">
        <v>6.2129280699999997E-2</v>
      </c>
      <c r="J8" s="26" t="s">
        <v>1220</v>
      </c>
      <c r="K8" s="26" t="s">
        <v>1</v>
      </c>
      <c r="L8" s="26" t="s">
        <v>1285</v>
      </c>
      <c r="M8" s="26">
        <v>24203.07</v>
      </c>
      <c r="N8" s="26">
        <v>20819.468000000001</v>
      </c>
      <c r="O8" s="26">
        <v>3383.6</v>
      </c>
      <c r="P8" s="26">
        <v>0.139800446802823</v>
      </c>
    </row>
    <row r="9" spans="1:16" ht="15" customHeight="1" x14ac:dyDescent="0.25">
      <c r="A9" s="30" t="s">
        <v>418</v>
      </c>
      <c r="B9" s="31" t="s">
        <v>75</v>
      </c>
      <c r="C9" s="31" t="s">
        <v>431</v>
      </c>
      <c r="D9" s="31" t="s">
        <v>432</v>
      </c>
      <c r="E9" s="31">
        <v>124830</v>
      </c>
      <c r="F9" s="31">
        <v>152580</v>
      </c>
      <c r="G9" s="31">
        <v>27750</v>
      </c>
      <c r="H9" s="32">
        <v>0.181871805</v>
      </c>
      <c r="J9" s="26" t="s">
        <v>1221</v>
      </c>
      <c r="K9" s="26" t="s">
        <v>418</v>
      </c>
      <c r="L9" s="26" t="s">
        <v>1285</v>
      </c>
      <c r="M9" s="26">
        <v>1229.33</v>
      </c>
      <c r="N9" s="26">
        <v>1138.405</v>
      </c>
      <c r="O9" s="26">
        <v>90.93</v>
      </c>
      <c r="P9" s="26">
        <v>7.39671203013023E-2</v>
      </c>
    </row>
    <row r="10" spans="1:16" ht="15" customHeight="1" x14ac:dyDescent="0.25">
      <c r="A10" s="30" t="s">
        <v>418</v>
      </c>
      <c r="B10" s="31" t="s">
        <v>344</v>
      </c>
      <c r="C10" s="31" t="s">
        <v>433</v>
      </c>
      <c r="D10" s="31" t="s">
        <v>434</v>
      </c>
      <c r="E10" s="31">
        <v>113882</v>
      </c>
      <c r="F10" s="31">
        <v>132510</v>
      </c>
      <c r="G10" s="31">
        <v>18628</v>
      </c>
      <c r="H10" s="32">
        <v>0.14057806959999999</v>
      </c>
      <c r="J10" s="26" t="s">
        <v>1223</v>
      </c>
      <c r="K10" s="26" t="s">
        <v>443</v>
      </c>
      <c r="L10" s="26" t="s">
        <v>1285</v>
      </c>
      <c r="M10" s="26">
        <v>3272.71</v>
      </c>
      <c r="N10" s="26">
        <v>2985.2710000000002</v>
      </c>
      <c r="O10" s="26">
        <v>287.44</v>
      </c>
      <c r="P10" s="26">
        <v>8.7829352432693394E-2</v>
      </c>
    </row>
    <row r="11" spans="1:16" ht="15" customHeight="1" x14ac:dyDescent="0.25">
      <c r="A11" s="30" t="s">
        <v>418</v>
      </c>
      <c r="B11" s="31" t="s">
        <v>345</v>
      </c>
      <c r="C11" s="31" t="s">
        <v>435</v>
      </c>
      <c r="D11" s="31" t="s">
        <v>436</v>
      </c>
      <c r="E11" s="31">
        <v>94623</v>
      </c>
      <c r="F11" s="31">
        <v>97760</v>
      </c>
      <c r="G11" s="31">
        <v>3137</v>
      </c>
      <c r="H11" s="32">
        <v>3.2088788899999998E-2</v>
      </c>
      <c r="J11" s="26" t="s">
        <v>1225</v>
      </c>
      <c r="K11" s="26" t="s">
        <v>522</v>
      </c>
      <c r="L11" s="26" t="s">
        <v>1285</v>
      </c>
      <c r="M11" s="26">
        <v>2418.52</v>
      </c>
      <c r="N11" s="26">
        <v>2179.9259999999999</v>
      </c>
      <c r="O11" s="26">
        <v>238.59</v>
      </c>
      <c r="P11" s="26">
        <v>9.8651241254982397E-2</v>
      </c>
    </row>
    <row r="12" spans="1:16" ht="15" customHeight="1" x14ac:dyDescent="0.25">
      <c r="A12" s="30" t="s">
        <v>418</v>
      </c>
      <c r="B12" s="31" t="s">
        <v>346</v>
      </c>
      <c r="C12" s="31" t="s">
        <v>437</v>
      </c>
      <c r="D12" s="31" t="s">
        <v>438</v>
      </c>
      <c r="E12" s="31">
        <v>70331</v>
      </c>
      <c r="F12" s="31">
        <v>71780</v>
      </c>
      <c r="G12" s="31">
        <v>1449</v>
      </c>
      <c r="H12" s="32">
        <v>2.0186681500000001E-2</v>
      </c>
      <c r="J12" s="26" t="s">
        <v>1227</v>
      </c>
      <c r="K12" s="26" t="s">
        <v>565</v>
      </c>
      <c r="L12" s="26" t="s">
        <v>1285</v>
      </c>
      <c r="M12" s="26">
        <v>2083.81</v>
      </c>
      <c r="N12" s="26">
        <v>1850.607</v>
      </c>
      <c r="O12" s="26">
        <v>233.2</v>
      </c>
      <c r="P12" s="26">
        <v>0.111910394901647</v>
      </c>
    </row>
    <row r="13" spans="1:16" ht="15" customHeight="1" x14ac:dyDescent="0.25">
      <c r="A13" s="30" t="s">
        <v>418</v>
      </c>
      <c r="B13" s="31" t="s">
        <v>347</v>
      </c>
      <c r="C13" s="31" t="s">
        <v>439</v>
      </c>
      <c r="D13" s="31" t="s">
        <v>440</v>
      </c>
      <c r="E13" s="31">
        <v>123294</v>
      </c>
      <c r="F13" s="31">
        <v>129060</v>
      </c>
      <c r="G13" s="31">
        <v>5766</v>
      </c>
      <c r="H13" s="32">
        <v>4.4676894500000001E-2</v>
      </c>
      <c r="J13" s="26" t="s">
        <v>1229</v>
      </c>
      <c r="K13" s="26" t="s">
        <v>399</v>
      </c>
      <c r="L13" s="26" t="s">
        <v>1285</v>
      </c>
      <c r="M13" s="26">
        <v>2483.5700000000002</v>
      </c>
      <c r="N13" s="26">
        <v>2182.3760000000002</v>
      </c>
      <c r="O13" s="26">
        <v>301.19</v>
      </c>
      <c r="P13" s="26">
        <v>0.121273006196725</v>
      </c>
    </row>
    <row r="14" spans="1:16" ht="15" customHeight="1" x14ac:dyDescent="0.25">
      <c r="A14" s="30" t="s">
        <v>418</v>
      </c>
      <c r="B14" s="31" t="s">
        <v>343</v>
      </c>
      <c r="C14" s="31" t="s">
        <v>441</v>
      </c>
      <c r="D14" s="31" t="s">
        <v>442</v>
      </c>
      <c r="E14" s="31">
        <v>88324</v>
      </c>
      <c r="F14" s="31">
        <v>93520</v>
      </c>
      <c r="G14" s="31">
        <v>5196</v>
      </c>
      <c r="H14" s="32">
        <v>5.5560308000000003E-2</v>
      </c>
      <c r="J14" s="26" t="s">
        <v>1231</v>
      </c>
      <c r="K14" s="26" t="s">
        <v>706</v>
      </c>
      <c r="L14" s="26" t="s">
        <v>1285</v>
      </c>
      <c r="M14" s="26">
        <v>2674.39</v>
      </c>
      <c r="N14" s="26">
        <v>2158.29</v>
      </c>
      <c r="O14" s="26">
        <v>516.1</v>
      </c>
      <c r="P14" s="26">
        <v>0.192978585770961</v>
      </c>
    </row>
    <row r="15" spans="1:16" ht="15" customHeight="1" x14ac:dyDescent="0.25">
      <c r="A15" s="30" t="s">
        <v>443</v>
      </c>
      <c r="B15" s="31" t="s">
        <v>132</v>
      </c>
      <c r="C15" s="31" t="s">
        <v>444</v>
      </c>
      <c r="D15" s="31" t="s">
        <v>445</v>
      </c>
      <c r="E15" s="31">
        <v>55756</v>
      </c>
      <c r="F15" s="31">
        <v>57090</v>
      </c>
      <c r="G15" s="31">
        <v>1334</v>
      </c>
      <c r="H15" s="32">
        <v>2.3366614099999999E-2</v>
      </c>
      <c r="J15" s="26" t="s">
        <v>1288</v>
      </c>
      <c r="K15" s="26" t="s">
        <v>1289</v>
      </c>
      <c r="L15" s="26" t="s">
        <v>1285</v>
      </c>
      <c r="M15" s="26">
        <v>3602.73</v>
      </c>
      <c r="N15" s="26">
        <v>3035.605</v>
      </c>
      <c r="O15" s="26">
        <v>567.13</v>
      </c>
      <c r="P15" s="26">
        <v>0.157416736752407</v>
      </c>
    </row>
    <row r="16" spans="1:16" ht="15" customHeight="1" x14ac:dyDescent="0.25">
      <c r="A16" s="30" t="s">
        <v>443</v>
      </c>
      <c r="B16" s="31" t="s">
        <v>133</v>
      </c>
      <c r="C16" s="31" t="s">
        <v>446</v>
      </c>
      <c r="D16" s="31" t="s">
        <v>447</v>
      </c>
      <c r="E16" s="31">
        <v>89423</v>
      </c>
      <c r="F16" s="31">
        <v>92730</v>
      </c>
      <c r="G16" s="31">
        <v>3307</v>
      </c>
      <c r="H16" s="32">
        <v>3.5662676599999998E-2</v>
      </c>
      <c r="J16" s="26" t="s">
        <v>1233</v>
      </c>
      <c r="K16" s="26" t="s">
        <v>401</v>
      </c>
      <c r="L16" s="26" t="s">
        <v>1285</v>
      </c>
      <c r="M16" s="26">
        <v>1547.93</v>
      </c>
      <c r="N16" s="26">
        <v>1209.692</v>
      </c>
      <c r="O16" s="26">
        <v>338.24</v>
      </c>
      <c r="P16" s="26">
        <v>0.21851117298585901</v>
      </c>
    </row>
    <row r="17" spans="1:16" ht="15" customHeight="1" x14ac:dyDescent="0.25">
      <c r="A17" s="30" t="s">
        <v>443</v>
      </c>
      <c r="B17" s="31" t="s">
        <v>135</v>
      </c>
      <c r="C17" s="31" t="s">
        <v>448</v>
      </c>
      <c r="D17" s="31" t="s">
        <v>449</v>
      </c>
      <c r="E17" s="31">
        <v>59363</v>
      </c>
      <c r="F17" s="31">
        <v>60920</v>
      </c>
      <c r="G17" s="31">
        <v>1557</v>
      </c>
      <c r="H17" s="32">
        <v>2.5558108999999999E-2</v>
      </c>
      <c r="J17" s="26" t="s">
        <v>1235</v>
      </c>
      <c r="K17" s="26" t="s">
        <v>402</v>
      </c>
      <c r="L17" s="26" t="s">
        <v>1285</v>
      </c>
      <c r="M17" s="26">
        <v>2054.79</v>
      </c>
      <c r="N17" s="26">
        <v>1825.913</v>
      </c>
      <c r="O17" s="26">
        <v>228.88</v>
      </c>
      <c r="P17" s="26">
        <v>0.111388511721392</v>
      </c>
    </row>
    <row r="18" spans="1:16" ht="15" customHeight="1" x14ac:dyDescent="0.25">
      <c r="A18" s="30" t="s">
        <v>443</v>
      </c>
      <c r="B18" s="31" t="s">
        <v>137</v>
      </c>
      <c r="C18" s="31" t="s">
        <v>450</v>
      </c>
      <c r="D18" s="31" t="s">
        <v>451</v>
      </c>
      <c r="E18" s="31">
        <v>63690</v>
      </c>
      <c r="F18" s="31">
        <v>71440</v>
      </c>
      <c r="G18" s="31">
        <v>7750</v>
      </c>
      <c r="H18" s="32">
        <v>0.1084826428</v>
      </c>
      <c r="J18" s="26" t="s">
        <v>1237</v>
      </c>
      <c r="K18" s="26" t="s">
        <v>863</v>
      </c>
      <c r="L18" s="26" t="s">
        <v>1285</v>
      </c>
      <c r="M18" s="26">
        <v>3893.75</v>
      </c>
      <c r="N18" s="26">
        <v>3345.0129999999999</v>
      </c>
      <c r="O18" s="26">
        <v>548.74</v>
      </c>
      <c r="P18" s="26">
        <v>0.140928410914928</v>
      </c>
    </row>
    <row r="19" spans="1:16" ht="15" customHeight="1" x14ac:dyDescent="0.25">
      <c r="A19" s="30" t="s">
        <v>443</v>
      </c>
      <c r="B19" s="31" t="s">
        <v>29</v>
      </c>
      <c r="C19" s="31" t="s">
        <v>452</v>
      </c>
      <c r="D19" s="31" t="s">
        <v>453</v>
      </c>
      <c r="E19" s="31">
        <v>155972</v>
      </c>
      <c r="F19" s="31">
        <v>174070</v>
      </c>
      <c r="G19" s="31">
        <v>18098</v>
      </c>
      <c r="H19" s="32">
        <v>0.10396966739999999</v>
      </c>
      <c r="J19" s="26" t="s">
        <v>1239</v>
      </c>
      <c r="K19" s="26" t="s">
        <v>992</v>
      </c>
      <c r="L19" s="26" t="s">
        <v>1285</v>
      </c>
      <c r="M19" s="26">
        <v>2544.27</v>
      </c>
      <c r="N19" s="26">
        <v>1943.9749999999999</v>
      </c>
      <c r="O19" s="26">
        <v>600.29999999999995</v>
      </c>
      <c r="P19" s="26">
        <v>0.23594194012427899</v>
      </c>
    </row>
    <row r="20" spans="1:16" ht="15" customHeight="1" x14ac:dyDescent="0.25">
      <c r="A20" s="30" t="s">
        <v>443</v>
      </c>
      <c r="B20" s="31" t="s">
        <v>182</v>
      </c>
      <c r="C20" s="31" t="s">
        <v>454</v>
      </c>
      <c r="D20" s="31" t="s">
        <v>455</v>
      </c>
      <c r="E20" s="31">
        <v>141640</v>
      </c>
      <c r="F20" s="31">
        <v>156680</v>
      </c>
      <c r="G20" s="31">
        <v>15040</v>
      </c>
      <c r="H20" s="32">
        <v>9.59918305E-2</v>
      </c>
      <c r="J20" s="26" t="s">
        <v>1241</v>
      </c>
      <c r="K20" s="26" t="s">
        <v>1053</v>
      </c>
      <c r="L20" s="26" t="s">
        <v>1285</v>
      </c>
      <c r="M20" s="26">
        <v>1432.66</v>
      </c>
      <c r="N20" s="26">
        <v>1155.605</v>
      </c>
      <c r="O20" s="26">
        <v>277.06</v>
      </c>
      <c r="P20" s="26">
        <v>0.19338852204989301</v>
      </c>
    </row>
    <row r="21" spans="1:16" ht="15" customHeight="1" x14ac:dyDescent="0.25">
      <c r="A21" s="30" t="s">
        <v>443</v>
      </c>
      <c r="B21" s="31" t="s">
        <v>23</v>
      </c>
      <c r="C21" s="31" t="s">
        <v>456</v>
      </c>
      <c r="D21" s="31" t="s">
        <v>457</v>
      </c>
      <c r="E21" s="31">
        <v>39029</v>
      </c>
      <c r="F21" s="31">
        <v>46970</v>
      </c>
      <c r="G21" s="31">
        <v>7941</v>
      </c>
      <c r="H21" s="32">
        <v>0.16906536089999999</v>
      </c>
      <c r="J21" s="26" t="s">
        <v>1243</v>
      </c>
      <c r="K21" s="26" t="s">
        <v>1120</v>
      </c>
      <c r="L21" s="26" t="s">
        <v>1285</v>
      </c>
      <c r="M21" s="26">
        <v>2615.1849999999999</v>
      </c>
      <c r="N21" s="26">
        <v>2099.732</v>
      </c>
      <c r="O21" s="26">
        <v>515.45000000000005</v>
      </c>
      <c r="P21" s="26">
        <v>0.19709886681057001</v>
      </c>
    </row>
    <row r="22" spans="1:16" ht="15" customHeight="1" x14ac:dyDescent="0.25">
      <c r="A22" s="30" t="s">
        <v>443</v>
      </c>
      <c r="B22" s="31" t="s">
        <v>194</v>
      </c>
      <c r="C22" s="31" t="s">
        <v>458</v>
      </c>
      <c r="D22" s="31" t="s">
        <v>459</v>
      </c>
      <c r="E22" s="31">
        <v>32613</v>
      </c>
      <c r="F22" s="31">
        <v>33470</v>
      </c>
      <c r="G22" s="31">
        <v>857</v>
      </c>
      <c r="H22" s="32">
        <v>2.5605019400000002E-2</v>
      </c>
      <c r="J22" s="26" t="s">
        <v>419</v>
      </c>
      <c r="K22" s="26" t="s">
        <v>418</v>
      </c>
      <c r="L22" s="26" t="s">
        <v>122</v>
      </c>
      <c r="M22" s="26">
        <v>43.64</v>
      </c>
      <c r="N22" s="26">
        <v>42.375</v>
      </c>
      <c r="O22" s="26">
        <v>1.27</v>
      </c>
      <c r="P22" s="26">
        <v>2.9101741521539898E-2</v>
      </c>
    </row>
    <row r="23" spans="1:16" ht="15" customHeight="1" x14ac:dyDescent="0.25">
      <c r="A23" s="30" t="s">
        <v>443</v>
      </c>
      <c r="B23" s="31" t="s">
        <v>195</v>
      </c>
      <c r="C23" s="31" t="s">
        <v>460</v>
      </c>
      <c r="D23" s="31" t="s">
        <v>461</v>
      </c>
      <c r="E23" s="31">
        <v>44474</v>
      </c>
      <c r="F23" s="31">
        <v>52150</v>
      </c>
      <c r="G23" s="31">
        <v>7676</v>
      </c>
      <c r="H23" s="32">
        <v>0.1471907958</v>
      </c>
      <c r="J23" s="26" t="s">
        <v>421</v>
      </c>
      <c r="K23" s="26" t="s">
        <v>418</v>
      </c>
      <c r="L23" s="26" t="s">
        <v>126</v>
      </c>
      <c r="M23" s="26">
        <v>63.36</v>
      </c>
      <c r="N23" s="26">
        <v>60.95</v>
      </c>
      <c r="O23" s="26">
        <v>2.41</v>
      </c>
      <c r="P23" s="26">
        <v>3.8036616161616202E-2</v>
      </c>
    </row>
    <row r="24" spans="1:16" ht="15" customHeight="1" x14ac:dyDescent="0.25">
      <c r="A24" s="30" t="s">
        <v>443</v>
      </c>
      <c r="B24" s="31" t="s">
        <v>31</v>
      </c>
      <c r="C24" s="31" t="s">
        <v>462</v>
      </c>
      <c r="D24" s="31" t="s">
        <v>463</v>
      </c>
      <c r="E24" s="31">
        <v>29297</v>
      </c>
      <c r="F24" s="31">
        <v>33610</v>
      </c>
      <c r="G24" s="31">
        <v>4313</v>
      </c>
      <c r="H24" s="32">
        <v>0.12832490329999999</v>
      </c>
      <c r="J24" s="26" t="s">
        <v>423</v>
      </c>
      <c r="K24" s="26" t="s">
        <v>418</v>
      </c>
      <c r="L24" s="26" t="s">
        <v>127</v>
      </c>
      <c r="M24" s="26">
        <v>64.2</v>
      </c>
      <c r="N24" s="26">
        <v>61.189</v>
      </c>
      <c r="O24" s="26">
        <v>3.01</v>
      </c>
      <c r="P24" s="26">
        <v>4.68847352024922E-2</v>
      </c>
    </row>
    <row r="25" spans="1:16" ht="15" customHeight="1" x14ac:dyDescent="0.25">
      <c r="A25" s="30" t="s">
        <v>443</v>
      </c>
      <c r="B25" s="31" t="s">
        <v>46</v>
      </c>
      <c r="C25" s="31" t="s">
        <v>464</v>
      </c>
      <c r="D25" s="31" t="s">
        <v>465</v>
      </c>
      <c r="E25" s="31">
        <v>11338</v>
      </c>
      <c r="F25" s="31">
        <v>26360</v>
      </c>
      <c r="G25" s="31">
        <v>15022</v>
      </c>
      <c r="H25" s="32">
        <v>0.5698786039</v>
      </c>
      <c r="J25" s="26" t="s">
        <v>425</v>
      </c>
      <c r="K25" s="26" t="s">
        <v>418</v>
      </c>
      <c r="L25" s="26" t="s">
        <v>129</v>
      </c>
      <c r="M25" s="26">
        <v>86.46</v>
      </c>
      <c r="N25" s="26">
        <v>83.793999999999997</v>
      </c>
      <c r="O25" s="26">
        <v>2.67</v>
      </c>
      <c r="P25" s="26">
        <v>3.0881332408050001E-2</v>
      </c>
    </row>
    <row r="26" spans="1:16" ht="15" customHeight="1" x14ac:dyDescent="0.25">
      <c r="A26" s="30" t="s">
        <v>443</v>
      </c>
      <c r="B26" s="31" t="s">
        <v>92</v>
      </c>
      <c r="C26" s="31" t="s">
        <v>466</v>
      </c>
      <c r="D26" s="31" t="s">
        <v>467</v>
      </c>
      <c r="E26" s="31">
        <v>40884</v>
      </c>
      <c r="F26" s="31">
        <v>53330</v>
      </c>
      <c r="G26" s="31">
        <v>12446</v>
      </c>
      <c r="H26" s="32">
        <v>0.23337708609999999</v>
      </c>
      <c r="J26" s="26" t="s">
        <v>427</v>
      </c>
      <c r="K26" s="26" t="s">
        <v>418</v>
      </c>
      <c r="L26" s="26" t="s">
        <v>130</v>
      </c>
      <c r="M26" s="26">
        <v>50.35</v>
      </c>
      <c r="N26" s="26">
        <v>47.598999999999997</v>
      </c>
      <c r="O26" s="26">
        <v>2.75</v>
      </c>
      <c r="P26" s="26">
        <v>5.4617676266136998E-2</v>
      </c>
    </row>
    <row r="27" spans="1:16" ht="15" customHeight="1" x14ac:dyDescent="0.25">
      <c r="A27" s="30" t="s">
        <v>443</v>
      </c>
      <c r="B27" s="31" t="s">
        <v>254</v>
      </c>
      <c r="C27" s="31" t="s">
        <v>468</v>
      </c>
      <c r="D27" s="31" t="s">
        <v>469</v>
      </c>
      <c r="E27" s="31">
        <v>40392</v>
      </c>
      <c r="F27" s="31">
        <v>41260</v>
      </c>
      <c r="G27" s="31">
        <v>868</v>
      </c>
      <c r="H27" s="32">
        <v>2.10373243E-2</v>
      </c>
      <c r="J27" s="26" t="s">
        <v>429</v>
      </c>
      <c r="K27" s="26" t="s">
        <v>418</v>
      </c>
      <c r="L27" s="26" t="s">
        <v>38</v>
      </c>
      <c r="M27" s="26">
        <v>244.12</v>
      </c>
      <c r="N27" s="26">
        <v>228.685</v>
      </c>
      <c r="O27" s="26">
        <v>15.44</v>
      </c>
      <c r="P27" s="26">
        <v>6.3247583155825002E-2</v>
      </c>
    </row>
    <row r="28" spans="1:16" ht="15" customHeight="1" x14ac:dyDescent="0.25">
      <c r="A28" s="30" t="s">
        <v>443</v>
      </c>
      <c r="B28" s="31" t="s">
        <v>255</v>
      </c>
      <c r="C28" s="31" t="s">
        <v>470</v>
      </c>
      <c r="D28" s="31" t="s">
        <v>471</v>
      </c>
      <c r="E28" s="31">
        <v>48373</v>
      </c>
      <c r="F28" s="31">
        <v>50590</v>
      </c>
      <c r="G28" s="31">
        <v>2217</v>
      </c>
      <c r="H28" s="32">
        <v>4.3822889900000002E-2</v>
      </c>
      <c r="J28" s="26" t="s">
        <v>431</v>
      </c>
      <c r="K28" s="26" t="s">
        <v>418</v>
      </c>
      <c r="L28" s="26" t="s">
        <v>75</v>
      </c>
      <c r="M28" s="26">
        <v>152.58000000000001</v>
      </c>
      <c r="N28" s="26">
        <v>124.539</v>
      </c>
      <c r="O28" s="26">
        <v>28.04</v>
      </c>
      <c r="P28" s="26">
        <v>0.183772447240792</v>
      </c>
    </row>
    <row r="29" spans="1:16" ht="15" customHeight="1" x14ac:dyDescent="0.25">
      <c r="A29" s="30" t="s">
        <v>443</v>
      </c>
      <c r="B29" s="31" t="s">
        <v>256</v>
      </c>
      <c r="C29" s="31" t="s">
        <v>472</v>
      </c>
      <c r="D29" s="31" t="s">
        <v>473</v>
      </c>
      <c r="E29" s="31">
        <v>34432</v>
      </c>
      <c r="F29" s="31">
        <v>38530</v>
      </c>
      <c r="G29" s="31">
        <v>4098</v>
      </c>
      <c r="H29" s="32">
        <v>0.1063586815</v>
      </c>
      <c r="J29" s="26" t="s">
        <v>433</v>
      </c>
      <c r="K29" s="26" t="s">
        <v>418</v>
      </c>
      <c r="L29" s="26" t="s">
        <v>344</v>
      </c>
      <c r="M29" s="26">
        <v>132.51</v>
      </c>
      <c r="N29" s="26">
        <v>113.593</v>
      </c>
      <c r="O29" s="26">
        <v>18.920000000000002</v>
      </c>
      <c r="P29" s="26">
        <v>0.14278167685457699</v>
      </c>
    </row>
    <row r="30" spans="1:16" ht="15" customHeight="1" x14ac:dyDescent="0.25">
      <c r="A30" s="30" t="s">
        <v>443</v>
      </c>
      <c r="B30" s="31" t="s">
        <v>257</v>
      </c>
      <c r="C30" s="31" t="s">
        <v>474</v>
      </c>
      <c r="D30" s="31" t="s">
        <v>475</v>
      </c>
      <c r="E30" s="31">
        <v>35900</v>
      </c>
      <c r="F30" s="31">
        <v>36840</v>
      </c>
      <c r="G30" s="31">
        <v>940</v>
      </c>
      <c r="H30" s="32">
        <v>2.5515743800000001E-2</v>
      </c>
      <c r="J30" s="26" t="s">
        <v>435</v>
      </c>
      <c r="K30" s="26" t="s">
        <v>418</v>
      </c>
      <c r="L30" s="26" t="s">
        <v>345</v>
      </c>
      <c r="M30" s="26">
        <v>97.76</v>
      </c>
      <c r="N30" s="26">
        <v>94.451999999999998</v>
      </c>
      <c r="O30" s="26">
        <v>3.31</v>
      </c>
      <c r="P30" s="26">
        <v>3.3858428805237303E-2</v>
      </c>
    </row>
    <row r="31" spans="1:16" ht="15" customHeight="1" x14ac:dyDescent="0.25">
      <c r="A31" s="30" t="s">
        <v>443</v>
      </c>
      <c r="B31" s="31" t="s">
        <v>258</v>
      </c>
      <c r="C31" s="31" t="s">
        <v>476</v>
      </c>
      <c r="D31" s="31" t="s">
        <v>477</v>
      </c>
      <c r="E31" s="31">
        <v>55992</v>
      </c>
      <c r="F31" s="31">
        <v>64430</v>
      </c>
      <c r="G31" s="31">
        <v>8438</v>
      </c>
      <c r="H31" s="32">
        <v>0.1309638367</v>
      </c>
      <c r="J31" s="26" t="s">
        <v>437</v>
      </c>
      <c r="K31" s="26" t="s">
        <v>418</v>
      </c>
      <c r="L31" s="26" t="s">
        <v>346</v>
      </c>
      <c r="M31" s="26">
        <v>71.78</v>
      </c>
      <c r="N31" s="26">
        <v>70.165999999999997</v>
      </c>
      <c r="O31" s="26">
        <v>1.61</v>
      </c>
      <c r="P31" s="26">
        <v>2.24296461409863E-2</v>
      </c>
    </row>
    <row r="32" spans="1:16" ht="15" customHeight="1" x14ac:dyDescent="0.25">
      <c r="A32" s="30" t="s">
        <v>443</v>
      </c>
      <c r="B32" s="31" t="s">
        <v>259</v>
      </c>
      <c r="C32" s="31" t="s">
        <v>478</v>
      </c>
      <c r="D32" s="31" t="s">
        <v>479</v>
      </c>
      <c r="E32" s="31">
        <v>39024</v>
      </c>
      <c r="F32" s="31">
        <v>40300</v>
      </c>
      <c r="G32" s="31">
        <v>1276</v>
      </c>
      <c r="H32" s="32">
        <v>3.1662531000000001E-2</v>
      </c>
      <c r="J32" s="26" t="s">
        <v>439</v>
      </c>
      <c r="K32" s="26" t="s">
        <v>418</v>
      </c>
      <c r="L32" s="26" t="s">
        <v>347</v>
      </c>
      <c r="M32" s="26">
        <v>129.06</v>
      </c>
      <c r="N32" s="26">
        <v>122.99299999999999</v>
      </c>
      <c r="O32" s="26">
        <v>6.07</v>
      </c>
      <c r="P32" s="26">
        <v>4.7032388036572101E-2</v>
      </c>
    </row>
    <row r="33" spans="1:16" ht="15" customHeight="1" x14ac:dyDescent="0.25">
      <c r="A33" s="30" t="s">
        <v>443</v>
      </c>
      <c r="B33" s="31" t="s">
        <v>260</v>
      </c>
      <c r="C33" s="31" t="s">
        <v>480</v>
      </c>
      <c r="D33" s="31" t="s">
        <v>481</v>
      </c>
      <c r="E33" s="31">
        <v>57238</v>
      </c>
      <c r="F33" s="31">
        <v>62940</v>
      </c>
      <c r="G33" s="31">
        <v>5702</v>
      </c>
      <c r="H33" s="32">
        <v>9.0594216699999994E-2</v>
      </c>
      <c r="J33" s="26" t="s">
        <v>441</v>
      </c>
      <c r="K33" s="26" t="s">
        <v>418</v>
      </c>
      <c r="L33" s="26" t="s">
        <v>343</v>
      </c>
      <c r="M33" s="26">
        <v>93.52</v>
      </c>
      <c r="N33" s="26">
        <v>88.07</v>
      </c>
      <c r="O33" s="26">
        <v>5.45</v>
      </c>
      <c r="P33" s="26">
        <v>5.8276304533789597E-2</v>
      </c>
    </row>
    <row r="34" spans="1:16" ht="15" customHeight="1" x14ac:dyDescent="0.25">
      <c r="A34" s="30" t="s">
        <v>443</v>
      </c>
      <c r="B34" s="31" t="s">
        <v>77</v>
      </c>
      <c r="C34" s="31" t="s">
        <v>482</v>
      </c>
      <c r="D34" s="31" t="s">
        <v>483</v>
      </c>
      <c r="E34" s="31">
        <v>22631</v>
      </c>
      <c r="F34" s="31">
        <v>26660</v>
      </c>
      <c r="G34" s="31">
        <v>4029</v>
      </c>
      <c r="H34" s="32">
        <v>0.1511252813</v>
      </c>
      <c r="J34" s="26" t="s">
        <v>444</v>
      </c>
      <c r="K34" s="26" t="s">
        <v>443</v>
      </c>
      <c r="L34" s="26" t="s">
        <v>132</v>
      </c>
      <c r="M34" s="26">
        <v>57.09</v>
      </c>
      <c r="N34" s="26">
        <v>55.667000000000002</v>
      </c>
      <c r="O34" s="26">
        <v>1.42</v>
      </c>
      <c r="P34" s="26">
        <v>2.4873007531967101E-2</v>
      </c>
    </row>
    <row r="35" spans="1:16" ht="15" customHeight="1" x14ac:dyDescent="0.25">
      <c r="A35" s="30" t="s">
        <v>443</v>
      </c>
      <c r="B35" s="31" t="s">
        <v>261</v>
      </c>
      <c r="C35" s="31" t="s">
        <v>484</v>
      </c>
      <c r="D35" s="31" t="s">
        <v>485</v>
      </c>
      <c r="E35" s="31">
        <v>30746</v>
      </c>
      <c r="F35" s="31">
        <v>31910</v>
      </c>
      <c r="G35" s="31">
        <v>1164</v>
      </c>
      <c r="H35" s="32">
        <v>3.6477593199999998E-2</v>
      </c>
      <c r="J35" s="26" t="s">
        <v>446</v>
      </c>
      <c r="K35" s="26" t="s">
        <v>443</v>
      </c>
      <c r="L35" s="26" t="s">
        <v>133</v>
      </c>
      <c r="M35" s="26">
        <v>92.73</v>
      </c>
      <c r="N35" s="26">
        <v>89.153999999999996</v>
      </c>
      <c r="O35" s="26">
        <v>3.58</v>
      </c>
      <c r="P35" s="26">
        <v>3.8606707645853597E-2</v>
      </c>
    </row>
    <row r="36" spans="1:16" ht="15" customHeight="1" x14ac:dyDescent="0.25">
      <c r="A36" s="30" t="s">
        <v>443</v>
      </c>
      <c r="B36" s="31" t="s">
        <v>262</v>
      </c>
      <c r="C36" s="31" t="s">
        <v>486</v>
      </c>
      <c r="D36" s="31" t="s">
        <v>487</v>
      </c>
      <c r="E36" s="31">
        <v>47812</v>
      </c>
      <c r="F36" s="31">
        <v>49260</v>
      </c>
      <c r="G36" s="31">
        <v>1448</v>
      </c>
      <c r="H36" s="32">
        <v>2.93950467E-2</v>
      </c>
      <c r="J36" s="26" t="s">
        <v>448</v>
      </c>
      <c r="K36" s="26" t="s">
        <v>443</v>
      </c>
      <c r="L36" s="26" t="s">
        <v>135</v>
      </c>
      <c r="M36" s="26">
        <v>60.92</v>
      </c>
      <c r="N36" s="26">
        <v>59.215000000000003</v>
      </c>
      <c r="O36" s="26">
        <v>1.71</v>
      </c>
      <c r="P36" s="26">
        <v>2.8069599474720899E-2</v>
      </c>
    </row>
    <row r="37" spans="1:16" ht="15" customHeight="1" x14ac:dyDescent="0.25">
      <c r="A37" s="30" t="s">
        <v>443</v>
      </c>
      <c r="B37" s="31" t="s">
        <v>263</v>
      </c>
      <c r="C37" s="31" t="s">
        <v>488</v>
      </c>
      <c r="D37" s="31" t="s">
        <v>489</v>
      </c>
      <c r="E37" s="31">
        <v>43794</v>
      </c>
      <c r="F37" s="31">
        <v>49380</v>
      </c>
      <c r="G37" s="31">
        <v>5586</v>
      </c>
      <c r="H37" s="32">
        <v>0.1131227217</v>
      </c>
      <c r="J37" s="26" t="s">
        <v>450</v>
      </c>
      <c r="K37" s="26" t="s">
        <v>443</v>
      </c>
      <c r="L37" s="26" t="s">
        <v>137</v>
      </c>
      <c r="M37" s="26">
        <v>71.44</v>
      </c>
      <c r="N37" s="26">
        <v>63.499000000000002</v>
      </c>
      <c r="O37" s="26">
        <v>7.94</v>
      </c>
      <c r="P37" s="26">
        <v>0.111142217245241</v>
      </c>
    </row>
    <row r="38" spans="1:16" ht="15" customHeight="1" x14ac:dyDescent="0.25">
      <c r="A38" s="30" t="s">
        <v>443</v>
      </c>
      <c r="B38" s="31" t="s">
        <v>264</v>
      </c>
      <c r="C38" s="31" t="s">
        <v>490</v>
      </c>
      <c r="D38" s="31" t="s">
        <v>491</v>
      </c>
      <c r="E38" s="31">
        <v>46778</v>
      </c>
      <c r="F38" s="31">
        <v>52240</v>
      </c>
      <c r="G38" s="31">
        <v>5462</v>
      </c>
      <c r="H38" s="32">
        <v>0.1045558959</v>
      </c>
      <c r="J38" s="26" t="s">
        <v>452</v>
      </c>
      <c r="K38" s="26" t="s">
        <v>443</v>
      </c>
      <c r="L38" s="26" t="s">
        <v>29</v>
      </c>
      <c r="M38" s="26">
        <v>174.07</v>
      </c>
      <c r="N38" s="26">
        <v>155.886</v>
      </c>
      <c r="O38" s="26">
        <v>18.18</v>
      </c>
      <c r="P38" s="26">
        <v>0.104440742230137</v>
      </c>
    </row>
    <row r="39" spans="1:16" ht="15" customHeight="1" x14ac:dyDescent="0.25">
      <c r="A39" s="30" t="s">
        <v>443</v>
      </c>
      <c r="B39" s="31" t="s">
        <v>324</v>
      </c>
      <c r="C39" s="31" t="s">
        <v>492</v>
      </c>
      <c r="D39" s="31" t="s">
        <v>493</v>
      </c>
      <c r="E39" s="31">
        <v>117555</v>
      </c>
      <c r="F39" s="31">
        <v>124560</v>
      </c>
      <c r="G39" s="31">
        <v>7005</v>
      </c>
      <c r="H39" s="32">
        <v>5.6237957599999999E-2</v>
      </c>
      <c r="J39" s="26" t="s">
        <v>454</v>
      </c>
      <c r="K39" s="26" t="s">
        <v>443</v>
      </c>
      <c r="L39" s="26" t="s">
        <v>182</v>
      </c>
      <c r="M39" s="26">
        <v>156.68</v>
      </c>
      <c r="N39" s="26">
        <v>141.34200000000001</v>
      </c>
      <c r="O39" s="26">
        <v>15.34</v>
      </c>
      <c r="P39" s="26">
        <v>9.7906561143732404E-2</v>
      </c>
    </row>
    <row r="40" spans="1:16" ht="15" customHeight="1" x14ac:dyDescent="0.25">
      <c r="A40" s="30" t="s">
        <v>443</v>
      </c>
      <c r="B40" s="31" t="s">
        <v>325</v>
      </c>
      <c r="C40" s="31" t="s">
        <v>494</v>
      </c>
      <c r="D40" s="31" t="s">
        <v>495</v>
      </c>
      <c r="E40" s="31">
        <v>79790</v>
      </c>
      <c r="F40" s="31">
        <v>83510</v>
      </c>
      <c r="G40" s="31">
        <v>3720</v>
      </c>
      <c r="H40" s="32">
        <v>4.4545563400000002E-2</v>
      </c>
      <c r="J40" s="26" t="s">
        <v>456</v>
      </c>
      <c r="K40" s="26" t="s">
        <v>443</v>
      </c>
      <c r="L40" s="26" t="s">
        <v>23</v>
      </c>
      <c r="M40" s="26">
        <v>46.97</v>
      </c>
      <c r="N40" s="26">
        <v>38.889000000000003</v>
      </c>
      <c r="O40" s="26">
        <v>8.08</v>
      </c>
      <c r="P40" s="26">
        <v>0.172024696614861</v>
      </c>
    </row>
    <row r="41" spans="1:16" ht="15" customHeight="1" x14ac:dyDescent="0.25">
      <c r="A41" s="30" t="s">
        <v>443</v>
      </c>
      <c r="B41" s="31" t="s">
        <v>326</v>
      </c>
      <c r="C41" s="31" t="s">
        <v>496</v>
      </c>
      <c r="D41" s="31" t="s">
        <v>497</v>
      </c>
      <c r="E41" s="31">
        <v>185214</v>
      </c>
      <c r="F41" s="31">
        <v>228300</v>
      </c>
      <c r="G41" s="31">
        <v>43086</v>
      </c>
      <c r="H41" s="32">
        <v>0.18872536140000001</v>
      </c>
      <c r="J41" s="26" t="s">
        <v>458</v>
      </c>
      <c r="K41" s="26" t="s">
        <v>443</v>
      </c>
      <c r="L41" s="26" t="s">
        <v>194</v>
      </c>
      <c r="M41" s="26">
        <v>33.47</v>
      </c>
      <c r="N41" s="26">
        <v>32.531999999999996</v>
      </c>
      <c r="O41" s="26">
        <v>0.94</v>
      </c>
      <c r="P41" s="26">
        <v>2.8084852106363901E-2</v>
      </c>
    </row>
    <row r="42" spans="1:16" ht="15" customHeight="1" x14ac:dyDescent="0.25">
      <c r="A42" s="30" t="s">
        <v>443</v>
      </c>
      <c r="B42" s="31" t="s">
        <v>327</v>
      </c>
      <c r="C42" s="31" t="s">
        <v>498</v>
      </c>
      <c r="D42" s="31" t="s">
        <v>499</v>
      </c>
      <c r="E42" s="31">
        <v>92341</v>
      </c>
      <c r="F42" s="31">
        <v>96180</v>
      </c>
      <c r="G42" s="31">
        <v>3839</v>
      </c>
      <c r="H42" s="32">
        <v>3.9914743199999998E-2</v>
      </c>
      <c r="J42" s="26" t="s">
        <v>460</v>
      </c>
      <c r="K42" s="26" t="s">
        <v>443</v>
      </c>
      <c r="L42" s="26" t="s">
        <v>195</v>
      </c>
      <c r="M42" s="26">
        <v>52.15</v>
      </c>
      <c r="N42" s="26">
        <v>44.34</v>
      </c>
      <c r="O42" s="26">
        <v>7.81</v>
      </c>
      <c r="P42" s="26">
        <v>0.149760306807287</v>
      </c>
    </row>
    <row r="43" spans="1:16" ht="15" customHeight="1" x14ac:dyDescent="0.25">
      <c r="A43" s="30" t="s">
        <v>443</v>
      </c>
      <c r="B43" s="31" t="s">
        <v>328</v>
      </c>
      <c r="C43" s="31" t="s">
        <v>500</v>
      </c>
      <c r="D43" s="31" t="s">
        <v>501</v>
      </c>
      <c r="E43" s="31">
        <v>90401</v>
      </c>
      <c r="F43" s="31">
        <v>93710</v>
      </c>
      <c r="G43" s="31">
        <v>3309</v>
      </c>
      <c r="H43" s="32">
        <v>3.5311066100000003E-2</v>
      </c>
      <c r="J43" s="26" t="s">
        <v>462</v>
      </c>
      <c r="K43" s="26" t="s">
        <v>443</v>
      </c>
      <c r="L43" s="26" t="s">
        <v>31</v>
      </c>
      <c r="M43" s="26">
        <v>33.61</v>
      </c>
      <c r="N43" s="26">
        <v>29.213000000000001</v>
      </c>
      <c r="O43" s="26">
        <v>4.4000000000000004</v>
      </c>
      <c r="P43" s="26">
        <v>0.13091341862540901</v>
      </c>
    </row>
    <row r="44" spans="1:16" ht="15" customHeight="1" x14ac:dyDescent="0.25">
      <c r="A44" s="30" t="s">
        <v>443</v>
      </c>
      <c r="B44" s="31" t="s">
        <v>329</v>
      </c>
      <c r="C44" s="31" t="s">
        <v>502</v>
      </c>
      <c r="D44" s="31" t="s">
        <v>503</v>
      </c>
      <c r="E44" s="31">
        <v>97769</v>
      </c>
      <c r="F44" s="31">
        <v>116440</v>
      </c>
      <c r="G44" s="31">
        <v>18671</v>
      </c>
      <c r="H44" s="32">
        <v>0.1603486774</v>
      </c>
      <c r="J44" s="26" t="s">
        <v>464</v>
      </c>
      <c r="K44" s="26" t="s">
        <v>443</v>
      </c>
      <c r="L44" s="26" t="s">
        <v>46</v>
      </c>
      <c r="M44" s="26">
        <v>26.36</v>
      </c>
      <c r="N44" s="26">
        <v>11.303000000000001</v>
      </c>
      <c r="O44" s="26">
        <v>15.06</v>
      </c>
      <c r="P44" s="26">
        <v>0.57132018209408197</v>
      </c>
    </row>
    <row r="45" spans="1:16" ht="15" customHeight="1" x14ac:dyDescent="0.25">
      <c r="A45" s="30" t="s">
        <v>443</v>
      </c>
      <c r="B45" s="31" t="s">
        <v>330</v>
      </c>
      <c r="C45" s="31" t="s">
        <v>504</v>
      </c>
      <c r="D45" s="31" t="s">
        <v>505</v>
      </c>
      <c r="E45" s="31">
        <v>121016</v>
      </c>
      <c r="F45" s="31">
        <v>128720</v>
      </c>
      <c r="G45" s="31">
        <v>7704</v>
      </c>
      <c r="H45" s="32">
        <v>5.9850839000000003E-2</v>
      </c>
      <c r="J45" s="26" t="s">
        <v>466</v>
      </c>
      <c r="K45" s="26" t="s">
        <v>443</v>
      </c>
      <c r="L45" s="26" t="s">
        <v>92</v>
      </c>
      <c r="M45" s="26">
        <v>53.33</v>
      </c>
      <c r="N45" s="26">
        <v>40.78</v>
      </c>
      <c r="O45" s="26">
        <v>12.55</v>
      </c>
      <c r="P45" s="26">
        <v>0.235327207950497</v>
      </c>
    </row>
    <row r="46" spans="1:16" ht="15" customHeight="1" x14ac:dyDescent="0.25">
      <c r="A46" s="30" t="s">
        <v>443</v>
      </c>
      <c r="B46" s="31" t="s">
        <v>331</v>
      </c>
      <c r="C46" s="31" t="s">
        <v>506</v>
      </c>
      <c r="D46" s="31" t="s">
        <v>507</v>
      </c>
      <c r="E46" s="31">
        <v>98497</v>
      </c>
      <c r="F46" s="31">
        <v>102120</v>
      </c>
      <c r="G46" s="31">
        <v>3623</v>
      </c>
      <c r="H46" s="32">
        <v>3.5477869199999998E-2</v>
      </c>
      <c r="J46" s="26" t="s">
        <v>468</v>
      </c>
      <c r="K46" s="26" t="s">
        <v>443</v>
      </c>
      <c r="L46" s="26" t="s">
        <v>254</v>
      </c>
      <c r="M46" s="26">
        <v>41.26</v>
      </c>
      <c r="N46" s="26">
        <v>40.411000000000001</v>
      </c>
      <c r="O46" s="26">
        <v>0.85</v>
      </c>
      <c r="P46" s="26">
        <v>2.0601066408143499E-2</v>
      </c>
    </row>
    <row r="47" spans="1:16" ht="15" customHeight="1" x14ac:dyDescent="0.25">
      <c r="A47" s="30" t="s">
        <v>443</v>
      </c>
      <c r="B47" s="31" t="s">
        <v>332</v>
      </c>
      <c r="C47" s="31" t="s">
        <v>508</v>
      </c>
      <c r="D47" s="31" t="s">
        <v>509</v>
      </c>
      <c r="E47" s="31">
        <v>92305</v>
      </c>
      <c r="F47" s="31">
        <v>99420</v>
      </c>
      <c r="G47" s="31">
        <v>7115</v>
      </c>
      <c r="H47" s="32">
        <v>7.1565077399999996E-2</v>
      </c>
      <c r="J47" s="26" t="s">
        <v>470</v>
      </c>
      <c r="K47" s="26" t="s">
        <v>443</v>
      </c>
      <c r="L47" s="26" t="s">
        <v>255</v>
      </c>
      <c r="M47" s="26">
        <v>50.59</v>
      </c>
      <c r="N47" s="26">
        <v>48.298000000000002</v>
      </c>
      <c r="O47" s="26">
        <v>2.29</v>
      </c>
      <c r="P47" s="26">
        <v>4.52658628187389E-2</v>
      </c>
    </row>
    <row r="48" spans="1:16" ht="15" customHeight="1" x14ac:dyDescent="0.25">
      <c r="A48" s="30" t="s">
        <v>443</v>
      </c>
      <c r="B48" s="31" t="s">
        <v>333</v>
      </c>
      <c r="C48" s="31" t="s">
        <v>510</v>
      </c>
      <c r="D48" s="31" t="s">
        <v>511</v>
      </c>
      <c r="E48" s="31">
        <v>140629</v>
      </c>
      <c r="F48" s="31">
        <v>144050</v>
      </c>
      <c r="G48" s="31">
        <v>3421</v>
      </c>
      <c r="H48" s="32">
        <v>2.3748698400000001E-2</v>
      </c>
      <c r="J48" s="26" t="s">
        <v>472</v>
      </c>
      <c r="K48" s="26" t="s">
        <v>443</v>
      </c>
      <c r="L48" s="26" t="s">
        <v>256</v>
      </c>
      <c r="M48" s="26">
        <v>38.53</v>
      </c>
      <c r="N48" s="26">
        <v>34.360999999999997</v>
      </c>
      <c r="O48" s="26">
        <v>4.17</v>
      </c>
      <c r="P48" s="26">
        <v>0.10822735530755299</v>
      </c>
    </row>
    <row r="49" spans="1:16" ht="15" customHeight="1" x14ac:dyDescent="0.25">
      <c r="A49" s="30" t="s">
        <v>443</v>
      </c>
      <c r="B49" s="31" t="s">
        <v>334</v>
      </c>
      <c r="C49" s="31" t="s">
        <v>512</v>
      </c>
      <c r="D49" s="31" t="s">
        <v>513</v>
      </c>
      <c r="E49" s="31">
        <v>65888</v>
      </c>
      <c r="F49" s="31">
        <v>67120</v>
      </c>
      <c r="G49" s="31">
        <v>1232</v>
      </c>
      <c r="H49" s="32">
        <v>1.8355184699999999E-2</v>
      </c>
      <c r="J49" s="26" t="s">
        <v>474</v>
      </c>
      <c r="K49" s="26" t="s">
        <v>443</v>
      </c>
      <c r="L49" s="26" t="s">
        <v>257</v>
      </c>
      <c r="M49" s="26">
        <v>36.840000000000003</v>
      </c>
      <c r="N49" s="26">
        <v>35.758000000000003</v>
      </c>
      <c r="O49" s="26">
        <v>1.08</v>
      </c>
      <c r="P49" s="26">
        <v>2.9315960912052099E-2</v>
      </c>
    </row>
    <row r="50" spans="1:16" ht="15" customHeight="1" x14ac:dyDescent="0.25">
      <c r="A50" s="30" t="s">
        <v>443</v>
      </c>
      <c r="B50" s="31" t="s">
        <v>335</v>
      </c>
      <c r="C50" s="31" t="s">
        <v>514</v>
      </c>
      <c r="D50" s="31" t="s">
        <v>515</v>
      </c>
      <c r="E50" s="31">
        <v>200236</v>
      </c>
      <c r="F50" s="31">
        <v>227240</v>
      </c>
      <c r="G50" s="31">
        <v>27004</v>
      </c>
      <c r="H50" s="32">
        <v>0.1188347122</v>
      </c>
      <c r="J50" s="26" t="s">
        <v>476</v>
      </c>
      <c r="K50" s="26" t="s">
        <v>443</v>
      </c>
      <c r="L50" s="26" t="s">
        <v>258</v>
      </c>
      <c r="M50" s="26">
        <v>64.430000000000007</v>
      </c>
      <c r="N50" s="26">
        <v>55.875</v>
      </c>
      <c r="O50" s="26">
        <v>8.56</v>
      </c>
      <c r="P50" s="26">
        <v>0.13285736458171701</v>
      </c>
    </row>
    <row r="51" spans="1:16" ht="15" customHeight="1" x14ac:dyDescent="0.25">
      <c r="A51" s="30" t="s">
        <v>443</v>
      </c>
      <c r="B51" s="31" t="s">
        <v>336</v>
      </c>
      <c r="C51" s="31" t="s">
        <v>516</v>
      </c>
      <c r="D51" s="31" t="s">
        <v>517</v>
      </c>
      <c r="E51" s="31">
        <v>81490</v>
      </c>
      <c r="F51" s="31">
        <v>82740</v>
      </c>
      <c r="G51" s="31">
        <v>1250</v>
      </c>
      <c r="H51" s="32">
        <v>1.51075659E-2</v>
      </c>
      <c r="J51" s="26" t="s">
        <v>478</v>
      </c>
      <c r="K51" s="26" t="s">
        <v>443</v>
      </c>
      <c r="L51" s="26" t="s">
        <v>259</v>
      </c>
      <c r="M51" s="26">
        <v>40.299999999999997</v>
      </c>
      <c r="N51" s="26">
        <v>38.911999999999999</v>
      </c>
      <c r="O51" s="26">
        <v>1.39</v>
      </c>
      <c r="P51" s="26">
        <v>3.4491315136476401E-2</v>
      </c>
    </row>
    <row r="52" spans="1:16" ht="15" customHeight="1" x14ac:dyDescent="0.25">
      <c r="A52" s="30" t="s">
        <v>443</v>
      </c>
      <c r="B52" s="31" t="s">
        <v>337</v>
      </c>
      <c r="C52" s="31" t="s">
        <v>518</v>
      </c>
      <c r="D52" s="31" t="s">
        <v>519</v>
      </c>
      <c r="E52" s="31">
        <v>119687</v>
      </c>
      <c r="F52" s="31">
        <v>127190</v>
      </c>
      <c r="G52" s="31">
        <v>7503</v>
      </c>
      <c r="H52" s="32">
        <v>5.8990486699999997E-2</v>
      </c>
      <c r="J52" s="26" t="s">
        <v>480</v>
      </c>
      <c r="K52" s="26" t="s">
        <v>443</v>
      </c>
      <c r="L52" s="26" t="s">
        <v>260</v>
      </c>
      <c r="M52" s="26">
        <v>62.94</v>
      </c>
      <c r="N52" s="26">
        <v>56.997999999999998</v>
      </c>
      <c r="O52" s="26">
        <v>5.94</v>
      </c>
      <c r="P52" s="26">
        <v>9.4375595805529094E-2</v>
      </c>
    </row>
    <row r="53" spans="1:16" ht="15" customHeight="1" x14ac:dyDescent="0.25">
      <c r="A53" s="30" t="s">
        <v>443</v>
      </c>
      <c r="B53" s="31" t="s">
        <v>338</v>
      </c>
      <c r="C53" s="31" t="s">
        <v>520</v>
      </c>
      <c r="D53" s="31" t="s">
        <v>521</v>
      </c>
      <c r="E53" s="31">
        <v>141653</v>
      </c>
      <c r="F53" s="31">
        <v>148270</v>
      </c>
      <c r="G53" s="31">
        <v>6617</v>
      </c>
      <c r="H53" s="32">
        <v>4.4628043399999998E-2</v>
      </c>
      <c r="J53" s="26" t="s">
        <v>482</v>
      </c>
      <c r="K53" s="26" t="s">
        <v>443</v>
      </c>
      <c r="L53" s="26" t="s">
        <v>77</v>
      </c>
      <c r="M53" s="26">
        <v>26.66</v>
      </c>
      <c r="N53" s="26">
        <v>22.774999999999999</v>
      </c>
      <c r="O53" s="26">
        <v>3.89</v>
      </c>
      <c r="P53" s="26">
        <v>0.14591147786946701</v>
      </c>
    </row>
    <row r="54" spans="1:16" ht="15" customHeight="1" x14ac:dyDescent="0.25">
      <c r="A54" s="30" t="s">
        <v>522</v>
      </c>
      <c r="B54" s="31" t="s">
        <v>138</v>
      </c>
      <c r="C54" s="31" t="s">
        <v>523</v>
      </c>
      <c r="D54" s="31" t="s">
        <v>524</v>
      </c>
      <c r="E54" s="31">
        <v>114663</v>
      </c>
      <c r="F54" s="31">
        <v>120780</v>
      </c>
      <c r="G54" s="31">
        <v>6117</v>
      </c>
      <c r="H54" s="32">
        <v>5.0645802300000001E-2</v>
      </c>
      <c r="J54" s="26" t="s">
        <v>484</v>
      </c>
      <c r="K54" s="26" t="s">
        <v>443</v>
      </c>
      <c r="L54" s="26" t="s">
        <v>261</v>
      </c>
      <c r="M54" s="26">
        <v>31.91</v>
      </c>
      <c r="N54" s="26">
        <v>30.626999999999999</v>
      </c>
      <c r="O54" s="26">
        <v>1.28</v>
      </c>
      <c r="P54" s="26">
        <v>4.0112817298652501E-2</v>
      </c>
    </row>
    <row r="55" spans="1:16" ht="15" customHeight="1" x14ac:dyDescent="0.25">
      <c r="A55" s="30" t="s">
        <v>522</v>
      </c>
      <c r="B55" s="31" t="s">
        <v>43</v>
      </c>
      <c r="C55" s="31" t="s">
        <v>525</v>
      </c>
      <c r="D55" s="31" t="s">
        <v>526</v>
      </c>
      <c r="E55" s="31">
        <v>133453</v>
      </c>
      <c r="F55" s="31">
        <v>155160</v>
      </c>
      <c r="G55" s="31">
        <v>21707</v>
      </c>
      <c r="H55" s="32">
        <v>0.13990074760000001</v>
      </c>
      <c r="J55" s="26" t="s">
        <v>486</v>
      </c>
      <c r="K55" s="26" t="s">
        <v>443</v>
      </c>
      <c r="L55" s="26" t="s">
        <v>262</v>
      </c>
      <c r="M55" s="26">
        <v>49.26</v>
      </c>
      <c r="N55" s="26">
        <v>47.963000000000001</v>
      </c>
      <c r="O55" s="26">
        <v>1.3</v>
      </c>
      <c r="P55" s="26">
        <v>2.6390580592773001E-2</v>
      </c>
    </row>
    <row r="56" spans="1:16" ht="15" customHeight="1" x14ac:dyDescent="0.25">
      <c r="A56" s="30" t="s">
        <v>522</v>
      </c>
      <c r="B56" s="31" t="s">
        <v>141</v>
      </c>
      <c r="C56" s="31" t="s">
        <v>527</v>
      </c>
      <c r="D56" s="31" t="s">
        <v>528</v>
      </c>
      <c r="E56" s="31">
        <v>70104</v>
      </c>
      <c r="F56" s="31">
        <v>72940</v>
      </c>
      <c r="G56" s="31">
        <v>2836</v>
      </c>
      <c r="H56" s="32">
        <v>3.8881272299999999E-2</v>
      </c>
      <c r="J56" s="26" t="s">
        <v>488</v>
      </c>
      <c r="K56" s="26" t="s">
        <v>443</v>
      </c>
      <c r="L56" s="26" t="s">
        <v>263</v>
      </c>
      <c r="M56" s="26">
        <v>49.38</v>
      </c>
      <c r="N56" s="26">
        <v>43.789000000000001</v>
      </c>
      <c r="O56" s="26">
        <v>5.59</v>
      </c>
      <c r="P56" s="26">
        <v>0.113203726204941</v>
      </c>
    </row>
    <row r="57" spans="1:16" ht="15" customHeight="1" x14ac:dyDescent="0.25">
      <c r="A57" s="30" t="s">
        <v>522</v>
      </c>
      <c r="B57" s="31" t="s">
        <v>70</v>
      </c>
      <c r="C57" s="31" t="s">
        <v>529</v>
      </c>
      <c r="D57" s="31" t="s">
        <v>530</v>
      </c>
      <c r="E57" s="31">
        <v>67694</v>
      </c>
      <c r="F57" s="31">
        <v>75300</v>
      </c>
      <c r="G57" s="31">
        <v>7606</v>
      </c>
      <c r="H57" s="32">
        <v>0.10100929610000001</v>
      </c>
      <c r="J57" s="26" t="s">
        <v>490</v>
      </c>
      <c r="K57" s="26" t="s">
        <v>443</v>
      </c>
      <c r="L57" s="26" t="s">
        <v>264</v>
      </c>
      <c r="M57" s="26">
        <v>52.24</v>
      </c>
      <c r="N57" s="26">
        <v>47.000999999999998</v>
      </c>
      <c r="O57" s="26">
        <v>5.24</v>
      </c>
      <c r="P57" s="26">
        <v>0.100306278713629</v>
      </c>
    </row>
    <row r="58" spans="1:16" ht="15" customHeight="1" x14ac:dyDescent="0.25">
      <c r="A58" s="30" t="s">
        <v>522</v>
      </c>
      <c r="B58" s="31" t="s">
        <v>143</v>
      </c>
      <c r="C58" s="31" t="s">
        <v>531</v>
      </c>
      <c r="D58" s="31" t="s">
        <v>532</v>
      </c>
      <c r="E58" s="31">
        <v>79907</v>
      </c>
      <c r="F58" s="31">
        <v>90370</v>
      </c>
      <c r="G58" s="31">
        <v>10463</v>
      </c>
      <c r="H58" s="32">
        <v>0.1157795729</v>
      </c>
      <c r="J58" s="26" t="s">
        <v>492</v>
      </c>
      <c r="K58" s="26" t="s">
        <v>443</v>
      </c>
      <c r="L58" s="26" t="s">
        <v>324</v>
      </c>
      <c r="M58" s="26">
        <v>124.56</v>
      </c>
      <c r="N58" s="26">
        <v>117.268</v>
      </c>
      <c r="O58" s="26">
        <v>7.29</v>
      </c>
      <c r="P58" s="26">
        <v>5.8526011560693599E-2</v>
      </c>
    </row>
    <row r="59" spans="1:16" ht="15" customHeight="1" x14ac:dyDescent="0.25">
      <c r="A59" s="30" t="s">
        <v>522</v>
      </c>
      <c r="B59" s="31" t="s">
        <v>34</v>
      </c>
      <c r="C59" s="31" t="s">
        <v>533</v>
      </c>
      <c r="D59" s="31" t="s">
        <v>534</v>
      </c>
      <c r="E59" s="31">
        <v>21490</v>
      </c>
      <c r="F59" s="31">
        <v>27370</v>
      </c>
      <c r="G59" s="31">
        <v>5880</v>
      </c>
      <c r="H59" s="32">
        <v>0.21483375960000001</v>
      </c>
      <c r="J59" s="26" t="s">
        <v>494</v>
      </c>
      <c r="K59" s="26" t="s">
        <v>443</v>
      </c>
      <c r="L59" s="26" t="s">
        <v>325</v>
      </c>
      <c r="M59" s="26">
        <v>83.51</v>
      </c>
      <c r="N59" s="26">
        <v>79.617999999999995</v>
      </c>
      <c r="O59" s="26">
        <v>3.89</v>
      </c>
      <c r="P59" s="26">
        <v>4.65812477547599E-2</v>
      </c>
    </row>
    <row r="60" spans="1:16" ht="15" customHeight="1" x14ac:dyDescent="0.25">
      <c r="A60" s="30" t="s">
        <v>522</v>
      </c>
      <c r="B60" s="31" t="s">
        <v>48</v>
      </c>
      <c r="C60" s="31" t="s">
        <v>535</v>
      </c>
      <c r="D60" s="31" t="s">
        <v>536</v>
      </c>
      <c r="E60" s="31">
        <v>26057</v>
      </c>
      <c r="F60" s="31">
        <v>41610</v>
      </c>
      <c r="G60" s="31">
        <v>15553</v>
      </c>
      <c r="H60" s="32">
        <v>0.37378034129999999</v>
      </c>
      <c r="J60" s="26" t="s">
        <v>496</v>
      </c>
      <c r="K60" s="26" t="s">
        <v>443</v>
      </c>
      <c r="L60" s="26" t="s">
        <v>326</v>
      </c>
      <c r="M60" s="26">
        <v>228.3</v>
      </c>
      <c r="N60" s="26">
        <v>184.54900000000001</v>
      </c>
      <c r="O60" s="26">
        <v>43.75</v>
      </c>
      <c r="P60" s="26">
        <v>0.19163381515549699</v>
      </c>
    </row>
    <row r="61" spans="1:16" ht="15" customHeight="1" x14ac:dyDescent="0.25">
      <c r="A61" s="30" t="s">
        <v>522</v>
      </c>
      <c r="B61" s="31" t="s">
        <v>51</v>
      </c>
      <c r="C61" s="31" t="s">
        <v>537</v>
      </c>
      <c r="D61" s="31" t="s">
        <v>538</v>
      </c>
      <c r="E61" s="31">
        <v>59079</v>
      </c>
      <c r="F61" s="31">
        <v>71930</v>
      </c>
      <c r="G61" s="31">
        <v>12851</v>
      </c>
      <c r="H61" s="32">
        <v>0.17865980810000001</v>
      </c>
      <c r="J61" s="26" t="s">
        <v>498</v>
      </c>
      <c r="K61" s="26" t="s">
        <v>443</v>
      </c>
      <c r="L61" s="26" t="s">
        <v>327</v>
      </c>
      <c r="M61" s="26">
        <v>96.18</v>
      </c>
      <c r="N61" s="26">
        <v>92.119</v>
      </c>
      <c r="O61" s="26">
        <v>4.0599999999999996</v>
      </c>
      <c r="P61" s="26">
        <v>4.2212518195050897E-2</v>
      </c>
    </row>
    <row r="62" spans="1:16" ht="15" customHeight="1" x14ac:dyDescent="0.25">
      <c r="A62" s="30" t="s">
        <v>522</v>
      </c>
      <c r="B62" s="31" t="s">
        <v>78</v>
      </c>
      <c r="C62" s="31" t="s">
        <v>539</v>
      </c>
      <c r="D62" s="31" t="s">
        <v>540</v>
      </c>
      <c r="E62" s="31">
        <v>13080</v>
      </c>
      <c r="F62" s="31">
        <v>23470</v>
      </c>
      <c r="G62" s="31">
        <v>10390</v>
      </c>
      <c r="H62" s="32">
        <v>0.4426927993</v>
      </c>
      <c r="J62" s="26" t="s">
        <v>500</v>
      </c>
      <c r="K62" s="26" t="s">
        <v>443</v>
      </c>
      <c r="L62" s="26" t="s">
        <v>328</v>
      </c>
      <c r="M62" s="26">
        <v>93.71</v>
      </c>
      <c r="N62" s="26">
        <v>90.251999999999995</v>
      </c>
      <c r="O62" s="26">
        <v>3.46</v>
      </c>
      <c r="P62" s="26">
        <v>3.6922420232632598E-2</v>
      </c>
    </row>
    <row r="63" spans="1:16" ht="15" customHeight="1" x14ac:dyDescent="0.25">
      <c r="A63" s="30" t="s">
        <v>522</v>
      </c>
      <c r="B63" s="31" t="s">
        <v>82</v>
      </c>
      <c r="C63" s="31" t="s">
        <v>541</v>
      </c>
      <c r="D63" s="31" t="s">
        <v>542</v>
      </c>
      <c r="E63" s="31">
        <v>14399</v>
      </c>
      <c r="F63" s="31">
        <v>25670</v>
      </c>
      <c r="G63" s="31">
        <v>11271</v>
      </c>
      <c r="H63" s="32">
        <v>0.43907284769999999</v>
      </c>
      <c r="J63" s="26" t="s">
        <v>502</v>
      </c>
      <c r="K63" s="26" t="s">
        <v>443</v>
      </c>
      <c r="L63" s="26" t="s">
        <v>329</v>
      </c>
      <c r="M63" s="26">
        <v>116.44</v>
      </c>
      <c r="N63" s="26">
        <v>97.528999999999996</v>
      </c>
      <c r="O63" s="26">
        <v>18.91</v>
      </c>
      <c r="P63" s="26">
        <v>0.16240123668842299</v>
      </c>
    </row>
    <row r="64" spans="1:16" ht="15" customHeight="1" x14ac:dyDescent="0.25">
      <c r="A64" s="30" t="s">
        <v>522</v>
      </c>
      <c r="B64" s="31" t="s">
        <v>83</v>
      </c>
      <c r="C64" s="31" t="s">
        <v>543</v>
      </c>
      <c r="D64" s="31" t="s">
        <v>544</v>
      </c>
      <c r="E64" s="31">
        <v>48627</v>
      </c>
      <c r="F64" s="31">
        <v>57430</v>
      </c>
      <c r="G64" s="31">
        <v>8803</v>
      </c>
      <c r="H64" s="32">
        <v>0.15328225670000001</v>
      </c>
      <c r="J64" s="26" t="s">
        <v>504</v>
      </c>
      <c r="K64" s="26" t="s">
        <v>443</v>
      </c>
      <c r="L64" s="26" t="s">
        <v>330</v>
      </c>
      <c r="M64" s="26">
        <v>128.72</v>
      </c>
      <c r="N64" s="26">
        <v>120.69799999999999</v>
      </c>
      <c r="O64" s="26">
        <v>8.02</v>
      </c>
      <c r="P64" s="26">
        <v>6.2305779987569899E-2</v>
      </c>
    </row>
    <row r="65" spans="1:16" ht="15" customHeight="1" x14ac:dyDescent="0.25">
      <c r="A65" s="30" t="s">
        <v>522</v>
      </c>
      <c r="B65" s="31" t="s">
        <v>85</v>
      </c>
      <c r="C65" s="31" t="s">
        <v>545</v>
      </c>
      <c r="D65" s="31" t="s">
        <v>546</v>
      </c>
      <c r="E65" s="31">
        <v>30193</v>
      </c>
      <c r="F65" s="31">
        <v>38960</v>
      </c>
      <c r="G65" s="31">
        <v>8767</v>
      </c>
      <c r="H65" s="32">
        <v>0.22502566739999999</v>
      </c>
      <c r="J65" s="26" t="s">
        <v>506</v>
      </c>
      <c r="K65" s="26" t="s">
        <v>443</v>
      </c>
      <c r="L65" s="26" t="s">
        <v>331</v>
      </c>
      <c r="M65" s="26">
        <v>102.12</v>
      </c>
      <c r="N65" s="26">
        <v>98.233999999999995</v>
      </c>
      <c r="O65" s="26">
        <v>3.89</v>
      </c>
      <c r="P65" s="26">
        <v>3.8092440266353299E-2</v>
      </c>
    </row>
    <row r="66" spans="1:16" ht="15" customHeight="1" x14ac:dyDescent="0.25">
      <c r="A66" s="30" t="s">
        <v>522</v>
      </c>
      <c r="B66" s="31" t="s">
        <v>339</v>
      </c>
      <c r="C66" s="31" t="s">
        <v>547</v>
      </c>
      <c r="D66" s="31" t="s">
        <v>548</v>
      </c>
      <c r="E66" s="31">
        <v>106794</v>
      </c>
      <c r="F66" s="31">
        <v>110590</v>
      </c>
      <c r="G66" s="31">
        <v>3796</v>
      </c>
      <c r="H66" s="32">
        <v>3.4324984199999999E-2</v>
      </c>
      <c r="J66" s="26" t="s">
        <v>508</v>
      </c>
      <c r="K66" s="26" t="s">
        <v>443</v>
      </c>
      <c r="L66" s="26" t="s">
        <v>332</v>
      </c>
      <c r="M66" s="26">
        <v>99.42</v>
      </c>
      <c r="N66" s="26">
        <v>92.1</v>
      </c>
      <c r="O66" s="26">
        <v>7.32</v>
      </c>
      <c r="P66" s="26">
        <v>7.3627036813518398E-2</v>
      </c>
    </row>
    <row r="67" spans="1:16" ht="15" customHeight="1" x14ac:dyDescent="0.25">
      <c r="A67" s="30" t="s">
        <v>522</v>
      </c>
      <c r="B67" s="31" t="s">
        <v>340</v>
      </c>
      <c r="C67" s="31" t="s">
        <v>549</v>
      </c>
      <c r="D67" s="31" t="s">
        <v>550</v>
      </c>
      <c r="E67" s="31">
        <v>131541</v>
      </c>
      <c r="F67" s="31">
        <v>136520</v>
      </c>
      <c r="G67" s="31">
        <v>4979</v>
      </c>
      <c r="H67" s="32">
        <v>3.6470846799999998E-2</v>
      </c>
      <c r="J67" s="26" t="s">
        <v>510</v>
      </c>
      <c r="K67" s="26" t="s">
        <v>443</v>
      </c>
      <c r="L67" s="26" t="s">
        <v>333</v>
      </c>
      <c r="M67" s="26">
        <v>144.05000000000001</v>
      </c>
      <c r="N67" s="26">
        <v>140.47900000000001</v>
      </c>
      <c r="O67" s="26">
        <v>3.57</v>
      </c>
      <c r="P67" s="26">
        <v>2.4783061437001E-2</v>
      </c>
    </row>
    <row r="68" spans="1:16" ht="15" customHeight="1" x14ac:dyDescent="0.25">
      <c r="A68" s="30" t="s">
        <v>522</v>
      </c>
      <c r="B68" s="31" t="s">
        <v>341</v>
      </c>
      <c r="C68" s="31" t="s">
        <v>551</v>
      </c>
      <c r="D68" s="31" t="s">
        <v>552</v>
      </c>
      <c r="E68" s="31">
        <v>113841</v>
      </c>
      <c r="F68" s="31">
        <v>117170</v>
      </c>
      <c r="G68" s="31">
        <v>3329</v>
      </c>
      <c r="H68" s="32">
        <v>2.84117095E-2</v>
      </c>
      <c r="J68" s="26" t="s">
        <v>512</v>
      </c>
      <c r="K68" s="26" t="s">
        <v>443</v>
      </c>
      <c r="L68" s="26" t="s">
        <v>334</v>
      </c>
      <c r="M68" s="26">
        <v>67.12</v>
      </c>
      <c r="N68" s="26">
        <v>65.872</v>
      </c>
      <c r="O68" s="26">
        <v>1.25</v>
      </c>
      <c r="P68" s="26">
        <v>1.8623361144219301E-2</v>
      </c>
    </row>
    <row r="69" spans="1:16" ht="15" customHeight="1" x14ac:dyDescent="0.25">
      <c r="A69" s="30" t="s">
        <v>522</v>
      </c>
      <c r="B69" s="31" t="s">
        <v>342</v>
      </c>
      <c r="C69" s="31" t="s">
        <v>553</v>
      </c>
      <c r="D69" s="31" t="s">
        <v>554</v>
      </c>
      <c r="E69" s="31">
        <v>223831</v>
      </c>
      <c r="F69" s="31">
        <v>247440</v>
      </c>
      <c r="G69" s="31">
        <v>23609</v>
      </c>
      <c r="H69" s="32">
        <v>9.5413029400000002E-2</v>
      </c>
      <c r="J69" s="26" t="s">
        <v>514</v>
      </c>
      <c r="K69" s="26" t="s">
        <v>443</v>
      </c>
      <c r="L69" s="26" t="s">
        <v>335</v>
      </c>
      <c r="M69" s="26">
        <v>227.24</v>
      </c>
      <c r="N69" s="26">
        <v>199.75200000000001</v>
      </c>
      <c r="O69" s="26">
        <v>27.49</v>
      </c>
      <c r="P69" s="26">
        <v>0.12097342017250499</v>
      </c>
    </row>
    <row r="70" spans="1:16" ht="15" customHeight="1" x14ac:dyDescent="0.25">
      <c r="A70" s="30" t="s">
        <v>522</v>
      </c>
      <c r="B70" s="31" t="s">
        <v>355</v>
      </c>
      <c r="C70" s="31" t="s">
        <v>555</v>
      </c>
      <c r="D70" s="31" t="s">
        <v>556</v>
      </c>
      <c r="E70" s="31">
        <v>201929</v>
      </c>
      <c r="F70" s="31">
        <v>216700</v>
      </c>
      <c r="G70" s="31">
        <v>14771</v>
      </c>
      <c r="H70" s="32">
        <v>6.8163359500000006E-2</v>
      </c>
      <c r="J70" s="26" t="s">
        <v>516</v>
      </c>
      <c r="K70" s="26" t="s">
        <v>443</v>
      </c>
      <c r="L70" s="26" t="s">
        <v>336</v>
      </c>
      <c r="M70" s="26">
        <v>82.74</v>
      </c>
      <c r="N70" s="26">
        <v>81.347999999999999</v>
      </c>
      <c r="O70" s="26">
        <v>1.39</v>
      </c>
      <c r="P70" s="26">
        <v>1.6799613246313801E-2</v>
      </c>
    </row>
    <row r="71" spans="1:16" ht="15" customHeight="1" x14ac:dyDescent="0.25">
      <c r="A71" s="30" t="s">
        <v>522</v>
      </c>
      <c r="B71" s="31" t="s">
        <v>356</v>
      </c>
      <c r="C71" s="31" t="s">
        <v>557</v>
      </c>
      <c r="D71" s="31" t="s">
        <v>558</v>
      </c>
      <c r="E71" s="31">
        <v>88653</v>
      </c>
      <c r="F71" s="31">
        <v>94870</v>
      </c>
      <c r="G71" s="31">
        <v>6217</v>
      </c>
      <c r="H71" s="32">
        <v>6.5531780299999995E-2</v>
      </c>
      <c r="J71" s="26" t="s">
        <v>518</v>
      </c>
      <c r="K71" s="26" t="s">
        <v>443</v>
      </c>
      <c r="L71" s="26" t="s">
        <v>337</v>
      </c>
      <c r="M71" s="26">
        <v>127.19</v>
      </c>
      <c r="N71" s="26">
        <v>119.50700000000001</v>
      </c>
      <c r="O71" s="26">
        <v>7.68</v>
      </c>
      <c r="P71" s="26">
        <v>6.0382105511439597E-2</v>
      </c>
    </row>
    <row r="72" spans="1:16" ht="15" customHeight="1" x14ac:dyDescent="0.25">
      <c r="A72" s="30" t="s">
        <v>522</v>
      </c>
      <c r="B72" s="31" t="s">
        <v>357</v>
      </c>
      <c r="C72" s="31" t="s">
        <v>559</v>
      </c>
      <c r="D72" s="31" t="s">
        <v>560</v>
      </c>
      <c r="E72" s="31">
        <v>177143</v>
      </c>
      <c r="F72" s="31">
        <v>186260</v>
      </c>
      <c r="G72" s="31">
        <v>9117</v>
      </c>
      <c r="H72" s="32">
        <v>4.89477075E-2</v>
      </c>
      <c r="J72" s="26" t="s">
        <v>520</v>
      </c>
      <c r="K72" s="26" t="s">
        <v>443</v>
      </c>
      <c r="L72" s="26" t="s">
        <v>338</v>
      </c>
      <c r="M72" s="26">
        <v>148.27000000000001</v>
      </c>
      <c r="N72" s="26">
        <v>141.358</v>
      </c>
      <c r="O72" s="26">
        <v>6.91</v>
      </c>
      <c r="P72" s="26">
        <v>4.6604168071761001E-2</v>
      </c>
    </row>
    <row r="73" spans="1:16" ht="15" customHeight="1" x14ac:dyDescent="0.25">
      <c r="A73" s="30" t="s">
        <v>522</v>
      </c>
      <c r="B73" s="31" t="s">
        <v>358</v>
      </c>
      <c r="C73" s="31" t="s">
        <v>561</v>
      </c>
      <c r="D73" s="31" t="s">
        <v>562</v>
      </c>
      <c r="E73" s="31">
        <v>313724</v>
      </c>
      <c r="F73" s="31">
        <v>352370</v>
      </c>
      <c r="G73" s="31">
        <v>38646</v>
      </c>
      <c r="H73" s="32">
        <v>0.10967448990000001</v>
      </c>
      <c r="J73" s="26" t="s">
        <v>523</v>
      </c>
      <c r="K73" s="26" t="s">
        <v>522</v>
      </c>
      <c r="L73" s="26" t="s">
        <v>138</v>
      </c>
      <c r="M73" s="26">
        <v>120.78</v>
      </c>
      <c r="N73" s="26">
        <v>114.31</v>
      </c>
      <c r="O73" s="26">
        <v>6.47</v>
      </c>
      <c r="P73" s="26">
        <v>5.3568471601258501E-2</v>
      </c>
    </row>
    <row r="74" spans="1:16" ht="15" customHeight="1" x14ac:dyDescent="0.25">
      <c r="A74" s="30" t="s">
        <v>522</v>
      </c>
      <c r="B74" s="31" t="s">
        <v>359</v>
      </c>
      <c r="C74" s="31" t="s">
        <v>563</v>
      </c>
      <c r="D74" s="31" t="s">
        <v>564</v>
      </c>
      <c r="E74" s="31">
        <v>149221</v>
      </c>
      <c r="F74" s="31">
        <v>155620</v>
      </c>
      <c r="G74" s="31">
        <v>6399</v>
      </c>
      <c r="H74" s="32">
        <v>4.1119393400000002E-2</v>
      </c>
      <c r="J74" s="26" t="s">
        <v>525</v>
      </c>
      <c r="K74" s="26" t="s">
        <v>522</v>
      </c>
      <c r="L74" s="26" t="s">
        <v>43</v>
      </c>
      <c r="M74" s="26">
        <v>155.16</v>
      </c>
      <c r="N74" s="26">
        <v>133.21600000000001</v>
      </c>
      <c r="O74" s="26">
        <v>21.94</v>
      </c>
      <c r="P74" s="26">
        <v>0.14140242330497599</v>
      </c>
    </row>
    <row r="75" spans="1:16" ht="15" customHeight="1" x14ac:dyDescent="0.25">
      <c r="A75" s="30" t="s">
        <v>565</v>
      </c>
      <c r="B75" s="31" t="s">
        <v>144</v>
      </c>
      <c r="C75" s="31" t="s">
        <v>566</v>
      </c>
      <c r="D75" s="31" t="s">
        <v>567</v>
      </c>
      <c r="E75" s="31">
        <v>105249</v>
      </c>
      <c r="F75" s="31">
        <v>110060</v>
      </c>
      <c r="G75" s="31">
        <v>4811</v>
      </c>
      <c r="H75" s="32">
        <v>4.3712520400000003E-2</v>
      </c>
      <c r="J75" s="26" t="s">
        <v>527</v>
      </c>
      <c r="K75" s="26" t="s">
        <v>522</v>
      </c>
      <c r="L75" s="26" t="s">
        <v>141</v>
      </c>
      <c r="M75" s="26">
        <v>72.94</v>
      </c>
      <c r="N75" s="26">
        <v>69.944999999999993</v>
      </c>
      <c r="O75" s="26">
        <v>3</v>
      </c>
      <c r="P75" s="26">
        <v>4.1129695640252303E-2</v>
      </c>
    </row>
    <row r="76" spans="1:16" ht="15" customHeight="1" x14ac:dyDescent="0.25">
      <c r="A76" s="30" t="s">
        <v>565</v>
      </c>
      <c r="B76" s="31" t="s">
        <v>145</v>
      </c>
      <c r="C76" s="31" t="s">
        <v>568</v>
      </c>
      <c r="D76" s="31" t="s">
        <v>569</v>
      </c>
      <c r="E76" s="31">
        <v>120446</v>
      </c>
      <c r="F76" s="31">
        <v>137970</v>
      </c>
      <c r="G76" s="31">
        <v>17524</v>
      </c>
      <c r="H76" s="32">
        <v>0.12701311879999999</v>
      </c>
      <c r="J76" s="26" t="s">
        <v>529</v>
      </c>
      <c r="K76" s="26" t="s">
        <v>522</v>
      </c>
      <c r="L76" s="26" t="s">
        <v>70</v>
      </c>
      <c r="M76" s="26">
        <v>75.3</v>
      </c>
      <c r="N76" s="26">
        <v>67.549000000000007</v>
      </c>
      <c r="O76" s="26">
        <v>7.75</v>
      </c>
      <c r="P76" s="26">
        <v>0.102921646746348</v>
      </c>
    </row>
    <row r="77" spans="1:16" ht="15" customHeight="1" x14ac:dyDescent="0.25">
      <c r="A77" s="30" t="s">
        <v>565</v>
      </c>
      <c r="B77" s="31" t="s">
        <v>81</v>
      </c>
      <c r="C77" s="31" t="s">
        <v>570</v>
      </c>
      <c r="D77" s="31" t="s">
        <v>571</v>
      </c>
      <c r="E77" s="31">
        <v>14044</v>
      </c>
      <c r="F77" s="31">
        <v>17180</v>
      </c>
      <c r="G77" s="31">
        <v>3136</v>
      </c>
      <c r="H77" s="32">
        <v>0.18253783470000001</v>
      </c>
      <c r="J77" s="26" t="s">
        <v>531</v>
      </c>
      <c r="K77" s="26" t="s">
        <v>522</v>
      </c>
      <c r="L77" s="26" t="s">
        <v>143</v>
      </c>
      <c r="M77" s="26">
        <v>90.37</v>
      </c>
      <c r="N77" s="26">
        <v>79.762</v>
      </c>
      <c r="O77" s="26">
        <v>10.61</v>
      </c>
      <c r="P77" s="26">
        <v>0.117406218877946</v>
      </c>
    </row>
    <row r="78" spans="1:16" ht="15" customHeight="1" x14ac:dyDescent="0.25">
      <c r="A78" s="30" t="s">
        <v>565</v>
      </c>
      <c r="B78" s="31" t="s">
        <v>148</v>
      </c>
      <c r="C78" s="31" t="s">
        <v>572</v>
      </c>
      <c r="D78" s="31" t="s">
        <v>573</v>
      </c>
      <c r="E78" s="31">
        <v>118171</v>
      </c>
      <c r="F78" s="31">
        <v>137980</v>
      </c>
      <c r="G78" s="31">
        <v>19809</v>
      </c>
      <c r="H78" s="32">
        <v>0.14356428469999999</v>
      </c>
      <c r="J78" s="26" t="s">
        <v>533</v>
      </c>
      <c r="K78" s="26" t="s">
        <v>522</v>
      </c>
      <c r="L78" s="26" t="s">
        <v>34</v>
      </c>
      <c r="M78" s="26">
        <v>27.37</v>
      </c>
      <c r="N78" s="26">
        <v>21.431999999999999</v>
      </c>
      <c r="O78" s="26">
        <v>5.94</v>
      </c>
      <c r="P78" s="26">
        <v>0.21702594081110699</v>
      </c>
    </row>
    <row r="79" spans="1:16" ht="15" customHeight="1" x14ac:dyDescent="0.25">
      <c r="A79" s="30" t="s">
        <v>565</v>
      </c>
      <c r="B79" s="31" t="s">
        <v>196</v>
      </c>
      <c r="C79" s="31" t="s">
        <v>574</v>
      </c>
      <c r="D79" s="31" t="s">
        <v>575</v>
      </c>
      <c r="E79" s="31">
        <v>54479</v>
      </c>
      <c r="F79" s="31">
        <v>57240</v>
      </c>
      <c r="G79" s="31">
        <v>2761</v>
      </c>
      <c r="H79" s="32">
        <v>4.8235499699999997E-2</v>
      </c>
      <c r="J79" s="26" t="s">
        <v>535</v>
      </c>
      <c r="K79" s="26" t="s">
        <v>522</v>
      </c>
      <c r="L79" s="26" t="s">
        <v>48</v>
      </c>
      <c r="M79" s="26">
        <v>41.61</v>
      </c>
      <c r="N79" s="26">
        <v>26.010999999999999</v>
      </c>
      <c r="O79" s="26">
        <v>15.6</v>
      </c>
      <c r="P79" s="26">
        <v>0.374909877433309</v>
      </c>
    </row>
    <row r="80" spans="1:16" ht="15" customHeight="1" x14ac:dyDescent="0.25">
      <c r="A80" s="30" t="s">
        <v>565</v>
      </c>
      <c r="B80" s="31" t="s">
        <v>197</v>
      </c>
      <c r="C80" s="31" t="s">
        <v>576</v>
      </c>
      <c r="D80" s="31" t="s">
        <v>577</v>
      </c>
      <c r="E80" s="31">
        <v>34297</v>
      </c>
      <c r="F80" s="31">
        <v>35900</v>
      </c>
      <c r="G80" s="31">
        <v>1603</v>
      </c>
      <c r="H80" s="32">
        <v>4.4651810600000001E-2</v>
      </c>
      <c r="J80" s="26" t="s">
        <v>537</v>
      </c>
      <c r="K80" s="26" t="s">
        <v>522</v>
      </c>
      <c r="L80" s="26" t="s">
        <v>51</v>
      </c>
      <c r="M80" s="26">
        <v>71.930000000000007</v>
      </c>
      <c r="N80" s="26">
        <v>58.918999999999997</v>
      </c>
      <c r="O80" s="26">
        <v>13.01</v>
      </c>
      <c r="P80" s="26">
        <v>0.18087029056026699</v>
      </c>
    </row>
    <row r="81" spans="1:16" ht="15" customHeight="1" x14ac:dyDescent="0.25">
      <c r="A81" s="30" t="s">
        <v>565</v>
      </c>
      <c r="B81" s="31" t="s">
        <v>198</v>
      </c>
      <c r="C81" s="31" t="s">
        <v>578</v>
      </c>
      <c r="D81" s="31" t="s">
        <v>579</v>
      </c>
      <c r="E81" s="31">
        <v>47826</v>
      </c>
      <c r="F81" s="31">
        <v>49340</v>
      </c>
      <c r="G81" s="31">
        <v>1514</v>
      </c>
      <c r="H81" s="32">
        <v>3.06850426E-2</v>
      </c>
      <c r="J81" s="26" t="s">
        <v>539</v>
      </c>
      <c r="K81" s="26" t="s">
        <v>522</v>
      </c>
      <c r="L81" s="26" t="s">
        <v>78</v>
      </c>
      <c r="M81" s="26">
        <v>23.47</v>
      </c>
      <c r="N81" s="26">
        <v>13.032</v>
      </c>
      <c r="O81" s="26">
        <v>10.44</v>
      </c>
      <c r="P81" s="26">
        <v>0.44482317852577802</v>
      </c>
    </row>
    <row r="82" spans="1:16" ht="15" customHeight="1" x14ac:dyDescent="0.25">
      <c r="A82" s="30" t="s">
        <v>565</v>
      </c>
      <c r="B82" s="31" t="s">
        <v>36</v>
      </c>
      <c r="C82" s="31" t="s">
        <v>580</v>
      </c>
      <c r="D82" s="31" t="s">
        <v>581</v>
      </c>
      <c r="E82" s="31">
        <v>26852</v>
      </c>
      <c r="F82" s="31">
        <v>33870</v>
      </c>
      <c r="G82" s="31">
        <v>7018</v>
      </c>
      <c r="H82" s="32">
        <v>0.2072040154</v>
      </c>
      <c r="J82" s="26" t="s">
        <v>541</v>
      </c>
      <c r="K82" s="26" t="s">
        <v>522</v>
      </c>
      <c r="L82" s="26" t="s">
        <v>82</v>
      </c>
      <c r="M82" s="26">
        <v>25.67</v>
      </c>
      <c r="N82" s="26">
        <v>14.352</v>
      </c>
      <c r="O82" s="26">
        <v>11.32</v>
      </c>
      <c r="P82" s="26">
        <v>0.44098169068952098</v>
      </c>
    </row>
    <row r="83" spans="1:16" ht="15" customHeight="1" x14ac:dyDescent="0.25">
      <c r="A83" s="30" t="s">
        <v>565</v>
      </c>
      <c r="B83" s="31" t="s">
        <v>199</v>
      </c>
      <c r="C83" s="31" t="s">
        <v>582</v>
      </c>
      <c r="D83" s="31" t="s">
        <v>583</v>
      </c>
      <c r="E83" s="31">
        <v>50014</v>
      </c>
      <c r="F83" s="31">
        <v>51720</v>
      </c>
      <c r="G83" s="31">
        <v>1706</v>
      </c>
      <c r="H83" s="32">
        <v>3.2985305499999999E-2</v>
      </c>
      <c r="J83" s="26" t="s">
        <v>543</v>
      </c>
      <c r="K83" s="26" t="s">
        <v>522</v>
      </c>
      <c r="L83" s="26" t="s">
        <v>83</v>
      </c>
      <c r="M83" s="26">
        <v>57.43</v>
      </c>
      <c r="N83" s="26">
        <v>48.484999999999999</v>
      </c>
      <c r="O83" s="26">
        <v>8.9499999999999993</v>
      </c>
      <c r="P83" s="26">
        <v>0.155841894480237</v>
      </c>
    </row>
    <row r="84" spans="1:16" ht="15" customHeight="1" x14ac:dyDescent="0.25">
      <c r="A84" s="30" t="s">
        <v>565</v>
      </c>
      <c r="B84" s="31" t="s">
        <v>200</v>
      </c>
      <c r="C84" s="31" t="s">
        <v>584</v>
      </c>
      <c r="D84" s="31" t="s">
        <v>585</v>
      </c>
      <c r="E84" s="31">
        <v>39043</v>
      </c>
      <c r="F84" s="31">
        <v>41720</v>
      </c>
      <c r="G84" s="31">
        <v>2677</v>
      </c>
      <c r="H84" s="32">
        <v>6.4165867700000004E-2</v>
      </c>
      <c r="J84" s="26" t="s">
        <v>545</v>
      </c>
      <c r="K84" s="26" t="s">
        <v>522</v>
      </c>
      <c r="L84" s="26" t="s">
        <v>85</v>
      </c>
      <c r="M84" s="26">
        <v>38.96</v>
      </c>
      <c r="N84" s="26">
        <v>30.184000000000001</v>
      </c>
      <c r="O84" s="26">
        <v>8.7799999999999994</v>
      </c>
      <c r="P84" s="26">
        <v>0.225359342915811</v>
      </c>
    </row>
    <row r="85" spans="1:16" ht="15" customHeight="1" x14ac:dyDescent="0.25">
      <c r="A85" s="30" t="s">
        <v>565</v>
      </c>
      <c r="B85" s="31" t="s">
        <v>201</v>
      </c>
      <c r="C85" s="31" t="s">
        <v>586</v>
      </c>
      <c r="D85" s="31" t="s">
        <v>587</v>
      </c>
      <c r="E85" s="31">
        <v>44058</v>
      </c>
      <c r="F85" s="31">
        <v>45660</v>
      </c>
      <c r="G85" s="31">
        <v>1602</v>
      </c>
      <c r="H85" s="32">
        <v>3.5085413900000001E-2</v>
      </c>
      <c r="J85" s="26" t="s">
        <v>547</v>
      </c>
      <c r="K85" s="26" t="s">
        <v>522</v>
      </c>
      <c r="L85" s="26" t="s">
        <v>339</v>
      </c>
      <c r="M85" s="26">
        <v>110.59</v>
      </c>
      <c r="N85" s="26">
        <v>106.60599999999999</v>
      </c>
      <c r="O85" s="26">
        <v>3.98</v>
      </c>
      <c r="P85" s="26">
        <v>3.5988787412966801E-2</v>
      </c>
    </row>
    <row r="86" spans="1:16" ht="15" customHeight="1" x14ac:dyDescent="0.25">
      <c r="A86" s="30" t="s">
        <v>565</v>
      </c>
      <c r="B86" s="31" t="s">
        <v>202</v>
      </c>
      <c r="C86" s="31" t="s">
        <v>588</v>
      </c>
      <c r="D86" s="31" t="s">
        <v>589</v>
      </c>
      <c r="E86" s="31">
        <v>40751</v>
      </c>
      <c r="F86" s="31">
        <v>43510</v>
      </c>
      <c r="G86" s="31">
        <v>2759</v>
      </c>
      <c r="H86" s="32">
        <v>6.3410710199999998E-2</v>
      </c>
      <c r="J86" s="26" t="s">
        <v>549</v>
      </c>
      <c r="K86" s="26" t="s">
        <v>522</v>
      </c>
      <c r="L86" s="26" t="s">
        <v>340</v>
      </c>
      <c r="M86" s="26">
        <v>136.52000000000001</v>
      </c>
      <c r="N86" s="26">
        <v>131.255</v>
      </c>
      <c r="O86" s="26">
        <v>5.27</v>
      </c>
      <c r="P86" s="26">
        <v>3.8602402578376799E-2</v>
      </c>
    </row>
    <row r="87" spans="1:16" ht="15" customHeight="1" x14ac:dyDescent="0.25">
      <c r="A87" s="30" t="s">
        <v>565</v>
      </c>
      <c r="B87" s="31" t="s">
        <v>265</v>
      </c>
      <c r="C87" s="31" t="s">
        <v>590</v>
      </c>
      <c r="D87" s="31" t="s">
        <v>591</v>
      </c>
      <c r="E87" s="31">
        <v>41497</v>
      </c>
      <c r="F87" s="31">
        <v>42510</v>
      </c>
      <c r="G87" s="31">
        <v>1013</v>
      </c>
      <c r="H87" s="32">
        <v>2.38296871E-2</v>
      </c>
      <c r="J87" s="26" t="s">
        <v>551</v>
      </c>
      <c r="K87" s="26" t="s">
        <v>522</v>
      </c>
      <c r="L87" s="26" t="s">
        <v>341</v>
      </c>
      <c r="M87" s="26">
        <v>117.17</v>
      </c>
      <c r="N87" s="26">
        <v>113.613</v>
      </c>
      <c r="O87" s="26">
        <v>3.56</v>
      </c>
      <c r="P87" s="26">
        <v>3.0383203891781198E-2</v>
      </c>
    </row>
    <row r="88" spans="1:16" ht="15" customHeight="1" x14ac:dyDescent="0.25">
      <c r="A88" s="30" t="s">
        <v>565</v>
      </c>
      <c r="B88" s="31" t="s">
        <v>266</v>
      </c>
      <c r="C88" s="31" t="s">
        <v>592</v>
      </c>
      <c r="D88" s="31" t="s">
        <v>593</v>
      </c>
      <c r="E88" s="31">
        <v>72617</v>
      </c>
      <c r="F88" s="31">
        <v>74060</v>
      </c>
      <c r="G88" s="31">
        <v>1443</v>
      </c>
      <c r="H88" s="32">
        <v>1.9484201999999999E-2</v>
      </c>
      <c r="J88" s="26" t="s">
        <v>553</v>
      </c>
      <c r="K88" s="26" t="s">
        <v>522</v>
      </c>
      <c r="L88" s="26" t="s">
        <v>342</v>
      </c>
      <c r="M88" s="26">
        <v>247.44</v>
      </c>
      <c r="N88" s="26">
        <v>223.148</v>
      </c>
      <c r="O88" s="26">
        <v>24.29</v>
      </c>
      <c r="P88" s="26">
        <v>9.8165211768509494E-2</v>
      </c>
    </row>
    <row r="89" spans="1:16" ht="15" customHeight="1" x14ac:dyDescent="0.25">
      <c r="A89" s="30" t="s">
        <v>565</v>
      </c>
      <c r="B89" s="31" t="s">
        <v>50</v>
      </c>
      <c r="C89" s="31" t="s">
        <v>594</v>
      </c>
      <c r="D89" s="31" t="s">
        <v>595</v>
      </c>
      <c r="E89" s="31">
        <v>34053</v>
      </c>
      <c r="F89" s="31">
        <v>39090</v>
      </c>
      <c r="G89" s="31">
        <v>5037</v>
      </c>
      <c r="H89" s="32">
        <v>0.12885648499999999</v>
      </c>
      <c r="J89" s="26" t="s">
        <v>555</v>
      </c>
      <c r="K89" s="26" t="s">
        <v>522</v>
      </c>
      <c r="L89" s="26" t="s">
        <v>355</v>
      </c>
      <c r="M89" s="26">
        <v>216.7</v>
      </c>
      <c r="N89" s="26">
        <v>201.34200000000001</v>
      </c>
      <c r="O89" s="26">
        <v>15.36</v>
      </c>
      <c r="P89" s="26">
        <v>7.08814028610983E-2</v>
      </c>
    </row>
    <row r="90" spans="1:16" ht="15" customHeight="1" x14ac:dyDescent="0.25">
      <c r="A90" s="30" t="s">
        <v>565</v>
      </c>
      <c r="B90" s="31" t="s">
        <v>267</v>
      </c>
      <c r="C90" s="31" t="s">
        <v>596</v>
      </c>
      <c r="D90" s="31" t="s">
        <v>597</v>
      </c>
      <c r="E90" s="31">
        <v>45977</v>
      </c>
      <c r="F90" s="31">
        <v>49900</v>
      </c>
      <c r="G90" s="31">
        <v>3923</v>
      </c>
      <c r="H90" s="32">
        <v>7.8617234499999994E-2</v>
      </c>
      <c r="J90" s="26" t="s">
        <v>557</v>
      </c>
      <c r="K90" s="26" t="s">
        <v>522</v>
      </c>
      <c r="L90" s="26" t="s">
        <v>356</v>
      </c>
      <c r="M90" s="26">
        <v>94.87</v>
      </c>
      <c r="N90" s="26">
        <v>88.323999999999998</v>
      </c>
      <c r="O90" s="26">
        <v>6.55</v>
      </c>
      <c r="P90" s="26">
        <v>6.9041846737640994E-2</v>
      </c>
    </row>
    <row r="91" spans="1:16" ht="15" customHeight="1" x14ac:dyDescent="0.25">
      <c r="A91" s="30" t="s">
        <v>565</v>
      </c>
      <c r="B91" s="31" t="s">
        <v>60</v>
      </c>
      <c r="C91" s="31" t="s">
        <v>598</v>
      </c>
      <c r="D91" s="31" t="s">
        <v>599</v>
      </c>
      <c r="E91" s="31">
        <v>18762</v>
      </c>
      <c r="F91" s="31">
        <v>22830</v>
      </c>
      <c r="G91" s="31">
        <v>4068</v>
      </c>
      <c r="H91" s="32">
        <v>0.1781865966</v>
      </c>
      <c r="J91" s="26" t="s">
        <v>559</v>
      </c>
      <c r="K91" s="26" t="s">
        <v>522</v>
      </c>
      <c r="L91" s="26" t="s">
        <v>357</v>
      </c>
      <c r="M91" s="26">
        <v>186.26</v>
      </c>
      <c r="N91" s="26">
        <v>176.57499999999999</v>
      </c>
      <c r="O91" s="26">
        <v>9.69</v>
      </c>
      <c r="P91" s="26">
        <v>5.20240523998712E-2</v>
      </c>
    </row>
    <row r="92" spans="1:16" ht="15" customHeight="1" x14ac:dyDescent="0.25">
      <c r="A92" s="30" t="s">
        <v>565</v>
      </c>
      <c r="B92" s="31" t="s">
        <v>73</v>
      </c>
      <c r="C92" s="31" t="s">
        <v>600</v>
      </c>
      <c r="D92" s="31" t="s">
        <v>601</v>
      </c>
      <c r="E92" s="31">
        <v>39783</v>
      </c>
      <c r="F92" s="31">
        <v>44170</v>
      </c>
      <c r="G92" s="31">
        <v>4387</v>
      </c>
      <c r="H92" s="32">
        <v>9.9320805999999998E-2</v>
      </c>
      <c r="J92" s="26" t="s">
        <v>561</v>
      </c>
      <c r="K92" s="26" t="s">
        <v>522</v>
      </c>
      <c r="L92" s="26" t="s">
        <v>358</v>
      </c>
      <c r="M92" s="26">
        <v>352.37</v>
      </c>
      <c r="N92" s="26">
        <v>312.916</v>
      </c>
      <c r="O92" s="26">
        <v>39.450000000000003</v>
      </c>
      <c r="P92" s="26">
        <v>0.111956182421886</v>
      </c>
    </row>
    <row r="93" spans="1:16" ht="15" customHeight="1" x14ac:dyDescent="0.25">
      <c r="A93" s="30" t="s">
        <v>565</v>
      </c>
      <c r="B93" s="31" t="s">
        <v>268</v>
      </c>
      <c r="C93" s="31" t="s">
        <v>602</v>
      </c>
      <c r="D93" s="31" t="s">
        <v>603</v>
      </c>
      <c r="E93" s="31">
        <v>22781</v>
      </c>
      <c r="F93" s="31">
        <v>23250</v>
      </c>
      <c r="G93" s="31">
        <v>469</v>
      </c>
      <c r="H93" s="32">
        <v>2.0172043000000001E-2</v>
      </c>
      <c r="J93" s="26" t="s">
        <v>563</v>
      </c>
      <c r="K93" s="26" t="s">
        <v>522</v>
      </c>
      <c r="L93" s="26" t="s">
        <v>359</v>
      </c>
      <c r="M93" s="26">
        <v>155.62</v>
      </c>
      <c r="N93" s="26">
        <v>148.94999999999999</v>
      </c>
      <c r="O93" s="26">
        <v>6.67</v>
      </c>
      <c r="P93" s="26">
        <v>4.2860814805294897E-2</v>
      </c>
    </row>
    <row r="94" spans="1:16" ht="15" customHeight="1" x14ac:dyDescent="0.25">
      <c r="A94" s="30" t="s">
        <v>565</v>
      </c>
      <c r="B94" s="31" t="s">
        <v>26</v>
      </c>
      <c r="C94" s="31" t="s">
        <v>604</v>
      </c>
      <c r="D94" s="31" t="s">
        <v>605</v>
      </c>
      <c r="E94" s="31">
        <v>23093</v>
      </c>
      <c r="F94" s="31">
        <v>29660</v>
      </c>
      <c r="G94" s="31">
        <v>6567</v>
      </c>
      <c r="H94" s="32">
        <v>0.22140930549999999</v>
      </c>
      <c r="J94" s="26" t="s">
        <v>566</v>
      </c>
      <c r="K94" s="26" t="s">
        <v>565</v>
      </c>
      <c r="L94" s="26" t="s">
        <v>144</v>
      </c>
      <c r="M94" s="26">
        <v>110.06</v>
      </c>
      <c r="N94" s="26">
        <v>105.161</v>
      </c>
      <c r="O94" s="26">
        <v>4.9000000000000004</v>
      </c>
      <c r="P94" s="26">
        <v>4.4521170270761398E-2</v>
      </c>
    </row>
    <row r="95" spans="1:16" ht="15" customHeight="1" x14ac:dyDescent="0.25">
      <c r="A95" s="30" t="s">
        <v>565</v>
      </c>
      <c r="B95" s="31" t="s">
        <v>42</v>
      </c>
      <c r="C95" s="31" t="s">
        <v>606</v>
      </c>
      <c r="D95" s="31" t="s">
        <v>607</v>
      </c>
      <c r="E95" s="31">
        <v>41161</v>
      </c>
      <c r="F95" s="31">
        <v>68570</v>
      </c>
      <c r="G95" s="31">
        <v>27409</v>
      </c>
      <c r="H95" s="32">
        <v>0.39972291090000001</v>
      </c>
      <c r="J95" s="26" t="s">
        <v>568</v>
      </c>
      <c r="K95" s="26" t="s">
        <v>565</v>
      </c>
      <c r="L95" s="26" t="s">
        <v>145</v>
      </c>
      <c r="M95" s="26">
        <v>137.97</v>
      </c>
      <c r="N95" s="26">
        <v>119.86199999999999</v>
      </c>
      <c r="O95" s="26">
        <v>18.11</v>
      </c>
      <c r="P95" s="26">
        <v>0.131260418931652</v>
      </c>
    </row>
    <row r="96" spans="1:16" ht="15" customHeight="1" x14ac:dyDescent="0.25">
      <c r="A96" s="30" t="s">
        <v>565</v>
      </c>
      <c r="B96" s="31" t="s">
        <v>269</v>
      </c>
      <c r="C96" s="31" t="s">
        <v>608</v>
      </c>
      <c r="D96" s="31" t="s">
        <v>609</v>
      </c>
      <c r="E96" s="31">
        <v>41548</v>
      </c>
      <c r="F96" s="31">
        <v>45480</v>
      </c>
      <c r="G96" s="31">
        <v>3932</v>
      </c>
      <c r="H96" s="32">
        <v>8.6455584899999993E-2</v>
      </c>
      <c r="J96" s="26" t="s">
        <v>570</v>
      </c>
      <c r="K96" s="26" t="s">
        <v>565</v>
      </c>
      <c r="L96" s="26" t="s">
        <v>81</v>
      </c>
      <c r="M96" s="26">
        <v>17.18</v>
      </c>
      <c r="N96" s="26">
        <v>14.026999999999999</v>
      </c>
      <c r="O96" s="26">
        <v>3.15</v>
      </c>
      <c r="P96" s="26">
        <v>0.183352735739232</v>
      </c>
    </row>
    <row r="97" spans="1:16" ht="15" customHeight="1" x14ac:dyDescent="0.25">
      <c r="A97" s="30" t="s">
        <v>565</v>
      </c>
      <c r="B97" s="31" t="s">
        <v>69</v>
      </c>
      <c r="C97" s="31" t="s">
        <v>610</v>
      </c>
      <c r="D97" s="31" t="s">
        <v>611</v>
      </c>
      <c r="E97" s="31">
        <v>39274</v>
      </c>
      <c r="F97" s="31">
        <v>50880</v>
      </c>
      <c r="G97" s="31">
        <v>11606</v>
      </c>
      <c r="H97" s="32">
        <v>0.22810534590000001</v>
      </c>
      <c r="J97" s="26" t="s">
        <v>572</v>
      </c>
      <c r="K97" s="26" t="s">
        <v>565</v>
      </c>
      <c r="L97" s="26" t="s">
        <v>148</v>
      </c>
      <c r="M97" s="26">
        <v>137.97999999999999</v>
      </c>
      <c r="N97" s="26">
        <v>117.715</v>
      </c>
      <c r="O97" s="26">
        <v>20.27</v>
      </c>
      <c r="P97" s="26">
        <v>0.14690534860124699</v>
      </c>
    </row>
    <row r="98" spans="1:16" ht="15" customHeight="1" x14ac:dyDescent="0.25">
      <c r="A98" s="30" t="s">
        <v>565</v>
      </c>
      <c r="B98" s="31" t="s">
        <v>90</v>
      </c>
      <c r="C98" s="31" t="s">
        <v>612</v>
      </c>
      <c r="D98" s="31" t="s">
        <v>613</v>
      </c>
      <c r="E98" s="31">
        <v>29902</v>
      </c>
      <c r="F98" s="31">
        <v>40500</v>
      </c>
      <c r="G98" s="31">
        <v>10598</v>
      </c>
      <c r="H98" s="32">
        <v>0.26167901230000001</v>
      </c>
      <c r="J98" s="26" t="s">
        <v>1290</v>
      </c>
      <c r="K98" s="26" t="s">
        <v>565</v>
      </c>
      <c r="L98" s="26" t="s">
        <v>395</v>
      </c>
      <c r="M98" s="26">
        <v>149.18</v>
      </c>
      <c r="N98" s="26">
        <v>139.435</v>
      </c>
      <c r="O98" s="26">
        <v>9.75</v>
      </c>
      <c r="P98" s="26">
        <v>6.5357286499530806E-2</v>
      </c>
    </row>
    <row r="99" spans="1:16" ht="15" customHeight="1" x14ac:dyDescent="0.25">
      <c r="A99" s="30" t="s">
        <v>565</v>
      </c>
      <c r="B99" s="31" t="s">
        <v>91</v>
      </c>
      <c r="C99" s="31" t="s">
        <v>614</v>
      </c>
      <c r="D99" s="31" t="s">
        <v>615</v>
      </c>
      <c r="E99" s="31">
        <v>49961</v>
      </c>
      <c r="F99" s="31">
        <v>63720</v>
      </c>
      <c r="G99" s="31">
        <v>13759</v>
      </c>
      <c r="H99" s="32">
        <v>0.21592906470000001</v>
      </c>
      <c r="J99" s="26" t="s">
        <v>1291</v>
      </c>
      <c r="K99" s="26" t="s">
        <v>565</v>
      </c>
      <c r="L99" s="26" t="s">
        <v>109</v>
      </c>
      <c r="M99" s="26">
        <v>171.64</v>
      </c>
      <c r="N99" s="26">
        <v>149.45099999999999</v>
      </c>
      <c r="O99" s="26">
        <v>22.19</v>
      </c>
      <c r="P99" s="26">
        <v>0.12928221859706401</v>
      </c>
    </row>
    <row r="100" spans="1:16" ht="15" customHeight="1" x14ac:dyDescent="0.25">
      <c r="A100" s="30" t="s">
        <v>565</v>
      </c>
      <c r="B100" s="31" t="s">
        <v>108</v>
      </c>
      <c r="C100" s="31" t="s">
        <v>616</v>
      </c>
      <c r="D100" s="31" t="s">
        <v>617</v>
      </c>
      <c r="E100" s="31">
        <v>32640</v>
      </c>
      <c r="F100" s="31">
        <v>42950</v>
      </c>
      <c r="G100" s="31">
        <v>10310</v>
      </c>
      <c r="H100" s="32">
        <v>0.2400465658</v>
      </c>
      <c r="J100" s="26" t="s">
        <v>574</v>
      </c>
      <c r="K100" s="26" t="s">
        <v>565</v>
      </c>
      <c r="L100" s="26" t="s">
        <v>196</v>
      </c>
      <c r="M100" s="26">
        <v>57.24</v>
      </c>
      <c r="N100" s="26">
        <v>54.406999999999996</v>
      </c>
      <c r="O100" s="26">
        <v>2.83</v>
      </c>
      <c r="P100" s="26">
        <v>4.9440950384346601E-2</v>
      </c>
    </row>
    <row r="101" spans="1:16" ht="15" customHeight="1" x14ac:dyDescent="0.25">
      <c r="A101" s="30" t="s">
        <v>565</v>
      </c>
      <c r="B101" s="31" t="s">
        <v>273</v>
      </c>
      <c r="C101" s="31" t="s">
        <v>618</v>
      </c>
      <c r="D101" s="31" t="s">
        <v>619</v>
      </c>
      <c r="E101" s="31">
        <v>29271</v>
      </c>
      <c r="F101" s="31">
        <v>29240</v>
      </c>
      <c r="G101" s="48">
        <v>0</v>
      </c>
      <c r="H101" s="32">
        <v>0</v>
      </c>
      <c r="J101" s="26" t="s">
        <v>576</v>
      </c>
      <c r="K101" s="26" t="s">
        <v>565</v>
      </c>
      <c r="L101" s="26" t="s">
        <v>197</v>
      </c>
      <c r="M101" s="26">
        <v>35.9</v>
      </c>
      <c r="N101" s="26">
        <v>34.256999999999998</v>
      </c>
      <c r="O101" s="26">
        <v>1.64</v>
      </c>
      <c r="P101" s="26">
        <v>4.5682451253481901E-2</v>
      </c>
    </row>
    <row r="102" spans="1:16" ht="15" customHeight="1" x14ac:dyDescent="0.25">
      <c r="A102" s="30" t="s">
        <v>565</v>
      </c>
      <c r="B102" s="31" t="s">
        <v>274</v>
      </c>
      <c r="C102" s="31" t="s">
        <v>620</v>
      </c>
      <c r="D102" s="31" t="s">
        <v>621</v>
      </c>
      <c r="E102" s="31">
        <v>26972</v>
      </c>
      <c r="F102" s="31">
        <v>35730</v>
      </c>
      <c r="G102" s="31">
        <v>8758</v>
      </c>
      <c r="H102" s="32">
        <v>0.2451161489</v>
      </c>
      <c r="J102" s="26" t="s">
        <v>578</v>
      </c>
      <c r="K102" s="26" t="s">
        <v>565</v>
      </c>
      <c r="L102" s="26" t="s">
        <v>198</v>
      </c>
      <c r="M102" s="26">
        <v>49.34</v>
      </c>
      <c r="N102" s="26">
        <v>47.774999999999999</v>
      </c>
      <c r="O102" s="26">
        <v>1.57</v>
      </c>
      <c r="P102" s="26">
        <v>3.1820024321037699E-2</v>
      </c>
    </row>
    <row r="103" spans="1:16" ht="15" customHeight="1" x14ac:dyDescent="0.25">
      <c r="A103" s="30" t="s">
        <v>565</v>
      </c>
      <c r="B103" s="31" t="s">
        <v>275</v>
      </c>
      <c r="C103" s="31" t="s">
        <v>622</v>
      </c>
      <c r="D103" s="31" t="s">
        <v>623</v>
      </c>
      <c r="E103" s="31">
        <v>34577</v>
      </c>
      <c r="F103" s="31">
        <v>40320</v>
      </c>
      <c r="G103" s="31">
        <v>5743</v>
      </c>
      <c r="H103" s="32">
        <v>0.1424355159</v>
      </c>
      <c r="J103" s="26" t="s">
        <v>580</v>
      </c>
      <c r="K103" s="26" t="s">
        <v>565</v>
      </c>
      <c r="L103" s="26" t="s">
        <v>36</v>
      </c>
      <c r="M103" s="26">
        <v>33.869999999999997</v>
      </c>
      <c r="N103" s="26">
        <v>26.776</v>
      </c>
      <c r="O103" s="26">
        <v>7.09</v>
      </c>
      <c r="P103" s="26">
        <v>0.20932979037496299</v>
      </c>
    </row>
    <row r="104" spans="1:16" ht="15" customHeight="1" x14ac:dyDescent="0.25">
      <c r="A104" s="30" t="s">
        <v>565</v>
      </c>
      <c r="B104" s="31" t="s">
        <v>276</v>
      </c>
      <c r="C104" s="31" t="s">
        <v>624</v>
      </c>
      <c r="D104" s="31" t="s">
        <v>625</v>
      </c>
      <c r="E104" s="31">
        <v>41926</v>
      </c>
      <c r="F104" s="31">
        <v>44680</v>
      </c>
      <c r="G104" s="31">
        <v>2754</v>
      </c>
      <c r="H104" s="32">
        <v>6.1638316899999997E-2</v>
      </c>
      <c r="J104" s="26" t="s">
        <v>582</v>
      </c>
      <c r="K104" s="26" t="s">
        <v>565</v>
      </c>
      <c r="L104" s="26" t="s">
        <v>199</v>
      </c>
      <c r="M104" s="26">
        <v>51.72</v>
      </c>
      <c r="N104" s="26">
        <v>49.845999999999997</v>
      </c>
      <c r="O104" s="26">
        <v>1.87</v>
      </c>
      <c r="P104" s="26">
        <v>3.6156225831399803E-2</v>
      </c>
    </row>
    <row r="105" spans="1:16" ht="15" customHeight="1" x14ac:dyDescent="0.25">
      <c r="A105" s="30" t="s">
        <v>565</v>
      </c>
      <c r="B105" s="31" t="s">
        <v>277</v>
      </c>
      <c r="C105" s="31" t="s">
        <v>626</v>
      </c>
      <c r="D105" s="31" t="s">
        <v>627</v>
      </c>
      <c r="E105" s="31">
        <v>91317</v>
      </c>
      <c r="F105" s="31">
        <v>96810</v>
      </c>
      <c r="G105" s="31">
        <v>5493</v>
      </c>
      <c r="H105" s="32">
        <v>5.6740006199999998E-2</v>
      </c>
      <c r="J105" s="26" t="s">
        <v>584</v>
      </c>
      <c r="K105" s="26" t="s">
        <v>565</v>
      </c>
      <c r="L105" s="26" t="s">
        <v>200</v>
      </c>
      <c r="M105" s="26">
        <v>41.72</v>
      </c>
      <c r="N105" s="26">
        <v>38.972999999999999</v>
      </c>
      <c r="O105" s="26">
        <v>2.75</v>
      </c>
      <c r="P105" s="26">
        <v>6.5915627996164905E-2</v>
      </c>
    </row>
    <row r="106" spans="1:16" ht="15" customHeight="1" x14ac:dyDescent="0.25">
      <c r="A106" s="30" t="s">
        <v>565</v>
      </c>
      <c r="B106" s="31" t="s">
        <v>278</v>
      </c>
      <c r="C106" s="31" t="s">
        <v>628</v>
      </c>
      <c r="D106" s="31" t="s">
        <v>629</v>
      </c>
      <c r="E106" s="31">
        <v>31293</v>
      </c>
      <c r="F106" s="31">
        <v>39090</v>
      </c>
      <c r="G106" s="31">
        <v>7797</v>
      </c>
      <c r="H106" s="32">
        <v>0.1994627782</v>
      </c>
      <c r="J106" s="26" t="s">
        <v>586</v>
      </c>
      <c r="K106" s="26" t="s">
        <v>565</v>
      </c>
      <c r="L106" s="26" t="s">
        <v>201</v>
      </c>
      <c r="M106" s="26">
        <v>45.66</v>
      </c>
      <c r="N106" s="26">
        <v>43.914999999999999</v>
      </c>
      <c r="O106" s="26">
        <v>1.75</v>
      </c>
      <c r="P106" s="26">
        <v>3.8326763031099401E-2</v>
      </c>
    </row>
    <row r="107" spans="1:16" ht="15" customHeight="1" x14ac:dyDescent="0.25">
      <c r="A107" s="30" t="s">
        <v>565</v>
      </c>
      <c r="B107" s="31" t="s">
        <v>279</v>
      </c>
      <c r="C107" s="31" t="s">
        <v>630</v>
      </c>
      <c r="D107" s="31" t="s">
        <v>631</v>
      </c>
      <c r="E107" s="31">
        <v>33661</v>
      </c>
      <c r="F107" s="31">
        <v>34940</v>
      </c>
      <c r="G107" s="31">
        <v>1279</v>
      </c>
      <c r="H107" s="32">
        <v>3.6605609599999998E-2</v>
      </c>
      <c r="J107" s="26" t="s">
        <v>588</v>
      </c>
      <c r="K107" s="26" t="s">
        <v>565</v>
      </c>
      <c r="L107" s="26" t="s">
        <v>202</v>
      </c>
      <c r="M107" s="26">
        <v>43.51</v>
      </c>
      <c r="N107" s="26">
        <v>40.75</v>
      </c>
      <c r="O107" s="26">
        <v>2.76</v>
      </c>
      <c r="P107" s="26">
        <v>6.3433693403815203E-2</v>
      </c>
    </row>
    <row r="108" spans="1:16" ht="15" customHeight="1" x14ac:dyDescent="0.25">
      <c r="A108" s="30" t="s">
        <v>565</v>
      </c>
      <c r="B108" s="31" t="s">
        <v>280</v>
      </c>
      <c r="C108" s="31" t="s">
        <v>632</v>
      </c>
      <c r="D108" s="31" t="s">
        <v>633</v>
      </c>
      <c r="E108" s="31">
        <v>54088</v>
      </c>
      <c r="F108" s="31">
        <v>55860</v>
      </c>
      <c r="G108" s="31">
        <v>1772</v>
      </c>
      <c r="H108" s="32">
        <v>3.1722162499999998E-2</v>
      </c>
      <c r="J108" s="26" t="s">
        <v>590</v>
      </c>
      <c r="K108" s="26" t="s">
        <v>565</v>
      </c>
      <c r="L108" s="26" t="s">
        <v>265</v>
      </c>
      <c r="M108" s="26">
        <v>42.51</v>
      </c>
      <c r="N108" s="26">
        <v>41.402999999999999</v>
      </c>
      <c r="O108" s="26">
        <v>1.1100000000000001</v>
      </c>
      <c r="P108" s="26">
        <v>2.6111503175723399E-2</v>
      </c>
    </row>
    <row r="109" spans="1:16" ht="15" customHeight="1" x14ac:dyDescent="0.25">
      <c r="A109" s="30" t="s">
        <v>565</v>
      </c>
      <c r="B109" s="31" t="s">
        <v>281</v>
      </c>
      <c r="C109" s="31" t="s">
        <v>634</v>
      </c>
      <c r="D109" s="31" t="s">
        <v>635</v>
      </c>
      <c r="E109" s="31">
        <v>43240</v>
      </c>
      <c r="F109" s="31">
        <v>52190</v>
      </c>
      <c r="G109" s="31">
        <v>8950</v>
      </c>
      <c r="H109" s="32">
        <v>0.171488791</v>
      </c>
      <c r="J109" s="26" t="s">
        <v>592</v>
      </c>
      <c r="K109" s="26" t="s">
        <v>565</v>
      </c>
      <c r="L109" s="26" t="s">
        <v>266</v>
      </c>
      <c r="M109" s="26">
        <v>74.06</v>
      </c>
      <c r="N109" s="26">
        <v>72.421000000000006</v>
      </c>
      <c r="O109" s="26">
        <v>1.64</v>
      </c>
      <c r="P109" s="26">
        <v>2.21442073994059E-2</v>
      </c>
    </row>
    <row r="110" spans="1:16" ht="15" customHeight="1" x14ac:dyDescent="0.25">
      <c r="A110" s="30" t="s">
        <v>565</v>
      </c>
      <c r="B110" s="31" t="s">
        <v>282</v>
      </c>
      <c r="C110" s="31" t="s">
        <v>636</v>
      </c>
      <c r="D110" s="31" t="s">
        <v>637</v>
      </c>
      <c r="E110" s="31">
        <v>48363</v>
      </c>
      <c r="F110" s="31">
        <v>50120</v>
      </c>
      <c r="G110" s="31">
        <v>1757</v>
      </c>
      <c r="H110" s="32">
        <v>3.5055865899999997E-2</v>
      </c>
      <c r="J110" s="26" t="s">
        <v>594</v>
      </c>
      <c r="K110" s="26" t="s">
        <v>565</v>
      </c>
      <c r="L110" s="26" t="s">
        <v>50</v>
      </c>
      <c r="M110" s="26">
        <v>39.090000000000003</v>
      </c>
      <c r="N110" s="26">
        <v>34.219000000000001</v>
      </c>
      <c r="O110" s="26">
        <v>4.87</v>
      </c>
      <c r="P110" s="26">
        <v>0.124584292657969</v>
      </c>
    </row>
    <row r="111" spans="1:16" ht="15" customHeight="1" x14ac:dyDescent="0.25">
      <c r="A111" s="30" t="s">
        <v>565</v>
      </c>
      <c r="B111" s="31" t="s">
        <v>283</v>
      </c>
      <c r="C111" s="31" t="s">
        <v>638</v>
      </c>
      <c r="D111" s="31" t="s">
        <v>639</v>
      </c>
      <c r="E111" s="31">
        <v>49502</v>
      </c>
      <c r="F111" s="31">
        <v>52410</v>
      </c>
      <c r="G111" s="31">
        <v>2908</v>
      </c>
      <c r="H111" s="32">
        <v>5.5485594399999998E-2</v>
      </c>
      <c r="J111" s="26" t="s">
        <v>596</v>
      </c>
      <c r="K111" s="26" t="s">
        <v>565</v>
      </c>
      <c r="L111" s="26" t="s">
        <v>267</v>
      </c>
      <c r="M111" s="26">
        <v>49.9</v>
      </c>
      <c r="N111" s="26">
        <v>45.886000000000003</v>
      </c>
      <c r="O111" s="26">
        <v>4.01</v>
      </c>
      <c r="P111" s="26">
        <v>8.0360721442885794E-2</v>
      </c>
    </row>
    <row r="112" spans="1:16" ht="15" customHeight="1" x14ac:dyDescent="0.25">
      <c r="A112" s="30" t="s">
        <v>565</v>
      </c>
      <c r="B112" s="31" t="s">
        <v>284</v>
      </c>
      <c r="C112" s="31" t="s">
        <v>640</v>
      </c>
      <c r="D112" s="31" t="s">
        <v>641</v>
      </c>
      <c r="E112" s="31">
        <v>48113</v>
      </c>
      <c r="F112" s="31">
        <v>49140</v>
      </c>
      <c r="G112" s="31">
        <v>1027</v>
      </c>
      <c r="H112" s="32">
        <v>2.0899470900000001E-2</v>
      </c>
      <c r="J112" s="26" t="s">
        <v>598</v>
      </c>
      <c r="K112" s="26" t="s">
        <v>565</v>
      </c>
      <c r="L112" s="26" t="s">
        <v>60</v>
      </c>
      <c r="M112" s="26">
        <v>22.83</v>
      </c>
      <c r="N112" s="26">
        <v>18.710999999999999</v>
      </c>
      <c r="O112" s="26">
        <v>4.12</v>
      </c>
      <c r="P112" s="26">
        <v>0.18046430135786201</v>
      </c>
    </row>
    <row r="113" spans="1:16" ht="15" customHeight="1" x14ac:dyDescent="0.25">
      <c r="A113" s="30" t="s">
        <v>565</v>
      </c>
      <c r="B113" s="31" t="s">
        <v>66</v>
      </c>
      <c r="C113" s="31" t="s">
        <v>642</v>
      </c>
      <c r="D113" s="31" t="s">
        <v>643</v>
      </c>
      <c r="E113" s="31">
        <v>46473</v>
      </c>
      <c r="F113" s="31">
        <v>53870</v>
      </c>
      <c r="G113" s="31">
        <v>7397</v>
      </c>
      <c r="H113" s="32">
        <v>0.13731204750000001</v>
      </c>
      <c r="J113" s="26" t="s">
        <v>600</v>
      </c>
      <c r="K113" s="26" t="s">
        <v>565</v>
      </c>
      <c r="L113" s="26" t="s">
        <v>73</v>
      </c>
      <c r="M113" s="26">
        <v>44.17</v>
      </c>
      <c r="N113" s="26">
        <v>39.917999999999999</v>
      </c>
      <c r="O113" s="26">
        <v>4.25</v>
      </c>
      <c r="P113" s="26">
        <v>9.6219153271451197E-2</v>
      </c>
    </row>
    <row r="114" spans="1:16" ht="15" customHeight="1" x14ac:dyDescent="0.25">
      <c r="A114" s="30" t="s">
        <v>565</v>
      </c>
      <c r="B114" s="31" t="s">
        <v>285</v>
      </c>
      <c r="C114" s="31" t="s">
        <v>644</v>
      </c>
      <c r="D114" s="31" t="s">
        <v>645</v>
      </c>
      <c r="E114" s="31">
        <v>46454</v>
      </c>
      <c r="F114" s="31">
        <v>49660</v>
      </c>
      <c r="G114" s="31">
        <v>3206</v>
      </c>
      <c r="H114" s="32">
        <v>6.4559001199999994E-2</v>
      </c>
      <c r="J114" s="26" t="s">
        <v>602</v>
      </c>
      <c r="K114" s="26" t="s">
        <v>565</v>
      </c>
      <c r="L114" s="26" t="s">
        <v>268</v>
      </c>
      <c r="M114" s="26">
        <v>23.25</v>
      </c>
      <c r="N114" s="26">
        <v>22.707000000000001</v>
      </c>
      <c r="O114" s="26">
        <v>0.54</v>
      </c>
      <c r="P114" s="26">
        <v>2.3225806451612901E-2</v>
      </c>
    </row>
    <row r="115" spans="1:16" ht="15" customHeight="1" x14ac:dyDescent="0.25">
      <c r="A115" s="30" t="s">
        <v>399</v>
      </c>
      <c r="B115" s="31" t="s">
        <v>52</v>
      </c>
      <c r="C115" s="31" t="s">
        <v>646</v>
      </c>
      <c r="D115" s="31" t="s">
        <v>647</v>
      </c>
      <c r="E115" s="31">
        <v>53037</v>
      </c>
      <c r="F115" s="31">
        <v>84810</v>
      </c>
      <c r="G115" s="31">
        <v>31773</v>
      </c>
      <c r="H115" s="32">
        <v>0.37463742480000001</v>
      </c>
      <c r="J115" s="26" t="s">
        <v>604</v>
      </c>
      <c r="K115" s="26" t="s">
        <v>565</v>
      </c>
      <c r="L115" s="26" t="s">
        <v>26</v>
      </c>
      <c r="M115" s="26">
        <v>29.66</v>
      </c>
      <c r="N115" s="26">
        <v>23.030999999999999</v>
      </c>
      <c r="O115" s="26">
        <v>6.63</v>
      </c>
      <c r="P115" s="26">
        <v>0.223533378287256</v>
      </c>
    </row>
    <row r="116" spans="1:16" ht="15" customHeight="1" x14ac:dyDescent="0.25">
      <c r="A116" s="30" t="s">
        <v>399</v>
      </c>
      <c r="B116" s="31" t="s">
        <v>151</v>
      </c>
      <c r="C116" s="31" t="s">
        <v>648</v>
      </c>
      <c r="D116" s="31" t="s">
        <v>649</v>
      </c>
      <c r="E116" s="31">
        <v>73542</v>
      </c>
      <c r="F116" s="31">
        <v>75890</v>
      </c>
      <c r="G116" s="31">
        <v>2348</v>
      </c>
      <c r="H116" s="32">
        <v>3.0939517699999999E-2</v>
      </c>
      <c r="J116" s="26" t="s">
        <v>606</v>
      </c>
      <c r="K116" s="26" t="s">
        <v>565</v>
      </c>
      <c r="L116" s="26" t="s">
        <v>42</v>
      </c>
      <c r="M116" s="26">
        <v>68.569999999999993</v>
      </c>
      <c r="N116" s="26">
        <v>41.024000000000001</v>
      </c>
      <c r="O116" s="26">
        <v>27.55</v>
      </c>
      <c r="P116" s="26">
        <v>0.40177920373341097</v>
      </c>
    </row>
    <row r="117" spans="1:16" ht="15" customHeight="1" x14ac:dyDescent="0.25">
      <c r="A117" s="30" t="s">
        <v>399</v>
      </c>
      <c r="B117" s="31" t="s">
        <v>153</v>
      </c>
      <c r="C117" s="31" t="s">
        <v>650</v>
      </c>
      <c r="D117" s="31" t="s">
        <v>651</v>
      </c>
      <c r="E117" s="31">
        <v>110894</v>
      </c>
      <c r="F117" s="31">
        <v>115910</v>
      </c>
      <c r="G117" s="31">
        <v>5016</v>
      </c>
      <c r="H117" s="32">
        <v>4.32749547E-2</v>
      </c>
      <c r="J117" s="26" t="s">
        <v>608</v>
      </c>
      <c r="K117" s="26" t="s">
        <v>565</v>
      </c>
      <c r="L117" s="26" t="s">
        <v>269</v>
      </c>
      <c r="M117" s="26">
        <v>45.48</v>
      </c>
      <c r="N117" s="26">
        <v>41.426000000000002</v>
      </c>
      <c r="O117" s="26">
        <v>4.05</v>
      </c>
      <c r="P117" s="26">
        <v>8.9050131926121406E-2</v>
      </c>
    </row>
    <row r="118" spans="1:16" ht="15" customHeight="1" x14ac:dyDescent="0.25">
      <c r="A118" s="30" t="s">
        <v>399</v>
      </c>
      <c r="B118" s="31" t="s">
        <v>86</v>
      </c>
      <c r="C118" s="31" t="s">
        <v>652</v>
      </c>
      <c r="D118" s="31" t="s">
        <v>653</v>
      </c>
      <c r="E118" s="31">
        <v>95233</v>
      </c>
      <c r="F118" s="31">
        <v>142180</v>
      </c>
      <c r="G118" s="31">
        <v>46947</v>
      </c>
      <c r="H118" s="32">
        <v>0.33019412009999999</v>
      </c>
      <c r="J118" s="26" t="s">
        <v>610</v>
      </c>
      <c r="K118" s="26" t="s">
        <v>565</v>
      </c>
      <c r="L118" s="26" t="s">
        <v>69</v>
      </c>
      <c r="M118" s="26">
        <v>50.88</v>
      </c>
      <c r="N118" s="26">
        <v>39.287999999999997</v>
      </c>
      <c r="O118" s="26">
        <v>11.59</v>
      </c>
      <c r="P118" s="26">
        <v>0.227790880503145</v>
      </c>
    </row>
    <row r="119" spans="1:16" ht="15" customHeight="1" x14ac:dyDescent="0.25">
      <c r="A119" s="30" t="s">
        <v>399</v>
      </c>
      <c r="B119" s="31" t="s">
        <v>290</v>
      </c>
      <c r="C119" s="31" t="s">
        <v>654</v>
      </c>
      <c r="D119" s="31" t="s">
        <v>655</v>
      </c>
      <c r="E119" s="31">
        <v>41522</v>
      </c>
      <c r="F119" s="31">
        <v>43410</v>
      </c>
      <c r="G119" s="31">
        <v>1888</v>
      </c>
      <c r="H119" s="32">
        <v>4.3492282899999998E-2</v>
      </c>
      <c r="J119" s="26" t="s">
        <v>612</v>
      </c>
      <c r="K119" s="26" t="s">
        <v>565</v>
      </c>
      <c r="L119" s="26" t="s">
        <v>90</v>
      </c>
      <c r="M119" s="26">
        <v>40.5</v>
      </c>
      <c r="N119" s="26">
        <v>29.931999999999999</v>
      </c>
      <c r="O119" s="26">
        <v>10.57</v>
      </c>
      <c r="P119" s="26">
        <v>0.26098765432098803</v>
      </c>
    </row>
    <row r="120" spans="1:16" ht="15" customHeight="1" x14ac:dyDescent="0.25">
      <c r="A120" s="30" t="s">
        <v>399</v>
      </c>
      <c r="B120" s="31" t="s">
        <v>291</v>
      </c>
      <c r="C120" s="31" t="s">
        <v>656</v>
      </c>
      <c r="D120" s="31" t="s">
        <v>657</v>
      </c>
      <c r="E120" s="31">
        <v>45137</v>
      </c>
      <c r="F120" s="31">
        <v>51210</v>
      </c>
      <c r="G120" s="31">
        <v>6073</v>
      </c>
      <c r="H120" s="32">
        <v>0.1185901191</v>
      </c>
      <c r="J120" s="26" t="s">
        <v>614</v>
      </c>
      <c r="K120" s="26" t="s">
        <v>565</v>
      </c>
      <c r="L120" s="26" t="s">
        <v>91</v>
      </c>
      <c r="M120" s="26">
        <v>63.72</v>
      </c>
      <c r="N120" s="26">
        <v>49.838999999999999</v>
      </c>
      <c r="O120" s="26">
        <v>13.88</v>
      </c>
      <c r="P120" s="26">
        <v>0.21782799748901399</v>
      </c>
    </row>
    <row r="121" spans="1:16" ht="15" customHeight="1" x14ac:dyDescent="0.25">
      <c r="A121" s="30" t="s">
        <v>399</v>
      </c>
      <c r="B121" s="31" t="s">
        <v>57</v>
      </c>
      <c r="C121" s="31" t="s">
        <v>658</v>
      </c>
      <c r="D121" s="31" t="s">
        <v>659</v>
      </c>
      <c r="E121" s="31">
        <v>41167</v>
      </c>
      <c r="F121" s="31">
        <v>44950</v>
      </c>
      <c r="G121" s="31">
        <v>3783</v>
      </c>
      <c r="H121" s="32">
        <v>8.4160178000000002E-2</v>
      </c>
      <c r="J121" s="26" t="s">
        <v>616</v>
      </c>
      <c r="K121" s="26" t="s">
        <v>565</v>
      </c>
      <c r="L121" s="26" t="s">
        <v>108</v>
      </c>
      <c r="M121" s="26">
        <v>42.95</v>
      </c>
      <c r="N121" s="26">
        <v>32.655000000000001</v>
      </c>
      <c r="O121" s="26">
        <v>10.3</v>
      </c>
      <c r="P121" s="26">
        <v>0.23981373690337601</v>
      </c>
    </row>
    <row r="122" spans="1:16" ht="15" customHeight="1" x14ac:dyDescent="0.25">
      <c r="A122" s="30" t="s">
        <v>399</v>
      </c>
      <c r="B122" s="31" t="s">
        <v>292</v>
      </c>
      <c r="C122" s="31" t="s">
        <v>660</v>
      </c>
      <c r="D122" s="31" t="s">
        <v>661</v>
      </c>
      <c r="E122" s="31">
        <v>51626</v>
      </c>
      <c r="F122" s="31">
        <v>56070</v>
      </c>
      <c r="G122" s="31">
        <v>4444</v>
      </c>
      <c r="H122" s="32">
        <v>7.9258070299999997E-2</v>
      </c>
      <c r="J122" s="26" t="s">
        <v>632</v>
      </c>
      <c r="K122" s="26" t="s">
        <v>565</v>
      </c>
      <c r="L122" s="26" t="s">
        <v>280</v>
      </c>
      <c r="M122" s="26">
        <v>55.86</v>
      </c>
      <c r="N122" s="26">
        <v>53.972999999999999</v>
      </c>
      <c r="O122" s="26">
        <v>1.89</v>
      </c>
      <c r="P122" s="26">
        <v>3.3834586466165398E-2</v>
      </c>
    </row>
    <row r="123" spans="1:16" ht="15" customHeight="1" x14ac:dyDescent="0.25">
      <c r="A123" s="30" t="s">
        <v>399</v>
      </c>
      <c r="B123" s="31" t="s">
        <v>293</v>
      </c>
      <c r="C123" s="31" t="s">
        <v>662</v>
      </c>
      <c r="D123" s="31" t="s">
        <v>663</v>
      </c>
      <c r="E123" s="31">
        <v>41626</v>
      </c>
      <c r="F123" s="31">
        <v>46990</v>
      </c>
      <c r="G123" s="31">
        <v>5364</v>
      </c>
      <c r="H123" s="32">
        <v>0.11415194720000001</v>
      </c>
      <c r="J123" s="26" t="s">
        <v>634</v>
      </c>
      <c r="K123" s="26" t="s">
        <v>565</v>
      </c>
      <c r="L123" s="26" t="s">
        <v>281</v>
      </c>
      <c r="M123" s="26">
        <v>52.19</v>
      </c>
      <c r="N123" s="26">
        <v>43.295999999999999</v>
      </c>
      <c r="O123" s="26">
        <v>8.89</v>
      </c>
      <c r="P123" s="26">
        <v>0.17033914543015899</v>
      </c>
    </row>
    <row r="124" spans="1:16" ht="15" customHeight="1" x14ac:dyDescent="0.25">
      <c r="A124" s="30" t="s">
        <v>399</v>
      </c>
      <c r="B124" s="31" t="s">
        <v>96</v>
      </c>
      <c r="C124" s="31" t="s">
        <v>664</v>
      </c>
      <c r="D124" s="31" t="s">
        <v>665</v>
      </c>
      <c r="E124" s="31">
        <v>51387</v>
      </c>
      <c r="F124" s="31">
        <v>59950</v>
      </c>
      <c r="G124" s="31">
        <v>8563</v>
      </c>
      <c r="H124" s="32">
        <v>0.14283569639999999</v>
      </c>
      <c r="J124" s="26" t="s">
        <v>636</v>
      </c>
      <c r="K124" s="26" t="s">
        <v>565</v>
      </c>
      <c r="L124" s="26" t="s">
        <v>282</v>
      </c>
      <c r="M124" s="26">
        <v>50.12</v>
      </c>
      <c r="N124" s="26">
        <v>48.329000000000001</v>
      </c>
      <c r="O124" s="26">
        <v>1.79</v>
      </c>
      <c r="P124" s="26">
        <v>3.5714285714285698E-2</v>
      </c>
    </row>
    <row r="125" spans="1:16" ht="15" customHeight="1" x14ac:dyDescent="0.25">
      <c r="A125" s="30" t="s">
        <v>399</v>
      </c>
      <c r="B125" s="31" t="s">
        <v>294</v>
      </c>
      <c r="C125" s="31" t="s">
        <v>666</v>
      </c>
      <c r="D125" s="31" t="s">
        <v>667</v>
      </c>
      <c r="E125" s="31">
        <v>36309</v>
      </c>
      <c r="F125" s="31">
        <v>43970</v>
      </c>
      <c r="G125" s="31">
        <v>7661</v>
      </c>
      <c r="H125" s="32">
        <v>0.17423243120000001</v>
      </c>
      <c r="J125" s="26" t="s">
        <v>638</v>
      </c>
      <c r="K125" s="26" t="s">
        <v>565</v>
      </c>
      <c r="L125" s="26" t="s">
        <v>283</v>
      </c>
      <c r="M125" s="26">
        <v>52.41</v>
      </c>
      <c r="N125" s="26">
        <v>49.424999999999997</v>
      </c>
      <c r="O125" s="26">
        <v>2.99</v>
      </c>
      <c r="P125" s="26">
        <v>5.70501812631177E-2</v>
      </c>
    </row>
    <row r="126" spans="1:16" ht="15" customHeight="1" x14ac:dyDescent="0.25">
      <c r="A126" s="30" t="s">
        <v>399</v>
      </c>
      <c r="B126" s="31" t="s">
        <v>295</v>
      </c>
      <c r="C126" s="31" t="s">
        <v>668</v>
      </c>
      <c r="D126" s="31" t="s">
        <v>669</v>
      </c>
      <c r="E126" s="31">
        <v>31102</v>
      </c>
      <c r="F126" s="31">
        <v>32370</v>
      </c>
      <c r="G126" s="31">
        <v>1268</v>
      </c>
      <c r="H126" s="32">
        <v>3.91720729E-2</v>
      </c>
      <c r="J126" s="26" t="s">
        <v>640</v>
      </c>
      <c r="K126" s="26" t="s">
        <v>565</v>
      </c>
      <c r="L126" s="26" t="s">
        <v>284</v>
      </c>
      <c r="M126" s="26">
        <v>49.14</v>
      </c>
      <c r="N126" s="26">
        <v>48</v>
      </c>
      <c r="O126" s="26">
        <v>1.1399999999999999</v>
      </c>
      <c r="P126" s="26">
        <v>2.31990231990232E-2</v>
      </c>
    </row>
    <row r="127" spans="1:16" ht="15" customHeight="1" x14ac:dyDescent="0.25">
      <c r="A127" s="30" t="s">
        <v>399</v>
      </c>
      <c r="B127" s="31" t="s">
        <v>312</v>
      </c>
      <c r="C127" s="31" t="s">
        <v>670</v>
      </c>
      <c r="D127" s="31" t="s">
        <v>671</v>
      </c>
      <c r="E127" s="31">
        <v>24628</v>
      </c>
      <c r="F127" s="31">
        <v>28090</v>
      </c>
      <c r="G127" s="31">
        <v>3462</v>
      </c>
      <c r="H127" s="32">
        <v>0.123246707</v>
      </c>
      <c r="J127" s="26" t="s">
        <v>642</v>
      </c>
      <c r="K127" s="26" t="s">
        <v>565</v>
      </c>
      <c r="L127" s="26" t="s">
        <v>66</v>
      </c>
      <c r="M127" s="26">
        <v>53.87</v>
      </c>
      <c r="N127" s="26">
        <v>46.39</v>
      </c>
      <c r="O127" s="26">
        <v>7.48</v>
      </c>
      <c r="P127" s="26">
        <v>0.13885279376276199</v>
      </c>
    </row>
    <row r="128" spans="1:16" ht="15" customHeight="1" x14ac:dyDescent="0.25">
      <c r="A128" s="30" t="s">
        <v>399</v>
      </c>
      <c r="B128" s="31" t="s">
        <v>313</v>
      </c>
      <c r="C128" s="31" t="s">
        <v>672</v>
      </c>
      <c r="D128" s="31" t="s">
        <v>673</v>
      </c>
      <c r="E128" s="31">
        <v>53980</v>
      </c>
      <c r="F128" s="31">
        <v>56520</v>
      </c>
      <c r="G128" s="31">
        <v>2540</v>
      </c>
      <c r="H128" s="32">
        <v>4.4939844299999997E-2</v>
      </c>
      <c r="J128" s="26" t="s">
        <v>644</v>
      </c>
      <c r="K128" s="26" t="s">
        <v>565</v>
      </c>
      <c r="L128" s="26" t="s">
        <v>285</v>
      </c>
      <c r="M128" s="26">
        <v>49.66</v>
      </c>
      <c r="N128" s="26">
        <v>46.384</v>
      </c>
      <c r="O128" s="26">
        <v>3.28</v>
      </c>
      <c r="P128" s="26">
        <v>6.6049134111961297E-2</v>
      </c>
    </row>
    <row r="129" spans="1:16" ht="15" customHeight="1" x14ac:dyDescent="0.25">
      <c r="A129" s="30" t="s">
        <v>399</v>
      </c>
      <c r="B129" s="31" t="s">
        <v>80</v>
      </c>
      <c r="C129" s="31" t="s">
        <v>674</v>
      </c>
      <c r="D129" s="31" t="s">
        <v>675</v>
      </c>
      <c r="E129" s="31">
        <v>42879</v>
      </c>
      <c r="F129" s="31">
        <v>46300</v>
      </c>
      <c r="G129" s="31">
        <v>3421</v>
      </c>
      <c r="H129" s="32">
        <v>7.3887689000000006E-2</v>
      </c>
      <c r="J129" s="26" t="s">
        <v>646</v>
      </c>
      <c r="K129" s="26" t="s">
        <v>399</v>
      </c>
      <c r="L129" s="26" t="s">
        <v>52</v>
      </c>
      <c r="M129" s="26">
        <v>84.81</v>
      </c>
      <c r="N129" s="26">
        <v>52.914999999999999</v>
      </c>
      <c r="O129" s="26">
        <v>31.9</v>
      </c>
      <c r="P129" s="26">
        <v>0.37613488975356701</v>
      </c>
    </row>
    <row r="130" spans="1:16" ht="15" customHeight="1" x14ac:dyDescent="0.25">
      <c r="A130" s="30" t="s">
        <v>399</v>
      </c>
      <c r="B130" s="31" t="s">
        <v>98</v>
      </c>
      <c r="C130" s="31" t="s">
        <v>676</v>
      </c>
      <c r="D130" s="31" t="s">
        <v>677</v>
      </c>
      <c r="E130" s="31">
        <v>40817</v>
      </c>
      <c r="F130" s="31">
        <v>58580</v>
      </c>
      <c r="G130" s="31">
        <v>17763</v>
      </c>
      <c r="H130" s="32">
        <v>0.30322635710000001</v>
      </c>
      <c r="J130" s="26" t="s">
        <v>648</v>
      </c>
      <c r="K130" s="26" t="s">
        <v>399</v>
      </c>
      <c r="L130" s="26" t="s">
        <v>151</v>
      </c>
      <c r="M130" s="26">
        <v>75.89</v>
      </c>
      <c r="N130" s="26">
        <v>73.41</v>
      </c>
      <c r="O130" s="26">
        <v>2.48</v>
      </c>
      <c r="P130" s="26">
        <v>3.2678877322440403E-2</v>
      </c>
    </row>
    <row r="131" spans="1:16" ht="15" customHeight="1" x14ac:dyDescent="0.25">
      <c r="A131" s="30" t="s">
        <v>399</v>
      </c>
      <c r="B131" s="31" t="s">
        <v>314</v>
      </c>
      <c r="C131" s="31" t="s">
        <v>678</v>
      </c>
      <c r="D131" s="31" t="s">
        <v>679</v>
      </c>
      <c r="E131" s="31">
        <v>55201</v>
      </c>
      <c r="F131" s="31">
        <v>63670</v>
      </c>
      <c r="G131" s="31">
        <v>8469</v>
      </c>
      <c r="H131" s="32">
        <v>0.1330139783</v>
      </c>
      <c r="J131" s="26" t="s">
        <v>650</v>
      </c>
      <c r="K131" s="26" t="s">
        <v>399</v>
      </c>
      <c r="L131" s="26" t="s">
        <v>153</v>
      </c>
      <c r="M131" s="26">
        <v>115.91</v>
      </c>
      <c r="N131" s="26">
        <v>110.56100000000001</v>
      </c>
      <c r="O131" s="26">
        <v>5.35</v>
      </c>
      <c r="P131" s="26">
        <v>4.6156500733327603E-2</v>
      </c>
    </row>
    <row r="132" spans="1:16" ht="15" customHeight="1" x14ac:dyDescent="0.25">
      <c r="A132" s="30" t="s">
        <v>399</v>
      </c>
      <c r="B132" s="31" t="s">
        <v>320</v>
      </c>
      <c r="C132" s="31" t="s">
        <v>680</v>
      </c>
      <c r="D132" s="31" t="s">
        <v>681</v>
      </c>
      <c r="E132" s="31">
        <v>38255</v>
      </c>
      <c r="F132" s="31">
        <v>41330</v>
      </c>
      <c r="G132" s="31">
        <v>3075</v>
      </c>
      <c r="H132" s="32">
        <v>7.4401161399999999E-2</v>
      </c>
      <c r="J132" s="26" t="s">
        <v>652</v>
      </c>
      <c r="K132" s="26" t="s">
        <v>399</v>
      </c>
      <c r="L132" s="26" t="s">
        <v>86</v>
      </c>
      <c r="M132" s="26">
        <v>142.18</v>
      </c>
      <c r="N132" s="26">
        <v>95.022000000000006</v>
      </c>
      <c r="O132" s="26">
        <v>47.16</v>
      </c>
      <c r="P132" s="26">
        <v>0.331692221128147</v>
      </c>
    </row>
    <row r="133" spans="1:16" ht="15" customHeight="1" x14ac:dyDescent="0.25">
      <c r="A133" s="30" t="s">
        <v>399</v>
      </c>
      <c r="B133" s="31" t="s">
        <v>59</v>
      </c>
      <c r="C133" s="31" t="s">
        <v>682</v>
      </c>
      <c r="D133" s="31" t="s">
        <v>683</v>
      </c>
      <c r="E133" s="31">
        <v>22726</v>
      </c>
      <c r="F133" s="31">
        <v>35430</v>
      </c>
      <c r="G133" s="31">
        <v>12704</v>
      </c>
      <c r="H133" s="32">
        <v>0.35856618680000002</v>
      </c>
      <c r="J133" s="26" t="s">
        <v>654</v>
      </c>
      <c r="K133" s="26" t="s">
        <v>399</v>
      </c>
      <c r="L133" s="26" t="s">
        <v>290</v>
      </c>
      <c r="M133" s="26">
        <v>43.41</v>
      </c>
      <c r="N133" s="26">
        <v>41.761000000000003</v>
      </c>
      <c r="O133" s="26">
        <v>1.65</v>
      </c>
      <c r="P133" s="26">
        <v>3.80096751900484E-2</v>
      </c>
    </row>
    <row r="134" spans="1:16" ht="15" customHeight="1" x14ac:dyDescent="0.25">
      <c r="A134" s="30" t="s">
        <v>399</v>
      </c>
      <c r="B134" s="31" t="s">
        <v>321</v>
      </c>
      <c r="C134" s="31" t="s">
        <v>684</v>
      </c>
      <c r="D134" s="31" t="s">
        <v>685</v>
      </c>
      <c r="E134" s="31">
        <v>35800</v>
      </c>
      <c r="F134" s="31">
        <v>36390</v>
      </c>
      <c r="G134" s="31">
        <v>590</v>
      </c>
      <c r="H134" s="32">
        <v>1.62132454E-2</v>
      </c>
      <c r="J134" s="26" t="s">
        <v>656</v>
      </c>
      <c r="K134" s="26" t="s">
        <v>399</v>
      </c>
      <c r="L134" s="26" t="s">
        <v>291</v>
      </c>
      <c r="M134" s="26">
        <v>51.21</v>
      </c>
      <c r="N134" s="26">
        <v>45.085000000000001</v>
      </c>
      <c r="O134" s="26">
        <v>6.13</v>
      </c>
      <c r="P134" s="26">
        <v>0.11970318297207599</v>
      </c>
    </row>
    <row r="135" spans="1:16" ht="15" customHeight="1" x14ac:dyDescent="0.25">
      <c r="A135" s="30" t="s">
        <v>399</v>
      </c>
      <c r="B135" s="31" t="s">
        <v>322</v>
      </c>
      <c r="C135" s="31" t="s">
        <v>686</v>
      </c>
      <c r="D135" s="31" t="s">
        <v>687</v>
      </c>
      <c r="E135" s="31">
        <v>41536</v>
      </c>
      <c r="F135" s="31">
        <v>45900</v>
      </c>
      <c r="G135" s="31">
        <v>4364</v>
      </c>
      <c r="H135" s="32">
        <v>9.5076252700000002E-2</v>
      </c>
      <c r="J135" s="26" t="s">
        <v>658</v>
      </c>
      <c r="K135" s="26" t="s">
        <v>399</v>
      </c>
      <c r="L135" s="26" t="s">
        <v>57</v>
      </c>
      <c r="M135" s="26">
        <v>44.95</v>
      </c>
      <c r="N135" s="26">
        <v>41.088000000000001</v>
      </c>
      <c r="O135" s="26">
        <v>3.86</v>
      </c>
      <c r="P135" s="26">
        <v>8.5873192436039997E-2</v>
      </c>
    </row>
    <row r="136" spans="1:16" ht="15" customHeight="1" x14ac:dyDescent="0.25">
      <c r="A136" s="30" t="s">
        <v>399</v>
      </c>
      <c r="B136" s="31" t="s">
        <v>112</v>
      </c>
      <c r="C136" s="31" t="s">
        <v>688</v>
      </c>
      <c r="D136" s="31" t="s">
        <v>689</v>
      </c>
      <c r="E136" s="31">
        <v>43429</v>
      </c>
      <c r="F136" s="31">
        <v>56540</v>
      </c>
      <c r="G136" s="31">
        <v>13111</v>
      </c>
      <c r="H136" s="32">
        <v>0.23188892820000001</v>
      </c>
      <c r="J136" s="26" t="s">
        <v>660</v>
      </c>
      <c r="K136" s="26" t="s">
        <v>399</v>
      </c>
      <c r="L136" s="26" t="s">
        <v>292</v>
      </c>
      <c r="M136" s="26">
        <v>56.07</v>
      </c>
      <c r="N136" s="26">
        <v>51.524999999999999</v>
      </c>
      <c r="O136" s="26">
        <v>4.55</v>
      </c>
      <c r="P136" s="26">
        <v>8.11485642946317E-2</v>
      </c>
    </row>
    <row r="137" spans="1:16" ht="15" customHeight="1" x14ac:dyDescent="0.25">
      <c r="A137" s="30" t="s">
        <v>399</v>
      </c>
      <c r="B137" s="31" t="s">
        <v>323</v>
      </c>
      <c r="C137" s="31" t="s">
        <v>690</v>
      </c>
      <c r="D137" s="31" t="s">
        <v>691</v>
      </c>
      <c r="E137" s="31">
        <v>39883</v>
      </c>
      <c r="F137" s="31">
        <v>46790</v>
      </c>
      <c r="G137" s="31">
        <v>6907</v>
      </c>
      <c r="H137" s="32">
        <v>0.14761701220000001</v>
      </c>
      <c r="J137" s="26" t="s">
        <v>662</v>
      </c>
      <c r="K137" s="26" t="s">
        <v>399</v>
      </c>
      <c r="L137" s="26" t="s">
        <v>293</v>
      </c>
      <c r="M137" s="26">
        <v>46.99</v>
      </c>
      <c r="N137" s="26">
        <v>41.662999999999997</v>
      </c>
      <c r="O137" s="26">
        <v>5.33</v>
      </c>
      <c r="P137" s="26">
        <v>0.11342838901894001</v>
      </c>
    </row>
    <row r="138" spans="1:16" ht="15" customHeight="1" x14ac:dyDescent="0.25">
      <c r="A138" s="30" t="s">
        <v>399</v>
      </c>
      <c r="B138" s="31" t="s">
        <v>348</v>
      </c>
      <c r="C138" s="31" t="s">
        <v>692</v>
      </c>
      <c r="D138" s="31" t="s">
        <v>693</v>
      </c>
      <c r="E138" s="31">
        <v>392213</v>
      </c>
      <c r="F138" s="31">
        <v>440950</v>
      </c>
      <c r="G138" s="31">
        <v>48737</v>
      </c>
      <c r="H138" s="32">
        <v>0.1105272707</v>
      </c>
      <c r="J138" s="26" t="s">
        <v>664</v>
      </c>
      <c r="K138" s="26" t="s">
        <v>399</v>
      </c>
      <c r="L138" s="26" t="s">
        <v>96</v>
      </c>
      <c r="M138" s="26">
        <v>59.95</v>
      </c>
      <c r="N138" s="26">
        <v>51.320999999999998</v>
      </c>
      <c r="O138" s="26">
        <v>8.6300000000000008</v>
      </c>
      <c r="P138" s="26">
        <v>0.14395329441200999</v>
      </c>
    </row>
    <row r="139" spans="1:16" ht="15" customHeight="1" x14ac:dyDescent="0.25">
      <c r="A139" s="30" t="s">
        <v>399</v>
      </c>
      <c r="B139" s="31" t="s">
        <v>349</v>
      </c>
      <c r="C139" s="31" t="s">
        <v>694</v>
      </c>
      <c r="D139" s="31" t="s">
        <v>695</v>
      </c>
      <c r="E139" s="31">
        <v>131257</v>
      </c>
      <c r="F139" s="31">
        <v>141800</v>
      </c>
      <c r="G139" s="31">
        <v>10543</v>
      </c>
      <c r="H139" s="32">
        <v>7.4351198899999998E-2</v>
      </c>
      <c r="J139" s="26" t="s">
        <v>666</v>
      </c>
      <c r="K139" s="26" t="s">
        <v>399</v>
      </c>
      <c r="L139" s="26" t="s">
        <v>294</v>
      </c>
      <c r="M139" s="26">
        <v>43.97</v>
      </c>
      <c r="N139" s="26">
        <v>36.228999999999999</v>
      </c>
      <c r="O139" s="26">
        <v>7.74</v>
      </c>
      <c r="P139" s="26">
        <v>0.17602911075733499</v>
      </c>
    </row>
    <row r="140" spans="1:16" ht="15" customHeight="1" x14ac:dyDescent="0.25">
      <c r="A140" s="30" t="s">
        <v>399</v>
      </c>
      <c r="B140" s="31" t="s">
        <v>350</v>
      </c>
      <c r="C140" s="31" t="s">
        <v>696</v>
      </c>
      <c r="D140" s="31" t="s">
        <v>697</v>
      </c>
      <c r="E140" s="31">
        <v>132335</v>
      </c>
      <c r="F140" s="31">
        <v>138090</v>
      </c>
      <c r="G140" s="31">
        <v>5755</v>
      </c>
      <c r="H140" s="32">
        <v>4.1675718700000003E-2</v>
      </c>
      <c r="J140" s="26" t="s">
        <v>668</v>
      </c>
      <c r="K140" s="26" t="s">
        <v>399</v>
      </c>
      <c r="L140" s="26" t="s">
        <v>295</v>
      </c>
      <c r="M140" s="26">
        <v>32.369999999999997</v>
      </c>
      <c r="N140" s="26">
        <v>31.024000000000001</v>
      </c>
      <c r="O140" s="26">
        <v>1.35</v>
      </c>
      <c r="P140" s="26">
        <v>4.1705282669138102E-2</v>
      </c>
    </row>
    <row r="141" spans="1:16" ht="15" customHeight="1" x14ac:dyDescent="0.25">
      <c r="A141" s="30" t="s">
        <v>399</v>
      </c>
      <c r="B141" s="31" t="s">
        <v>351</v>
      </c>
      <c r="C141" s="31" t="s">
        <v>698</v>
      </c>
      <c r="D141" s="31" t="s">
        <v>699</v>
      </c>
      <c r="E141" s="31">
        <v>125646</v>
      </c>
      <c r="F141" s="31">
        <v>132770</v>
      </c>
      <c r="G141" s="31">
        <v>7124</v>
      </c>
      <c r="H141" s="32">
        <v>5.3656699600000003E-2</v>
      </c>
      <c r="J141" s="26" t="s">
        <v>670</v>
      </c>
      <c r="K141" s="26" t="s">
        <v>399</v>
      </c>
      <c r="L141" s="26" t="s">
        <v>312</v>
      </c>
      <c r="M141" s="26">
        <v>28.09</v>
      </c>
      <c r="N141" s="26">
        <v>24.616</v>
      </c>
      <c r="O141" s="26">
        <v>3.47</v>
      </c>
      <c r="P141" s="26">
        <v>0.123531505873977</v>
      </c>
    </row>
    <row r="142" spans="1:16" ht="15" customHeight="1" x14ac:dyDescent="0.25">
      <c r="A142" s="30" t="s">
        <v>399</v>
      </c>
      <c r="B142" s="31" t="s">
        <v>352</v>
      </c>
      <c r="C142" s="31" t="s">
        <v>700</v>
      </c>
      <c r="D142" s="31" t="s">
        <v>701</v>
      </c>
      <c r="E142" s="31">
        <v>85265</v>
      </c>
      <c r="F142" s="31">
        <v>91760</v>
      </c>
      <c r="G142" s="31">
        <v>6495</v>
      </c>
      <c r="H142" s="32">
        <v>7.0782475999999997E-2</v>
      </c>
      <c r="J142" s="26" t="s">
        <v>672</v>
      </c>
      <c r="K142" s="26" t="s">
        <v>399</v>
      </c>
      <c r="L142" s="26" t="s">
        <v>313</v>
      </c>
      <c r="M142" s="26">
        <v>56.52</v>
      </c>
      <c r="N142" s="26">
        <v>53.86</v>
      </c>
      <c r="O142" s="26">
        <v>2.66</v>
      </c>
      <c r="P142" s="26">
        <v>4.7062986553432398E-2</v>
      </c>
    </row>
    <row r="143" spans="1:16" ht="15" customHeight="1" x14ac:dyDescent="0.25">
      <c r="A143" s="30" t="s">
        <v>399</v>
      </c>
      <c r="B143" s="31" t="s">
        <v>353</v>
      </c>
      <c r="C143" s="31" t="s">
        <v>702</v>
      </c>
      <c r="D143" s="31" t="s">
        <v>703</v>
      </c>
      <c r="E143" s="31">
        <v>108468</v>
      </c>
      <c r="F143" s="31">
        <v>115510</v>
      </c>
      <c r="G143" s="31">
        <v>7042</v>
      </c>
      <c r="H143" s="32">
        <v>6.0964418700000002E-2</v>
      </c>
      <c r="J143" s="26" t="s">
        <v>674</v>
      </c>
      <c r="K143" s="26" t="s">
        <v>399</v>
      </c>
      <c r="L143" s="26" t="s">
        <v>80</v>
      </c>
      <c r="M143" s="26">
        <v>46.3</v>
      </c>
      <c r="N143" s="26">
        <v>43.094000000000001</v>
      </c>
      <c r="O143" s="26">
        <v>3.21</v>
      </c>
      <c r="P143" s="26">
        <v>6.9330453563714894E-2</v>
      </c>
    </row>
    <row r="144" spans="1:16" ht="15" customHeight="1" x14ac:dyDescent="0.25">
      <c r="A144" s="30" t="s">
        <v>399</v>
      </c>
      <c r="B144" s="31" t="s">
        <v>354</v>
      </c>
      <c r="C144" s="31" t="s">
        <v>704</v>
      </c>
      <c r="D144" s="31" t="s">
        <v>705</v>
      </c>
      <c r="E144" s="31">
        <v>100050</v>
      </c>
      <c r="F144" s="31">
        <v>109450</v>
      </c>
      <c r="G144" s="31">
        <v>9400</v>
      </c>
      <c r="H144" s="32">
        <v>8.5883965300000004E-2</v>
      </c>
      <c r="J144" s="26" t="s">
        <v>676</v>
      </c>
      <c r="K144" s="26" t="s">
        <v>399</v>
      </c>
      <c r="L144" s="26" t="s">
        <v>98</v>
      </c>
      <c r="M144" s="26">
        <v>58.58</v>
      </c>
      <c r="N144" s="26">
        <v>40.790999999999997</v>
      </c>
      <c r="O144" s="26">
        <v>17.79</v>
      </c>
      <c r="P144" s="26">
        <v>0.30368726527825202</v>
      </c>
    </row>
    <row r="145" spans="1:16" ht="15" customHeight="1" x14ac:dyDescent="0.25">
      <c r="A145" s="30" t="s">
        <v>706</v>
      </c>
      <c r="B145" s="31" t="s">
        <v>167</v>
      </c>
      <c r="C145" s="31" t="s">
        <v>707</v>
      </c>
      <c r="D145" s="31" t="s">
        <v>708</v>
      </c>
      <c r="E145" s="31">
        <v>77668</v>
      </c>
      <c r="F145" s="31">
        <v>84470</v>
      </c>
      <c r="G145" s="31">
        <v>6802</v>
      </c>
      <c r="H145" s="32">
        <v>8.0525630400000006E-2</v>
      </c>
      <c r="J145" s="26" t="s">
        <v>678</v>
      </c>
      <c r="K145" s="26" t="s">
        <v>399</v>
      </c>
      <c r="L145" s="26" t="s">
        <v>314</v>
      </c>
      <c r="M145" s="26">
        <v>63.67</v>
      </c>
      <c r="N145" s="26">
        <v>55.188000000000002</v>
      </c>
      <c r="O145" s="26">
        <v>8.48</v>
      </c>
      <c r="P145" s="26">
        <v>0.133186744149521</v>
      </c>
    </row>
    <row r="146" spans="1:16" ht="15" customHeight="1" x14ac:dyDescent="0.25">
      <c r="A146" s="30" t="s">
        <v>706</v>
      </c>
      <c r="B146" s="31" t="s">
        <v>168</v>
      </c>
      <c r="C146" s="31" t="s">
        <v>709</v>
      </c>
      <c r="D146" s="31" t="s">
        <v>710</v>
      </c>
      <c r="E146" s="31">
        <v>71899</v>
      </c>
      <c r="F146" s="31">
        <v>80780</v>
      </c>
      <c r="G146" s="31">
        <v>8881</v>
      </c>
      <c r="H146" s="32">
        <v>0.1099405794</v>
      </c>
      <c r="J146" s="26" t="s">
        <v>680</v>
      </c>
      <c r="K146" s="26" t="s">
        <v>399</v>
      </c>
      <c r="L146" s="26" t="s">
        <v>320</v>
      </c>
      <c r="M146" s="26">
        <v>41.33</v>
      </c>
      <c r="N146" s="26">
        <v>38.165999999999997</v>
      </c>
      <c r="O146" s="26">
        <v>3.16</v>
      </c>
      <c r="P146" s="26">
        <v>7.6457778853133304E-2</v>
      </c>
    </row>
    <row r="147" spans="1:16" ht="15" customHeight="1" x14ac:dyDescent="0.25">
      <c r="A147" s="30" t="s">
        <v>706</v>
      </c>
      <c r="B147" s="31" t="s">
        <v>169</v>
      </c>
      <c r="C147" s="31" t="s">
        <v>711</v>
      </c>
      <c r="D147" s="31" t="s">
        <v>712</v>
      </c>
      <c r="E147" s="31">
        <v>73747</v>
      </c>
      <c r="F147" s="31">
        <v>80960</v>
      </c>
      <c r="G147" s="31">
        <v>7213</v>
      </c>
      <c r="H147" s="32">
        <v>8.9093379400000006E-2</v>
      </c>
      <c r="J147" s="26" t="s">
        <v>682</v>
      </c>
      <c r="K147" s="26" t="s">
        <v>399</v>
      </c>
      <c r="L147" s="26" t="s">
        <v>59</v>
      </c>
      <c r="M147" s="26">
        <v>35.43</v>
      </c>
      <c r="N147" s="26">
        <v>22.673999999999999</v>
      </c>
      <c r="O147" s="26">
        <v>12.76</v>
      </c>
      <c r="P147" s="26">
        <v>0.36014676827547298</v>
      </c>
    </row>
    <row r="148" spans="1:16" ht="15" customHeight="1" x14ac:dyDescent="0.25">
      <c r="A148" s="30" t="s">
        <v>706</v>
      </c>
      <c r="B148" s="31" t="s">
        <v>170</v>
      </c>
      <c r="C148" s="31" t="s">
        <v>713</v>
      </c>
      <c r="D148" s="31" t="s">
        <v>714</v>
      </c>
      <c r="E148" s="31">
        <v>59167</v>
      </c>
      <c r="F148" s="31">
        <v>67480</v>
      </c>
      <c r="G148" s="31">
        <v>8313</v>
      </c>
      <c r="H148" s="32">
        <v>0.1231920569</v>
      </c>
      <c r="J148" s="26" t="s">
        <v>684</v>
      </c>
      <c r="K148" s="26" t="s">
        <v>399</v>
      </c>
      <c r="L148" s="26" t="s">
        <v>321</v>
      </c>
      <c r="M148" s="26">
        <v>36.39</v>
      </c>
      <c r="N148" s="26">
        <v>35.677</v>
      </c>
      <c r="O148" s="26">
        <v>0.71</v>
      </c>
      <c r="P148" s="26">
        <v>1.9510854630392999E-2</v>
      </c>
    </row>
    <row r="149" spans="1:16" ht="15" customHeight="1" x14ac:dyDescent="0.25">
      <c r="A149" s="30" t="s">
        <v>706</v>
      </c>
      <c r="B149" s="31" t="s">
        <v>185</v>
      </c>
      <c r="C149" s="31" t="s">
        <v>715</v>
      </c>
      <c r="D149" s="31" t="s">
        <v>716</v>
      </c>
      <c r="E149" s="31">
        <v>63793</v>
      </c>
      <c r="F149" s="31">
        <v>74010</v>
      </c>
      <c r="G149" s="31">
        <v>10217</v>
      </c>
      <c r="H149" s="32">
        <v>0.13804891229999999</v>
      </c>
      <c r="J149" s="26" t="s">
        <v>686</v>
      </c>
      <c r="K149" s="26" t="s">
        <v>399</v>
      </c>
      <c r="L149" s="26" t="s">
        <v>322</v>
      </c>
      <c r="M149" s="26">
        <v>45.9</v>
      </c>
      <c r="N149" s="26">
        <v>41.494999999999997</v>
      </c>
      <c r="O149" s="26">
        <v>4.41</v>
      </c>
      <c r="P149" s="26">
        <v>9.6078431372548997E-2</v>
      </c>
    </row>
    <row r="150" spans="1:16" ht="15" customHeight="1" x14ac:dyDescent="0.25">
      <c r="A150" s="30" t="s">
        <v>706</v>
      </c>
      <c r="B150" s="31" t="s">
        <v>186</v>
      </c>
      <c r="C150" s="31" t="s">
        <v>717</v>
      </c>
      <c r="D150" s="31" t="s">
        <v>718</v>
      </c>
      <c r="E150" s="31">
        <v>108238</v>
      </c>
      <c r="F150" s="31">
        <v>118310</v>
      </c>
      <c r="G150" s="31">
        <v>10072</v>
      </c>
      <c r="H150" s="32">
        <v>8.5132279599999999E-2</v>
      </c>
      <c r="J150" s="26" t="s">
        <v>688</v>
      </c>
      <c r="K150" s="26" t="s">
        <v>399</v>
      </c>
      <c r="L150" s="26" t="s">
        <v>112</v>
      </c>
      <c r="M150" s="26">
        <v>56.54</v>
      </c>
      <c r="N150" s="26">
        <v>43.585000000000001</v>
      </c>
      <c r="O150" s="26">
        <v>12.96</v>
      </c>
      <c r="P150" s="26">
        <v>0.229218252564556</v>
      </c>
    </row>
    <row r="151" spans="1:16" ht="15" customHeight="1" x14ac:dyDescent="0.25">
      <c r="A151" s="30" t="s">
        <v>706</v>
      </c>
      <c r="B151" s="31" t="s">
        <v>191</v>
      </c>
      <c r="C151" s="31" t="s">
        <v>719</v>
      </c>
      <c r="D151" s="31" t="s">
        <v>720</v>
      </c>
      <c r="E151" s="31">
        <v>47089</v>
      </c>
      <c r="F151" s="31">
        <v>56910</v>
      </c>
      <c r="G151" s="31">
        <v>9821</v>
      </c>
      <c r="H151" s="32">
        <v>0.17257072570000001</v>
      </c>
      <c r="J151" s="26" t="s">
        <v>690</v>
      </c>
      <c r="K151" s="26" t="s">
        <v>399</v>
      </c>
      <c r="L151" s="26" t="s">
        <v>323</v>
      </c>
      <c r="M151" s="26">
        <v>46.79</v>
      </c>
      <c r="N151" s="26">
        <v>39.798999999999999</v>
      </c>
      <c r="O151" s="26">
        <v>6.99</v>
      </c>
      <c r="P151" s="26">
        <v>0.14939089549048901</v>
      </c>
    </row>
    <row r="152" spans="1:16" ht="15" customHeight="1" x14ac:dyDescent="0.25">
      <c r="A152" s="30" t="s">
        <v>706</v>
      </c>
      <c r="B152" s="31" t="s">
        <v>39</v>
      </c>
      <c r="C152" s="31" t="s">
        <v>721</v>
      </c>
      <c r="D152" s="31" t="s">
        <v>722</v>
      </c>
      <c r="E152" s="31">
        <v>26360</v>
      </c>
      <c r="F152" s="31">
        <v>37280</v>
      </c>
      <c r="G152" s="31">
        <v>10920</v>
      </c>
      <c r="H152" s="32">
        <v>0.29291845490000001</v>
      </c>
      <c r="J152" s="26" t="s">
        <v>692</v>
      </c>
      <c r="K152" s="26" t="s">
        <v>399</v>
      </c>
      <c r="L152" s="26" t="s">
        <v>348</v>
      </c>
      <c r="M152" s="26">
        <v>440.95</v>
      </c>
      <c r="N152" s="26">
        <v>390.78</v>
      </c>
      <c r="O152" s="26">
        <v>50.17</v>
      </c>
      <c r="P152" s="26">
        <v>0.113777072230412</v>
      </c>
    </row>
    <row r="153" spans="1:16" ht="15" customHeight="1" x14ac:dyDescent="0.25">
      <c r="A153" s="30" t="s">
        <v>706</v>
      </c>
      <c r="B153" s="31" t="s">
        <v>192</v>
      </c>
      <c r="C153" s="31" t="s">
        <v>723</v>
      </c>
      <c r="D153" s="31" t="s">
        <v>724</v>
      </c>
      <c r="E153" s="31">
        <v>34910</v>
      </c>
      <c r="F153" s="31">
        <v>44940</v>
      </c>
      <c r="G153" s="31">
        <v>10030</v>
      </c>
      <c r="H153" s="32">
        <v>0.22318647089999999</v>
      </c>
      <c r="J153" s="26" t="s">
        <v>694</v>
      </c>
      <c r="K153" s="26" t="s">
        <v>399</v>
      </c>
      <c r="L153" s="26" t="s">
        <v>349</v>
      </c>
      <c r="M153" s="26">
        <v>141.80000000000001</v>
      </c>
      <c r="N153" s="26">
        <v>130.916</v>
      </c>
      <c r="O153" s="26">
        <v>10.88</v>
      </c>
      <c r="P153" s="26">
        <v>7.6727785613540198E-2</v>
      </c>
    </row>
    <row r="154" spans="1:16" ht="15" customHeight="1" x14ac:dyDescent="0.25">
      <c r="A154" s="30" t="s">
        <v>706</v>
      </c>
      <c r="B154" s="31" t="s">
        <v>193</v>
      </c>
      <c r="C154" s="31" t="s">
        <v>725</v>
      </c>
      <c r="D154" s="31" t="s">
        <v>726</v>
      </c>
      <c r="E154" s="31">
        <v>65103</v>
      </c>
      <c r="F154" s="31">
        <v>76540</v>
      </c>
      <c r="G154" s="31">
        <v>11437</v>
      </c>
      <c r="H154" s="32">
        <v>0.1494251372</v>
      </c>
      <c r="J154" s="26" t="s">
        <v>696</v>
      </c>
      <c r="K154" s="26" t="s">
        <v>399</v>
      </c>
      <c r="L154" s="26" t="s">
        <v>350</v>
      </c>
      <c r="M154" s="26">
        <v>138.09</v>
      </c>
      <c r="N154" s="26">
        <v>131.91399999999999</v>
      </c>
      <c r="O154" s="26">
        <v>6.18</v>
      </c>
      <c r="P154" s="26">
        <v>4.4753421681512098E-2</v>
      </c>
    </row>
    <row r="155" spans="1:16" ht="15" customHeight="1" x14ac:dyDescent="0.25">
      <c r="A155" s="30" t="s">
        <v>706</v>
      </c>
      <c r="B155" s="31" t="s">
        <v>88</v>
      </c>
      <c r="C155" s="31" t="s">
        <v>727</v>
      </c>
      <c r="D155" s="31" t="s">
        <v>728</v>
      </c>
      <c r="E155" s="31">
        <v>48201</v>
      </c>
      <c r="F155" s="31">
        <v>66270</v>
      </c>
      <c r="G155" s="31">
        <v>18069</v>
      </c>
      <c r="H155" s="32">
        <v>0.27265731100000001</v>
      </c>
      <c r="J155" s="26" t="s">
        <v>698</v>
      </c>
      <c r="K155" s="26" t="s">
        <v>399</v>
      </c>
      <c r="L155" s="26" t="s">
        <v>351</v>
      </c>
      <c r="M155" s="26">
        <v>132.77000000000001</v>
      </c>
      <c r="N155" s="26">
        <v>125.19499999999999</v>
      </c>
      <c r="O155" s="26">
        <v>7.58</v>
      </c>
      <c r="P155" s="26">
        <v>5.7091210363786997E-2</v>
      </c>
    </row>
    <row r="156" spans="1:16" ht="15" customHeight="1" x14ac:dyDescent="0.25">
      <c r="A156" s="30" t="s">
        <v>706</v>
      </c>
      <c r="B156" s="31" t="s">
        <v>212</v>
      </c>
      <c r="C156" s="31" t="s">
        <v>729</v>
      </c>
      <c r="D156" s="31" t="s">
        <v>730</v>
      </c>
      <c r="E156" s="31">
        <v>71262</v>
      </c>
      <c r="F156" s="31">
        <v>78310</v>
      </c>
      <c r="G156" s="31">
        <v>7048</v>
      </c>
      <c r="H156" s="32">
        <v>9.0001277000000005E-2</v>
      </c>
      <c r="J156" s="26" t="s">
        <v>700</v>
      </c>
      <c r="K156" s="26" t="s">
        <v>399</v>
      </c>
      <c r="L156" s="26" t="s">
        <v>352</v>
      </c>
      <c r="M156" s="26">
        <v>91.76</v>
      </c>
      <c r="N156" s="26">
        <v>85.194999999999993</v>
      </c>
      <c r="O156" s="26">
        <v>6.57</v>
      </c>
      <c r="P156" s="26">
        <v>7.1599825632083697E-2</v>
      </c>
    </row>
    <row r="157" spans="1:16" ht="15" customHeight="1" x14ac:dyDescent="0.25">
      <c r="A157" s="30" t="s">
        <v>706</v>
      </c>
      <c r="B157" s="31" t="s">
        <v>27</v>
      </c>
      <c r="C157" s="31" t="s">
        <v>731</v>
      </c>
      <c r="D157" s="31" t="s">
        <v>732</v>
      </c>
      <c r="E157" s="31">
        <v>49178</v>
      </c>
      <c r="F157" s="31">
        <v>64430</v>
      </c>
      <c r="G157" s="31">
        <v>15252</v>
      </c>
      <c r="H157" s="32">
        <v>0.23672202389999999</v>
      </c>
      <c r="J157" s="26" t="s">
        <v>702</v>
      </c>
      <c r="K157" s="26" t="s">
        <v>399</v>
      </c>
      <c r="L157" s="26" t="s">
        <v>353</v>
      </c>
      <c r="M157" s="26">
        <v>115.51</v>
      </c>
      <c r="N157" s="26">
        <v>108.14</v>
      </c>
      <c r="O157" s="26">
        <v>7.37</v>
      </c>
      <c r="P157" s="26">
        <v>6.38039996537096E-2</v>
      </c>
    </row>
    <row r="158" spans="1:16" ht="15" customHeight="1" x14ac:dyDescent="0.25">
      <c r="A158" s="30" t="s">
        <v>706</v>
      </c>
      <c r="B158" s="31" t="s">
        <v>213</v>
      </c>
      <c r="C158" s="31" t="s">
        <v>733</v>
      </c>
      <c r="D158" s="31" t="s">
        <v>734</v>
      </c>
      <c r="E158" s="31">
        <v>30550</v>
      </c>
      <c r="F158" s="31">
        <v>33290</v>
      </c>
      <c r="G158" s="31">
        <v>2740</v>
      </c>
      <c r="H158" s="32">
        <v>8.23069991E-2</v>
      </c>
      <c r="J158" s="26" t="s">
        <v>704</v>
      </c>
      <c r="K158" s="26" t="s">
        <v>399</v>
      </c>
      <c r="L158" s="26" t="s">
        <v>354</v>
      </c>
      <c r="M158" s="26">
        <v>109.45</v>
      </c>
      <c r="N158" s="26">
        <v>99.686999999999998</v>
      </c>
      <c r="O158" s="26">
        <v>9.76</v>
      </c>
      <c r="P158" s="26">
        <v>8.9173138419369594E-2</v>
      </c>
    </row>
    <row r="159" spans="1:16" ht="15" customHeight="1" x14ac:dyDescent="0.25">
      <c r="A159" s="30" t="s">
        <v>706</v>
      </c>
      <c r="B159" s="31" t="s">
        <v>214</v>
      </c>
      <c r="C159" s="31" t="s">
        <v>735</v>
      </c>
      <c r="D159" s="31" t="s">
        <v>736</v>
      </c>
      <c r="E159" s="31">
        <v>35403</v>
      </c>
      <c r="F159" s="31">
        <v>38650</v>
      </c>
      <c r="G159" s="31">
        <v>3247</v>
      </c>
      <c r="H159" s="32">
        <v>8.4010349299999995E-2</v>
      </c>
      <c r="J159" s="26" t="s">
        <v>707</v>
      </c>
      <c r="K159" s="26" t="s">
        <v>706</v>
      </c>
      <c r="L159" s="26" t="s">
        <v>167</v>
      </c>
      <c r="M159" s="26">
        <v>84.47</v>
      </c>
      <c r="N159" s="26">
        <v>77.441000000000003</v>
      </c>
      <c r="O159" s="26">
        <v>7.03</v>
      </c>
      <c r="P159" s="26">
        <v>8.3224813543269799E-2</v>
      </c>
    </row>
    <row r="160" spans="1:16" ht="15" customHeight="1" x14ac:dyDescent="0.25">
      <c r="A160" s="30" t="s">
        <v>706</v>
      </c>
      <c r="B160" s="31" t="s">
        <v>215</v>
      </c>
      <c r="C160" s="31" t="s">
        <v>737</v>
      </c>
      <c r="D160" s="31" t="s">
        <v>738</v>
      </c>
      <c r="E160" s="31">
        <v>62372</v>
      </c>
      <c r="F160" s="31">
        <v>75140</v>
      </c>
      <c r="G160" s="31">
        <v>12768</v>
      </c>
      <c r="H160" s="32">
        <v>0.16992281079999999</v>
      </c>
      <c r="J160" s="26" t="s">
        <v>709</v>
      </c>
      <c r="K160" s="26" t="s">
        <v>706</v>
      </c>
      <c r="L160" s="26" t="s">
        <v>168</v>
      </c>
      <c r="M160" s="26">
        <v>80.78</v>
      </c>
      <c r="N160" s="26">
        <v>71.686999999999998</v>
      </c>
      <c r="O160" s="26">
        <v>9.09</v>
      </c>
      <c r="P160" s="26">
        <v>0.112527853429067</v>
      </c>
    </row>
    <row r="161" spans="1:16" ht="15" customHeight="1" x14ac:dyDescent="0.25">
      <c r="A161" s="30" t="s">
        <v>706</v>
      </c>
      <c r="B161" s="31" t="s">
        <v>216</v>
      </c>
      <c r="C161" s="31" t="s">
        <v>739</v>
      </c>
      <c r="D161" s="31" t="s">
        <v>740</v>
      </c>
      <c r="E161" s="31">
        <v>66136</v>
      </c>
      <c r="F161" s="31">
        <v>81110</v>
      </c>
      <c r="G161" s="31">
        <v>14974</v>
      </c>
      <c r="H161" s="32">
        <v>0.18461348790000001</v>
      </c>
      <c r="J161" s="26" t="s">
        <v>711</v>
      </c>
      <c r="K161" s="26" t="s">
        <v>706</v>
      </c>
      <c r="L161" s="26" t="s">
        <v>169</v>
      </c>
      <c r="M161" s="26">
        <v>80.959999999999994</v>
      </c>
      <c r="N161" s="26">
        <v>73.549000000000007</v>
      </c>
      <c r="O161" s="26">
        <v>7.41</v>
      </c>
      <c r="P161" s="26">
        <v>9.1526679841897204E-2</v>
      </c>
    </row>
    <row r="162" spans="1:16" ht="15" customHeight="1" x14ac:dyDescent="0.25">
      <c r="A162" s="30" t="s">
        <v>706</v>
      </c>
      <c r="B162" s="31" t="s">
        <v>217</v>
      </c>
      <c r="C162" s="31" t="s">
        <v>741</v>
      </c>
      <c r="D162" s="31" t="s">
        <v>742</v>
      </c>
      <c r="E162" s="31">
        <v>48530</v>
      </c>
      <c r="F162" s="31">
        <v>56270</v>
      </c>
      <c r="G162" s="31">
        <v>7740</v>
      </c>
      <c r="H162" s="32">
        <v>0.1375510929</v>
      </c>
      <c r="J162" s="26" t="s">
        <v>713</v>
      </c>
      <c r="K162" s="26" t="s">
        <v>706</v>
      </c>
      <c r="L162" s="26" t="s">
        <v>170</v>
      </c>
      <c r="M162" s="26">
        <v>67.48</v>
      </c>
      <c r="N162" s="26">
        <v>59.098999999999997</v>
      </c>
      <c r="O162" s="26">
        <v>8.3800000000000008</v>
      </c>
      <c r="P162" s="26">
        <v>0.124184943687018</v>
      </c>
    </row>
    <row r="163" spans="1:16" ht="15" customHeight="1" x14ac:dyDescent="0.25">
      <c r="A163" s="30" t="s">
        <v>706</v>
      </c>
      <c r="B163" s="31" t="s">
        <v>218</v>
      </c>
      <c r="C163" s="31" t="s">
        <v>743</v>
      </c>
      <c r="D163" s="31" t="s">
        <v>744</v>
      </c>
      <c r="E163" s="31">
        <v>35354</v>
      </c>
      <c r="F163" s="31">
        <v>37210</v>
      </c>
      <c r="G163" s="31">
        <v>1856</v>
      </c>
      <c r="H163" s="32">
        <v>4.9879064799999998E-2</v>
      </c>
      <c r="J163" s="26" t="s">
        <v>715</v>
      </c>
      <c r="K163" s="26" t="s">
        <v>706</v>
      </c>
      <c r="L163" s="26" t="s">
        <v>185</v>
      </c>
      <c r="M163" s="26">
        <v>74.010000000000005</v>
      </c>
      <c r="N163" s="26">
        <v>63.67</v>
      </c>
      <c r="O163" s="26">
        <v>10.34</v>
      </c>
      <c r="P163" s="26">
        <v>0.13971084988515101</v>
      </c>
    </row>
    <row r="164" spans="1:16" ht="15" customHeight="1" x14ac:dyDescent="0.25">
      <c r="A164" s="30" t="s">
        <v>706</v>
      </c>
      <c r="B164" s="31" t="s">
        <v>219</v>
      </c>
      <c r="C164" s="31" t="s">
        <v>745</v>
      </c>
      <c r="D164" s="31" t="s">
        <v>746</v>
      </c>
      <c r="E164" s="31">
        <v>17386</v>
      </c>
      <c r="F164" s="31">
        <v>27900</v>
      </c>
      <c r="G164" s="31">
        <v>10514</v>
      </c>
      <c r="H164" s="32">
        <v>0.37684587809999998</v>
      </c>
      <c r="J164" s="26" t="s">
        <v>717</v>
      </c>
      <c r="K164" s="26" t="s">
        <v>706</v>
      </c>
      <c r="L164" s="26" t="s">
        <v>186</v>
      </c>
      <c r="M164" s="26">
        <v>118.31</v>
      </c>
      <c r="N164" s="26">
        <v>108.169</v>
      </c>
      <c r="O164" s="26">
        <v>10.14</v>
      </c>
      <c r="P164" s="26">
        <v>8.5707040824951397E-2</v>
      </c>
    </row>
    <row r="165" spans="1:16" ht="15" customHeight="1" x14ac:dyDescent="0.25">
      <c r="A165" s="30" t="s">
        <v>706</v>
      </c>
      <c r="B165" s="31" t="s">
        <v>220</v>
      </c>
      <c r="C165" s="31" t="s">
        <v>747</v>
      </c>
      <c r="D165" s="31" t="s">
        <v>748</v>
      </c>
      <c r="E165" s="31">
        <v>32756</v>
      </c>
      <c r="F165" s="31">
        <v>35790</v>
      </c>
      <c r="G165" s="31">
        <v>3034</v>
      </c>
      <c r="H165" s="32">
        <v>8.4772282800000001E-2</v>
      </c>
      <c r="J165" s="26" t="s">
        <v>719</v>
      </c>
      <c r="K165" s="26" t="s">
        <v>706</v>
      </c>
      <c r="L165" s="26" t="s">
        <v>191</v>
      </c>
      <c r="M165" s="26">
        <v>56.91</v>
      </c>
      <c r="N165" s="26">
        <v>46.948999999999998</v>
      </c>
      <c r="O165" s="26">
        <v>9.9600000000000009</v>
      </c>
      <c r="P165" s="26">
        <v>0.175013178703216</v>
      </c>
    </row>
    <row r="166" spans="1:16" ht="15" customHeight="1" x14ac:dyDescent="0.25">
      <c r="A166" s="30" t="s">
        <v>706</v>
      </c>
      <c r="B166" s="31" t="s">
        <v>221</v>
      </c>
      <c r="C166" s="31" t="s">
        <v>749</v>
      </c>
      <c r="D166" s="31" t="s">
        <v>750</v>
      </c>
      <c r="E166" s="31">
        <v>57974</v>
      </c>
      <c r="F166" s="31">
        <v>70030</v>
      </c>
      <c r="G166" s="31">
        <v>12056</v>
      </c>
      <c r="H166" s="32">
        <v>0.17215479080000001</v>
      </c>
      <c r="J166" s="26" t="s">
        <v>721</v>
      </c>
      <c r="K166" s="26" t="s">
        <v>706</v>
      </c>
      <c r="L166" s="26" t="s">
        <v>39</v>
      </c>
      <c r="M166" s="26">
        <v>37.28</v>
      </c>
      <c r="N166" s="26">
        <v>26.495999999999999</v>
      </c>
      <c r="O166" s="26">
        <v>10.78</v>
      </c>
      <c r="P166" s="26">
        <v>0.28916309012875502</v>
      </c>
    </row>
    <row r="167" spans="1:16" ht="15" customHeight="1" x14ac:dyDescent="0.25">
      <c r="A167" s="30" t="s">
        <v>706</v>
      </c>
      <c r="B167" s="31" t="s">
        <v>104</v>
      </c>
      <c r="C167" s="31" t="s">
        <v>751</v>
      </c>
      <c r="D167" s="31" t="s">
        <v>752</v>
      </c>
      <c r="E167" s="31">
        <v>26443</v>
      </c>
      <c r="F167" s="31">
        <v>36440</v>
      </c>
      <c r="G167" s="31">
        <v>9997</v>
      </c>
      <c r="H167" s="32">
        <v>0.2743413831</v>
      </c>
      <c r="J167" s="26" t="s">
        <v>723</v>
      </c>
      <c r="K167" s="26" t="s">
        <v>706</v>
      </c>
      <c r="L167" s="26" t="s">
        <v>192</v>
      </c>
      <c r="M167" s="26">
        <v>44.94</v>
      </c>
      <c r="N167" s="26">
        <v>34.841000000000001</v>
      </c>
      <c r="O167" s="26">
        <v>10.1</v>
      </c>
      <c r="P167" s="26">
        <v>0.224744103248776</v>
      </c>
    </row>
    <row r="168" spans="1:16" ht="15" customHeight="1" x14ac:dyDescent="0.25">
      <c r="A168" s="30" t="s">
        <v>706</v>
      </c>
      <c r="B168" s="31" t="s">
        <v>234</v>
      </c>
      <c r="C168" s="31" t="s">
        <v>753</v>
      </c>
      <c r="D168" s="31" t="s">
        <v>754</v>
      </c>
      <c r="E168" s="31">
        <v>36208</v>
      </c>
      <c r="F168" s="31">
        <v>40460</v>
      </c>
      <c r="G168" s="31">
        <v>4252</v>
      </c>
      <c r="H168" s="32">
        <v>0.1050914483</v>
      </c>
      <c r="J168" s="26" t="s">
        <v>725</v>
      </c>
      <c r="K168" s="26" t="s">
        <v>706</v>
      </c>
      <c r="L168" s="26" t="s">
        <v>193</v>
      </c>
      <c r="M168" s="26">
        <v>76.540000000000006</v>
      </c>
      <c r="N168" s="26">
        <v>65.084999999999994</v>
      </c>
      <c r="O168" s="26">
        <v>11.46</v>
      </c>
      <c r="P168" s="26">
        <v>0.14972563365560501</v>
      </c>
    </row>
    <row r="169" spans="1:16" ht="15" customHeight="1" x14ac:dyDescent="0.25">
      <c r="A169" s="30" t="s">
        <v>706</v>
      </c>
      <c r="B169" s="31" t="s">
        <v>235</v>
      </c>
      <c r="C169" s="31" t="s">
        <v>755</v>
      </c>
      <c r="D169" s="31" t="s">
        <v>756</v>
      </c>
      <c r="E169" s="31">
        <v>58408</v>
      </c>
      <c r="F169" s="31">
        <v>64050</v>
      </c>
      <c r="G169" s="31">
        <v>5642</v>
      </c>
      <c r="H169" s="32">
        <v>8.8087431699999996E-2</v>
      </c>
      <c r="J169" s="26" t="s">
        <v>727</v>
      </c>
      <c r="K169" s="26" t="s">
        <v>706</v>
      </c>
      <c r="L169" s="26" t="s">
        <v>88</v>
      </c>
      <c r="M169" s="26">
        <v>66.27</v>
      </c>
      <c r="N169" s="26">
        <v>48.274999999999999</v>
      </c>
      <c r="O169" s="26">
        <v>18</v>
      </c>
      <c r="P169" s="26">
        <v>0.27161611588954299</v>
      </c>
    </row>
    <row r="170" spans="1:16" ht="15" customHeight="1" x14ac:dyDescent="0.25">
      <c r="A170" s="30" t="s">
        <v>706</v>
      </c>
      <c r="B170" s="31" t="s">
        <v>236</v>
      </c>
      <c r="C170" s="31" t="s">
        <v>757</v>
      </c>
      <c r="D170" s="31" t="s">
        <v>758</v>
      </c>
      <c r="E170" s="31">
        <v>40203</v>
      </c>
      <c r="F170" s="31">
        <v>43390</v>
      </c>
      <c r="G170" s="31">
        <v>3187</v>
      </c>
      <c r="H170" s="32">
        <v>7.3450103700000005E-2</v>
      </c>
      <c r="J170" s="26" t="s">
        <v>729</v>
      </c>
      <c r="K170" s="26" t="s">
        <v>706</v>
      </c>
      <c r="L170" s="26" t="s">
        <v>212</v>
      </c>
      <c r="M170" s="26">
        <v>78.31</v>
      </c>
      <c r="N170" s="26">
        <v>71.081999999999994</v>
      </c>
      <c r="O170" s="26">
        <v>7.23</v>
      </c>
      <c r="P170" s="26">
        <v>9.2325373515515299E-2</v>
      </c>
    </row>
    <row r="171" spans="1:16" ht="15" customHeight="1" x14ac:dyDescent="0.25">
      <c r="A171" s="30" t="s">
        <v>706</v>
      </c>
      <c r="B171" s="31" t="s">
        <v>237</v>
      </c>
      <c r="C171" s="31" t="s">
        <v>759</v>
      </c>
      <c r="D171" s="31" t="s">
        <v>760</v>
      </c>
      <c r="E171" s="31">
        <v>48191</v>
      </c>
      <c r="F171" s="31">
        <v>57550</v>
      </c>
      <c r="G171" s="31">
        <v>9359</v>
      </c>
      <c r="H171" s="32">
        <v>0.16262380539999999</v>
      </c>
      <c r="J171" s="26" t="s">
        <v>731</v>
      </c>
      <c r="K171" s="26" t="s">
        <v>706</v>
      </c>
      <c r="L171" s="26" t="s">
        <v>27</v>
      </c>
      <c r="M171" s="26">
        <v>64.430000000000007</v>
      </c>
      <c r="N171" s="26">
        <v>49.112000000000002</v>
      </c>
      <c r="O171" s="26">
        <v>15.32</v>
      </c>
      <c r="P171" s="26">
        <v>0.237777432872885</v>
      </c>
    </row>
    <row r="172" spans="1:16" ht="15" customHeight="1" x14ac:dyDescent="0.25">
      <c r="A172" s="30" t="s">
        <v>706</v>
      </c>
      <c r="B172" s="31" t="s">
        <v>240</v>
      </c>
      <c r="C172" s="31" t="s">
        <v>761</v>
      </c>
      <c r="D172" s="31" t="s">
        <v>762</v>
      </c>
      <c r="E172" s="31">
        <v>34786</v>
      </c>
      <c r="F172" s="31">
        <v>37670</v>
      </c>
      <c r="G172" s="31">
        <v>2884</v>
      </c>
      <c r="H172" s="32">
        <v>7.6559596499999993E-2</v>
      </c>
      <c r="J172" s="26" t="s">
        <v>733</v>
      </c>
      <c r="K172" s="26" t="s">
        <v>706</v>
      </c>
      <c r="L172" s="26" t="s">
        <v>213</v>
      </c>
      <c r="M172" s="26">
        <v>33.29</v>
      </c>
      <c r="N172" s="26">
        <v>30.501999999999999</v>
      </c>
      <c r="O172" s="26">
        <v>2.79</v>
      </c>
      <c r="P172" s="26">
        <v>8.3808951637128301E-2</v>
      </c>
    </row>
    <row r="173" spans="1:16" ht="15" customHeight="1" x14ac:dyDescent="0.25">
      <c r="A173" s="30" t="s">
        <v>706</v>
      </c>
      <c r="B173" s="31" t="s">
        <v>241</v>
      </c>
      <c r="C173" s="31" t="s">
        <v>763</v>
      </c>
      <c r="D173" s="31" t="s">
        <v>764</v>
      </c>
      <c r="E173" s="31">
        <v>34429</v>
      </c>
      <c r="F173" s="31">
        <v>39540</v>
      </c>
      <c r="G173" s="31">
        <v>5111</v>
      </c>
      <c r="H173" s="32">
        <v>0.12926150729999999</v>
      </c>
      <c r="J173" s="26" t="s">
        <v>735</v>
      </c>
      <c r="K173" s="26" t="s">
        <v>706</v>
      </c>
      <c r="L173" s="26" t="s">
        <v>214</v>
      </c>
      <c r="M173" s="26">
        <v>38.65</v>
      </c>
      <c r="N173" s="26">
        <v>35.347999999999999</v>
      </c>
      <c r="O173" s="26">
        <v>3.3</v>
      </c>
      <c r="P173" s="26">
        <v>8.5381630012936596E-2</v>
      </c>
    </row>
    <row r="174" spans="1:16" ht="15" customHeight="1" x14ac:dyDescent="0.25">
      <c r="A174" s="30" t="s">
        <v>706</v>
      </c>
      <c r="B174" s="31" t="s">
        <v>28</v>
      </c>
      <c r="C174" s="31" t="s">
        <v>765</v>
      </c>
      <c r="D174" s="31" t="s">
        <v>766</v>
      </c>
      <c r="E174" s="31">
        <v>34545</v>
      </c>
      <c r="F174" s="31">
        <v>60720</v>
      </c>
      <c r="G174" s="31">
        <v>26175</v>
      </c>
      <c r="H174" s="32">
        <v>0.43107707509999998</v>
      </c>
      <c r="J174" s="26" t="s">
        <v>737</v>
      </c>
      <c r="K174" s="26" t="s">
        <v>706</v>
      </c>
      <c r="L174" s="26" t="s">
        <v>215</v>
      </c>
      <c r="M174" s="26">
        <v>75.14</v>
      </c>
      <c r="N174" s="26">
        <v>62.27</v>
      </c>
      <c r="O174" s="26">
        <v>12.87</v>
      </c>
      <c r="P174" s="26">
        <v>0.17128027681660901</v>
      </c>
    </row>
    <row r="175" spans="1:16" ht="15" customHeight="1" x14ac:dyDescent="0.25">
      <c r="A175" s="30" t="s">
        <v>706</v>
      </c>
      <c r="B175" s="31" t="s">
        <v>270</v>
      </c>
      <c r="C175" s="31" t="s">
        <v>767</v>
      </c>
      <c r="D175" s="31" t="s">
        <v>768</v>
      </c>
      <c r="E175" s="31">
        <v>45129</v>
      </c>
      <c r="F175" s="31">
        <v>57650</v>
      </c>
      <c r="G175" s="31">
        <v>12521</v>
      </c>
      <c r="H175" s="32">
        <v>0.2171899393</v>
      </c>
      <c r="J175" s="26" t="s">
        <v>739</v>
      </c>
      <c r="K175" s="26" t="s">
        <v>706</v>
      </c>
      <c r="L175" s="26" t="s">
        <v>216</v>
      </c>
      <c r="M175" s="26">
        <v>81.11</v>
      </c>
      <c r="N175" s="26">
        <v>66.034000000000006</v>
      </c>
      <c r="O175" s="26">
        <v>15.08</v>
      </c>
      <c r="P175" s="26">
        <v>0.185920355073357</v>
      </c>
    </row>
    <row r="176" spans="1:16" ht="15" customHeight="1" x14ac:dyDescent="0.25">
      <c r="A176" s="30" t="s">
        <v>706</v>
      </c>
      <c r="B176" s="31" t="s">
        <v>271</v>
      </c>
      <c r="C176" s="31" t="s">
        <v>769</v>
      </c>
      <c r="D176" s="31" t="s">
        <v>770</v>
      </c>
      <c r="E176" s="31">
        <v>33515</v>
      </c>
      <c r="F176" s="31">
        <v>47780</v>
      </c>
      <c r="G176" s="31">
        <v>14265</v>
      </c>
      <c r="H176" s="32">
        <v>0.29855588109999998</v>
      </c>
      <c r="J176" s="26" t="s">
        <v>741</v>
      </c>
      <c r="K176" s="26" t="s">
        <v>706</v>
      </c>
      <c r="L176" s="26" t="s">
        <v>217</v>
      </c>
      <c r="M176" s="26">
        <v>56.27</v>
      </c>
      <c r="N176" s="26">
        <v>48.433</v>
      </c>
      <c r="O176" s="26">
        <v>7.84</v>
      </c>
      <c r="P176" s="26">
        <v>0.139328238848409</v>
      </c>
    </row>
    <row r="177" spans="1:16" ht="15" customHeight="1" x14ac:dyDescent="0.25">
      <c r="A177" s="30" t="s">
        <v>706</v>
      </c>
      <c r="B177" s="31" t="s">
        <v>54</v>
      </c>
      <c r="C177" s="31" t="s">
        <v>771</v>
      </c>
      <c r="D177" s="31" t="s">
        <v>772</v>
      </c>
      <c r="E177" s="31">
        <v>37323</v>
      </c>
      <c r="F177" s="31">
        <v>72850</v>
      </c>
      <c r="G177" s="31">
        <v>35527</v>
      </c>
      <c r="H177" s="32">
        <v>0.48767330129999997</v>
      </c>
      <c r="J177" s="26" t="s">
        <v>743</v>
      </c>
      <c r="K177" s="26" t="s">
        <v>706</v>
      </c>
      <c r="L177" s="26" t="s">
        <v>218</v>
      </c>
      <c r="M177" s="26">
        <v>37.21</v>
      </c>
      <c r="N177" s="26">
        <v>35.264000000000003</v>
      </c>
      <c r="O177" s="26">
        <v>1.95</v>
      </c>
      <c r="P177" s="26">
        <v>5.2405267401236202E-2</v>
      </c>
    </row>
    <row r="178" spans="1:16" ht="15" customHeight="1" x14ac:dyDescent="0.25">
      <c r="A178" s="30" t="s">
        <v>706</v>
      </c>
      <c r="B178" s="31" t="s">
        <v>71</v>
      </c>
      <c r="C178" s="31" t="s">
        <v>773</v>
      </c>
      <c r="D178" s="31" t="s">
        <v>774</v>
      </c>
      <c r="E178" s="31">
        <v>27906</v>
      </c>
      <c r="F178" s="31">
        <v>54610</v>
      </c>
      <c r="G178" s="31">
        <v>26704</v>
      </c>
      <c r="H178" s="32">
        <v>0.48899468959999998</v>
      </c>
      <c r="J178" s="26" t="s">
        <v>745</v>
      </c>
      <c r="K178" s="26" t="s">
        <v>706</v>
      </c>
      <c r="L178" s="26" t="s">
        <v>219</v>
      </c>
      <c r="M178" s="26">
        <v>27.9</v>
      </c>
      <c r="N178" s="26">
        <v>17.353000000000002</v>
      </c>
      <c r="O178" s="26">
        <v>10.55</v>
      </c>
      <c r="P178" s="26">
        <v>0.378136200716846</v>
      </c>
    </row>
    <row r="179" spans="1:16" ht="15" customHeight="1" x14ac:dyDescent="0.25">
      <c r="A179" s="30" t="s">
        <v>706</v>
      </c>
      <c r="B179" s="31" t="s">
        <v>272</v>
      </c>
      <c r="C179" s="31" t="s">
        <v>775</v>
      </c>
      <c r="D179" s="31" t="s">
        <v>776</v>
      </c>
      <c r="E179" s="31">
        <v>58882</v>
      </c>
      <c r="F179" s="31">
        <v>65930</v>
      </c>
      <c r="G179" s="31">
        <v>7048</v>
      </c>
      <c r="H179" s="32">
        <v>0.1069012589</v>
      </c>
      <c r="J179" s="26" t="s">
        <v>747</v>
      </c>
      <c r="K179" s="26" t="s">
        <v>706</v>
      </c>
      <c r="L179" s="26" t="s">
        <v>220</v>
      </c>
      <c r="M179" s="26">
        <v>35.79</v>
      </c>
      <c r="N179" s="26">
        <v>32.704000000000001</v>
      </c>
      <c r="O179" s="26">
        <v>3.09</v>
      </c>
      <c r="P179" s="26">
        <v>8.6336965632858295E-2</v>
      </c>
    </row>
    <row r="180" spans="1:16" ht="15" customHeight="1" x14ac:dyDescent="0.25">
      <c r="A180" s="30" t="s">
        <v>706</v>
      </c>
      <c r="B180" s="31" t="s">
        <v>93</v>
      </c>
      <c r="C180" s="31" t="s">
        <v>777</v>
      </c>
      <c r="D180" s="31" t="s">
        <v>778</v>
      </c>
      <c r="E180" s="31">
        <v>34911</v>
      </c>
      <c r="F180" s="31">
        <v>60740</v>
      </c>
      <c r="G180" s="31">
        <v>25829</v>
      </c>
      <c r="H180" s="32">
        <v>0.42523872239999999</v>
      </c>
      <c r="J180" s="26" t="s">
        <v>749</v>
      </c>
      <c r="K180" s="26" t="s">
        <v>706</v>
      </c>
      <c r="L180" s="26" t="s">
        <v>221</v>
      </c>
      <c r="M180" s="26">
        <v>70.03</v>
      </c>
      <c r="N180" s="26">
        <v>57.936</v>
      </c>
      <c r="O180" s="26">
        <v>12.09</v>
      </c>
      <c r="P180" s="26">
        <v>0.17264029701556499</v>
      </c>
    </row>
    <row r="181" spans="1:16" ht="15" customHeight="1" x14ac:dyDescent="0.25">
      <c r="A181" s="30" t="s">
        <v>706</v>
      </c>
      <c r="B181" s="31" t="s">
        <v>25</v>
      </c>
      <c r="C181" s="31" t="s">
        <v>779</v>
      </c>
      <c r="D181" s="31" t="s">
        <v>780</v>
      </c>
      <c r="E181" s="31">
        <v>25730</v>
      </c>
      <c r="F181" s="31">
        <v>40510</v>
      </c>
      <c r="G181" s="31">
        <v>14780</v>
      </c>
      <c r="H181" s="32">
        <v>0.36484818559999999</v>
      </c>
      <c r="J181" s="26" t="s">
        <v>751</v>
      </c>
      <c r="K181" s="26" t="s">
        <v>706</v>
      </c>
      <c r="L181" s="26" t="s">
        <v>104</v>
      </c>
      <c r="M181" s="26">
        <v>36.44</v>
      </c>
      <c r="N181" s="26">
        <v>26.417000000000002</v>
      </c>
      <c r="O181" s="26">
        <v>10.02</v>
      </c>
      <c r="P181" s="26">
        <v>0.27497255762897899</v>
      </c>
    </row>
    <row r="182" spans="1:16" ht="15" customHeight="1" x14ac:dyDescent="0.25">
      <c r="A182" s="30" t="s">
        <v>706</v>
      </c>
      <c r="B182" s="31" t="s">
        <v>297</v>
      </c>
      <c r="C182" s="31" t="s">
        <v>781</v>
      </c>
      <c r="D182" s="31" t="s">
        <v>782</v>
      </c>
      <c r="E182" s="31">
        <v>52219</v>
      </c>
      <c r="F182" s="31">
        <v>60880</v>
      </c>
      <c r="G182" s="31">
        <v>8661</v>
      </c>
      <c r="H182" s="32">
        <v>0.14226346910000001</v>
      </c>
      <c r="J182" s="26" t="s">
        <v>753</v>
      </c>
      <c r="K182" s="26" t="s">
        <v>706</v>
      </c>
      <c r="L182" s="26" t="s">
        <v>234</v>
      </c>
      <c r="M182" s="26">
        <v>40.46</v>
      </c>
      <c r="N182" s="26">
        <v>36.139000000000003</v>
      </c>
      <c r="O182" s="26">
        <v>4.32</v>
      </c>
      <c r="P182" s="26">
        <v>0.10677212061295099</v>
      </c>
    </row>
    <row r="183" spans="1:16" ht="15" customHeight="1" x14ac:dyDescent="0.25">
      <c r="A183" s="30" t="s">
        <v>706</v>
      </c>
      <c r="B183" s="31" t="s">
        <v>63</v>
      </c>
      <c r="C183" s="31" t="s">
        <v>783</v>
      </c>
      <c r="D183" s="31" t="s">
        <v>784</v>
      </c>
      <c r="E183" s="31">
        <v>20710</v>
      </c>
      <c r="F183" s="31">
        <v>44090</v>
      </c>
      <c r="G183" s="31">
        <v>23380</v>
      </c>
      <c r="H183" s="32">
        <v>0.53027897479999997</v>
      </c>
      <c r="J183" s="26" t="s">
        <v>755</v>
      </c>
      <c r="K183" s="26" t="s">
        <v>706</v>
      </c>
      <c r="L183" s="26" t="s">
        <v>235</v>
      </c>
      <c r="M183" s="26">
        <v>64.05</v>
      </c>
      <c r="N183" s="26">
        <v>58.293999999999997</v>
      </c>
      <c r="O183" s="26">
        <v>5.76</v>
      </c>
      <c r="P183" s="26">
        <v>8.9929742388758796E-2</v>
      </c>
    </row>
    <row r="184" spans="1:16" ht="15" customHeight="1" x14ac:dyDescent="0.25">
      <c r="A184" s="30" t="s">
        <v>706</v>
      </c>
      <c r="B184" s="31" t="s">
        <v>238</v>
      </c>
      <c r="C184" s="31" t="s">
        <v>785</v>
      </c>
      <c r="D184" s="31" t="s">
        <v>786</v>
      </c>
      <c r="E184" s="31">
        <v>56142</v>
      </c>
      <c r="F184" s="31">
        <v>60530</v>
      </c>
      <c r="G184" s="31">
        <v>4388</v>
      </c>
      <c r="H184" s="32">
        <v>7.2492978700000002E-2</v>
      </c>
      <c r="J184" s="26" t="s">
        <v>757</v>
      </c>
      <c r="K184" s="26" t="s">
        <v>706</v>
      </c>
      <c r="L184" s="26" t="s">
        <v>236</v>
      </c>
      <c r="M184" s="26">
        <v>43.39</v>
      </c>
      <c r="N184" s="26">
        <v>40.151000000000003</v>
      </c>
      <c r="O184" s="26">
        <v>3.24</v>
      </c>
      <c r="P184" s="26">
        <v>7.4671583314127696E-2</v>
      </c>
    </row>
    <row r="185" spans="1:16" ht="15" customHeight="1" x14ac:dyDescent="0.25">
      <c r="A185" s="30" t="s">
        <v>706</v>
      </c>
      <c r="B185" s="31" t="s">
        <v>242</v>
      </c>
      <c r="C185" s="31" t="s">
        <v>787</v>
      </c>
      <c r="D185" s="31" t="s">
        <v>788</v>
      </c>
      <c r="E185" s="31">
        <v>43729</v>
      </c>
      <c r="F185" s="31">
        <v>48160</v>
      </c>
      <c r="G185" s="31">
        <v>4431</v>
      </c>
      <c r="H185" s="32">
        <v>9.2005814000000005E-2</v>
      </c>
      <c r="J185" s="26" t="s">
        <v>759</v>
      </c>
      <c r="K185" s="26" t="s">
        <v>706</v>
      </c>
      <c r="L185" s="26" t="s">
        <v>237</v>
      </c>
      <c r="M185" s="26">
        <v>57.55</v>
      </c>
      <c r="N185" s="26">
        <v>48.023000000000003</v>
      </c>
      <c r="O185" s="26">
        <v>9.5299999999999994</v>
      </c>
      <c r="P185" s="26">
        <v>0.16559513466550799</v>
      </c>
    </row>
    <row r="186" spans="1:16" ht="15" customHeight="1" x14ac:dyDescent="0.25">
      <c r="A186" s="30" t="s">
        <v>706</v>
      </c>
      <c r="B186" s="31" t="s">
        <v>41</v>
      </c>
      <c r="C186" s="31" t="s">
        <v>789</v>
      </c>
      <c r="D186" s="31" t="s">
        <v>790</v>
      </c>
      <c r="E186" s="31">
        <v>51302</v>
      </c>
      <c r="F186" s="31">
        <v>61940</v>
      </c>
      <c r="G186" s="31">
        <v>10638</v>
      </c>
      <c r="H186" s="32">
        <v>0.17174685179999999</v>
      </c>
      <c r="J186" s="26" t="s">
        <v>761</v>
      </c>
      <c r="K186" s="26" t="s">
        <v>706</v>
      </c>
      <c r="L186" s="26" t="s">
        <v>240</v>
      </c>
      <c r="M186" s="26">
        <v>37.67</v>
      </c>
      <c r="N186" s="26">
        <v>34.734000000000002</v>
      </c>
      <c r="O186" s="26">
        <v>2.94</v>
      </c>
      <c r="P186" s="26">
        <v>7.8046190602601498E-2</v>
      </c>
    </row>
    <row r="187" spans="1:16" ht="15" customHeight="1" x14ac:dyDescent="0.25">
      <c r="A187" s="30" t="s">
        <v>706</v>
      </c>
      <c r="B187" s="31" t="s">
        <v>239</v>
      </c>
      <c r="C187" s="31" t="s">
        <v>791</v>
      </c>
      <c r="D187" s="31" t="s">
        <v>792</v>
      </c>
      <c r="E187" s="31">
        <v>33956</v>
      </c>
      <c r="F187" s="31">
        <v>37230</v>
      </c>
      <c r="G187" s="31">
        <v>3274</v>
      </c>
      <c r="H187" s="32">
        <v>8.7939833499999995E-2</v>
      </c>
      <c r="J187" s="26" t="s">
        <v>763</v>
      </c>
      <c r="K187" s="26" t="s">
        <v>706</v>
      </c>
      <c r="L187" s="26" t="s">
        <v>241</v>
      </c>
      <c r="M187" s="26">
        <v>39.54</v>
      </c>
      <c r="N187" s="26">
        <v>34.345999999999997</v>
      </c>
      <c r="O187" s="26">
        <v>5.19</v>
      </c>
      <c r="P187" s="26">
        <v>0.13125948406676799</v>
      </c>
    </row>
    <row r="188" spans="1:16" ht="15" customHeight="1" x14ac:dyDescent="0.25">
      <c r="A188" s="30" t="s">
        <v>706</v>
      </c>
      <c r="B188" s="31" t="s">
        <v>44</v>
      </c>
      <c r="C188" s="31" t="s">
        <v>793</v>
      </c>
      <c r="D188" s="31" t="s">
        <v>794</v>
      </c>
      <c r="E188" s="31">
        <v>90204</v>
      </c>
      <c r="F188" s="31">
        <v>117030</v>
      </c>
      <c r="G188" s="31">
        <v>26826</v>
      </c>
      <c r="H188" s="32">
        <v>0.22922327610000001</v>
      </c>
      <c r="J188" s="26" t="s">
        <v>765</v>
      </c>
      <c r="K188" s="26" t="s">
        <v>706</v>
      </c>
      <c r="L188" s="26" t="s">
        <v>28</v>
      </c>
      <c r="M188" s="26">
        <v>60.72</v>
      </c>
      <c r="N188" s="26">
        <v>34.468000000000004</v>
      </c>
      <c r="O188" s="26">
        <v>26.25</v>
      </c>
      <c r="P188" s="26">
        <v>0.43231225296442699</v>
      </c>
    </row>
    <row r="189" spans="1:16" ht="15" customHeight="1" x14ac:dyDescent="0.25">
      <c r="A189" s="30" t="s">
        <v>706</v>
      </c>
      <c r="B189" s="31" t="s">
        <v>111</v>
      </c>
      <c r="C189" s="31" t="s">
        <v>795</v>
      </c>
      <c r="D189" s="31" t="s">
        <v>796</v>
      </c>
      <c r="E189" s="31">
        <v>53617</v>
      </c>
      <c r="F189" s="31">
        <v>78590</v>
      </c>
      <c r="G189" s="31">
        <v>24973</v>
      </c>
      <c r="H189" s="32">
        <v>0.3177630742</v>
      </c>
      <c r="J189" s="26" t="s">
        <v>767</v>
      </c>
      <c r="K189" s="26" t="s">
        <v>706</v>
      </c>
      <c r="L189" s="26" t="s">
        <v>270</v>
      </c>
      <c r="M189" s="26">
        <v>57.65</v>
      </c>
      <c r="N189" s="26">
        <v>45.171999999999997</v>
      </c>
      <c r="O189" s="26">
        <v>12.48</v>
      </c>
      <c r="P189" s="26">
        <v>0.21647875108412801</v>
      </c>
    </row>
    <row r="190" spans="1:16" ht="15" customHeight="1" x14ac:dyDescent="0.25">
      <c r="A190" s="30" t="s">
        <v>401</v>
      </c>
      <c r="B190" s="31" t="s">
        <v>360</v>
      </c>
      <c r="C190" s="31" t="s">
        <v>797</v>
      </c>
      <c r="D190" s="31" t="s">
        <v>798</v>
      </c>
      <c r="E190" s="31">
        <v>2471</v>
      </c>
      <c r="F190" s="31">
        <v>7070</v>
      </c>
      <c r="G190" s="31">
        <v>4599</v>
      </c>
      <c r="H190" s="32">
        <v>0.65049504950000003</v>
      </c>
      <c r="J190" s="26" t="s">
        <v>769</v>
      </c>
      <c r="K190" s="26" t="s">
        <v>706</v>
      </c>
      <c r="L190" s="26" t="s">
        <v>271</v>
      </c>
      <c r="M190" s="26">
        <v>47.78</v>
      </c>
      <c r="N190" s="26">
        <v>33.420999999999999</v>
      </c>
      <c r="O190" s="26">
        <v>14.36</v>
      </c>
      <c r="P190" s="26">
        <v>0.30054416073670998</v>
      </c>
    </row>
    <row r="191" spans="1:16" ht="15" customHeight="1" x14ac:dyDescent="0.25">
      <c r="A191" s="30" t="s">
        <v>401</v>
      </c>
      <c r="B191" s="31" t="s">
        <v>366</v>
      </c>
      <c r="C191" s="31" t="s">
        <v>799</v>
      </c>
      <c r="D191" s="31" t="s">
        <v>800</v>
      </c>
      <c r="E191" s="31">
        <v>78871</v>
      </c>
      <c r="F191" s="31">
        <v>109040</v>
      </c>
      <c r="G191" s="31">
        <v>30169</v>
      </c>
      <c r="H191" s="32">
        <v>0.27667828319999999</v>
      </c>
      <c r="J191" s="26" t="s">
        <v>771</v>
      </c>
      <c r="K191" s="26" t="s">
        <v>706</v>
      </c>
      <c r="L191" s="26" t="s">
        <v>54</v>
      </c>
      <c r="M191" s="26">
        <v>72.849999999999994</v>
      </c>
      <c r="N191" s="26">
        <v>37.228000000000002</v>
      </c>
      <c r="O191" s="26">
        <v>35.619999999999997</v>
      </c>
      <c r="P191" s="26">
        <v>0.48894989704872999</v>
      </c>
    </row>
    <row r="192" spans="1:16" ht="15" customHeight="1" x14ac:dyDescent="0.25">
      <c r="A192" s="30" t="s">
        <v>401</v>
      </c>
      <c r="B192" s="31" t="s">
        <v>371</v>
      </c>
      <c r="C192" s="31" t="s">
        <v>801</v>
      </c>
      <c r="D192" s="31" t="s">
        <v>802</v>
      </c>
      <c r="E192" s="31">
        <v>92211</v>
      </c>
      <c r="F192" s="31">
        <v>113860</v>
      </c>
      <c r="G192" s="31">
        <v>21649</v>
      </c>
      <c r="H192" s="32">
        <v>0.1901370104</v>
      </c>
      <c r="J192" s="26" t="s">
        <v>773</v>
      </c>
      <c r="K192" s="26" t="s">
        <v>706</v>
      </c>
      <c r="L192" s="26" t="s">
        <v>71</v>
      </c>
      <c r="M192" s="26">
        <v>54.61</v>
      </c>
      <c r="N192" s="26">
        <v>27.832000000000001</v>
      </c>
      <c r="O192" s="26">
        <v>26.78</v>
      </c>
      <c r="P192" s="26">
        <v>0.49038637612158897</v>
      </c>
    </row>
    <row r="193" spans="1:16" ht="15" customHeight="1" x14ac:dyDescent="0.25">
      <c r="A193" s="30" t="s">
        <v>401</v>
      </c>
      <c r="B193" s="31" t="s">
        <v>372</v>
      </c>
      <c r="C193" s="31" t="s">
        <v>803</v>
      </c>
      <c r="D193" s="31" t="s">
        <v>804</v>
      </c>
      <c r="E193" s="31">
        <v>75035</v>
      </c>
      <c r="F193" s="31">
        <v>88180</v>
      </c>
      <c r="G193" s="31">
        <v>13145</v>
      </c>
      <c r="H193" s="32">
        <v>0.14907008390000001</v>
      </c>
      <c r="J193" s="26" t="s">
        <v>775</v>
      </c>
      <c r="K193" s="26" t="s">
        <v>706</v>
      </c>
      <c r="L193" s="26" t="s">
        <v>272</v>
      </c>
      <c r="M193" s="26">
        <v>65.930000000000007</v>
      </c>
      <c r="N193" s="26">
        <v>58.692999999999998</v>
      </c>
      <c r="O193" s="26">
        <v>7.24</v>
      </c>
      <c r="P193" s="26">
        <v>0.10981343849537401</v>
      </c>
    </row>
    <row r="194" spans="1:16" ht="15" customHeight="1" x14ac:dyDescent="0.25">
      <c r="A194" s="30" t="s">
        <v>401</v>
      </c>
      <c r="B194" s="31" t="s">
        <v>373</v>
      </c>
      <c r="C194" s="31" t="s">
        <v>805</v>
      </c>
      <c r="D194" s="31" t="s">
        <v>806</v>
      </c>
      <c r="E194" s="31">
        <v>96831</v>
      </c>
      <c r="F194" s="31">
        <v>108910</v>
      </c>
      <c r="G194" s="31">
        <v>12079</v>
      </c>
      <c r="H194" s="32">
        <v>0.1109080892</v>
      </c>
      <c r="J194" s="26" t="s">
        <v>777</v>
      </c>
      <c r="K194" s="26" t="s">
        <v>706</v>
      </c>
      <c r="L194" s="26" t="s">
        <v>93</v>
      </c>
      <c r="M194" s="26">
        <v>60.74</v>
      </c>
      <c r="N194" s="26">
        <v>34.945999999999998</v>
      </c>
      <c r="O194" s="26">
        <v>25.79</v>
      </c>
      <c r="P194" s="26">
        <v>0.42459664142245601</v>
      </c>
    </row>
    <row r="195" spans="1:16" ht="15" customHeight="1" x14ac:dyDescent="0.25">
      <c r="A195" s="30" t="s">
        <v>401</v>
      </c>
      <c r="B195" s="31" t="s">
        <v>378</v>
      </c>
      <c r="C195" s="31" t="s">
        <v>807</v>
      </c>
      <c r="D195" s="31" t="s">
        <v>808</v>
      </c>
      <c r="E195" s="31">
        <v>87643</v>
      </c>
      <c r="F195" s="31">
        <v>107890</v>
      </c>
      <c r="G195" s="31">
        <v>20247</v>
      </c>
      <c r="H195" s="32">
        <v>0.18766336080000001</v>
      </c>
      <c r="J195" s="26" t="s">
        <v>779</v>
      </c>
      <c r="K195" s="26" t="s">
        <v>706</v>
      </c>
      <c r="L195" s="26" t="s">
        <v>25</v>
      </c>
      <c r="M195" s="26">
        <v>40.51</v>
      </c>
      <c r="N195" s="26">
        <v>25.701000000000001</v>
      </c>
      <c r="O195" s="26">
        <v>14.81</v>
      </c>
      <c r="P195" s="26">
        <v>0.365588743520119</v>
      </c>
    </row>
    <row r="196" spans="1:16" ht="15" customHeight="1" x14ac:dyDescent="0.25">
      <c r="A196" s="30" t="s">
        <v>401</v>
      </c>
      <c r="B196" s="31" t="s">
        <v>379</v>
      </c>
      <c r="C196" s="31" t="s">
        <v>809</v>
      </c>
      <c r="D196" s="31" t="s">
        <v>810</v>
      </c>
      <c r="E196" s="31">
        <v>69508</v>
      </c>
      <c r="F196" s="31">
        <v>88840</v>
      </c>
      <c r="G196" s="31">
        <v>19332</v>
      </c>
      <c r="H196" s="32">
        <v>0.21760468259999999</v>
      </c>
      <c r="J196" s="26" t="s">
        <v>781</v>
      </c>
      <c r="K196" s="26" t="s">
        <v>706</v>
      </c>
      <c r="L196" s="26" t="s">
        <v>297</v>
      </c>
      <c r="M196" s="26">
        <v>60.88</v>
      </c>
      <c r="N196" s="26">
        <v>52.082000000000001</v>
      </c>
      <c r="O196" s="26">
        <v>8.8000000000000007</v>
      </c>
      <c r="P196" s="26">
        <v>0.14454664914586099</v>
      </c>
    </row>
    <row r="197" spans="1:16" ht="15" customHeight="1" x14ac:dyDescent="0.25">
      <c r="A197" s="30" t="s">
        <v>401</v>
      </c>
      <c r="B197" s="31" t="s">
        <v>381</v>
      </c>
      <c r="C197" s="31" t="s">
        <v>811</v>
      </c>
      <c r="D197" s="31" t="s">
        <v>812</v>
      </c>
      <c r="E197" s="31">
        <v>120593</v>
      </c>
      <c r="F197" s="31">
        <v>141720</v>
      </c>
      <c r="G197" s="31">
        <v>21127</v>
      </c>
      <c r="H197" s="32">
        <v>0.14907564209999999</v>
      </c>
      <c r="J197" s="26" t="s">
        <v>783</v>
      </c>
      <c r="K197" s="26" t="s">
        <v>706</v>
      </c>
      <c r="L197" s="26" t="s">
        <v>63</v>
      </c>
      <c r="M197" s="26">
        <v>44.09</v>
      </c>
      <c r="N197" s="26">
        <v>20.931000000000001</v>
      </c>
      <c r="O197" s="26">
        <v>23.16</v>
      </c>
      <c r="P197" s="26">
        <v>0.52528918122023105</v>
      </c>
    </row>
    <row r="198" spans="1:16" ht="15" customHeight="1" x14ac:dyDescent="0.25">
      <c r="A198" s="30" t="s">
        <v>401</v>
      </c>
      <c r="B198" s="31" t="s">
        <v>382</v>
      </c>
      <c r="C198" s="31" t="s">
        <v>813</v>
      </c>
      <c r="D198" s="31" t="s">
        <v>814</v>
      </c>
      <c r="E198" s="31">
        <v>110310</v>
      </c>
      <c r="F198" s="31">
        <v>127540</v>
      </c>
      <c r="G198" s="31">
        <v>17230</v>
      </c>
      <c r="H198" s="32">
        <v>0.13509487219999999</v>
      </c>
      <c r="J198" s="26" t="s">
        <v>785</v>
      </c>
      <c r="K198" s="26" t="s">
        <v>706</v>
      </c>
      <c r="L198" s="26" t="s">
        <v>238</v>
      </c>
      <c r="M198" s="26">
        <v>60.53</v>
      </c>
      <c r="N198" s="26">
        <v>56.079000000000001</v>
      </c>
      <c r="O198" s="26">
        <v>4.45</v>
      </c>
      <c r="P198" s="26">
        <v>7.3517264166528998E-2</v>
      </c>
    </row>
    <row r="199" spans="1:16" ht="15" customHeight="1" x14ac:dyDescent="0.25">
      <c r="A199" s="30" t="s">
        <v>401</v>
      </c>
      <c r="B199" s="31" t="s">
        <v>384</v>
      </c>
      <c r="C199" s="31" t="s">
        <v>815</v>
      </c>
      <c r="D199" s="31" t="s">
        <v>816</v>
      </c>
      <c r="E199" s="31">
        <v>93498</v>
      </c>
      <c r="F199" s="31">
        <v>115220</v>
      </c>
      <c r="G199" s="31">
        <v>21722</v>
      </c>
      <c r="H199" s="32">
        <v>0.1885262975</v>
      </c>
      <c r="J199" s="26" t="s">
        <v>787</v>
      </c>
      <c r="K199" s="26" t="s">
        <v>706</v>
      </c>
      <c r="L199" s="26" t="s">
        <v>242</v>
      </c>
      <c r="M199" s="26">
        <v>48.16</v>
      </c>
      <c r="N199" s="26">
        <v>43.648000000000003</v>
      </c>
      <c r="O199" s="26">
        <v>4.51</v>
      </c>
      <c r="P199" s="26">
        <v>9.3646179401993407E-2</v>
      </c>
    </row>
    <row r="200" spans="1:16" ht="15" customHeight="1" x14ac:dyDescent="0.25">
      <c r="A200" s="30" t="s">
        <v>401</v>
      </c>
      <c r="B200" s="31" t="s">
        <v>387</v>
      </c>
      <c r="C200" s="31" t="s">
        <v>817</v>
      </c>
      <c r="D200" s="31" t="s">
        <v>818</v>
      </c>
      <c r="E200" s="31">
        <v>101958</v>
      </c>
      <c r="F200" s="31">
        <v>139820</v>
      </c>
      <c r="G200" s="31">
        <v>37862</v>
      </c>
      <c r="H200" s="32">
        <v>0.27079101700000002</v>
      </c>
      <c r="J200" s="26" t="s">
        <v>789</v>
      </c>
      <c r="K200" s="26" t="s">
        <v>706</v>
      </c>
      <c r="L200" s="26" t="s">
        <v>41</v>
      </c>
      <c r="M200" s="26">
        <v>61.94</v>
      </c>
      <c r="N200" s="26">
        <v>51.207999999999998</v>
      </c>
      <c r="O200" s="26">
        <v>10.73</v>
      </c>
      <c r="P200" s="26">
        <v>0.17323216015498899</v>
      </c>
    </row>
    <row r="201" spans="1:16" ht="15" customHeight="1" x14ac:dyDescent="0.25">
      <c r="A201" s="30" t="s">
        <v>401</v>
      </c>
      <c r="B201" s="31" t="s">
        <v>389</v>
      </c>
      <c r="C201" s="31" t="s">
        <v>819</v>
      </c>
      <c r="D201" s="31" t="s">
        <v>820</v>
      </c>
      <c r="E201" s="31">
        <v>77244</v>
      </c>
      <c r="F201" s="31">
        <v>128610</v>
      </c>
      <c r="G201" s="31">
        <v>51366</v>
      </c>
      <c r="H201" s="32">
        <v>0.3993935153</v>
      </c>
      <c r="J201" s="26" t="s">
        <v>791</v>
      </c>
      <c r="K201" s="26" t="s">
        <v>706</v>
      </c>
      <c r="L201" s="26" t="s">
        <v>239</v>
      </c>
      <c r="M201" s="26">
        <v>37.229999999999997</v>
      </c>
      <c r="N201" s="26">
        <v>33.892000000000003</v>
      </c>
      <c r="O201" s="26">
        <v>3.34</v>
      </c>
      <c r="P201" s="26">
        <v>8.9712597367714197E-2</v>
      </c>
    </row>
    <row r="202" spans="1:16" ht="15" customHeight="1" x14ac:dyDescent="0.25">
      <c r="A202" s="30" t="s">
        <v>401</v>
      </c>
      <c r="B202" s="31" t="s">
        <v>391</v>
      </c>
      <c r="C202" s="31" t="s">
        <v>821</v>
      </c>
      <c r="D202" s="31" t="s">
        <v>822</v>
      </c>
      <c r="E202" s="31">
        <v>120749</v>
      </c>
      <c r="F202" s="31">
        <v>144530</v>
      </c>
      <c r="G202" s="31">
        <v>23781</v>
      </c>
      <c r="H202" s="32">
        <v>0.1645402339</v>
      </c>
      <c r="J202" s="26" t="s">
        <v>793</v>
      </c>
      <c r="K202" s="26" t="s">
        <v>706</v>
      </c>
      <c r="L202" s="26" t="s">
        <v>44</v>
      </c>
      <c r="M202" s="26">
        <v>117.02</v>
      </c>
      <c r="N202" s="26">
        <v>90.042000000000002</v>
      </c>
      <c r="O202" s="26">
        <v>26.98</v>
      </c>
      <c r="P202" s="26">
        <v>0.23055887882413301</v>
      </c>
    </row>
    <row r="203" spans="1:16" ht="15" customHeight="1" x14ac:dyDescent="0.25">
      <c r="A203" s="30" t="s">
        <v>401</v>
      </c>
      <c r="B203" s="31" t="s">
        <v>392</v>
      </c>
      <c r="C203" s="31" t="s">
        <v>823</v>
      </c>
      <c r="D203" s="31" t="s">
        <v>824</v>
      </c>
      <c r="E203" s="31">
        <v>87837</v>
      </c>
      <c r="F203" s="31">
        <v>126700</v>
      </c>
      <c r="G203" s="31">
        <v>38863</v>
      </c>
      <c r="H203" s="32">
        <v>0.30673243880000001</v>
      </c>
      <c r="J203" s="26" t="s">
        <v>795</v>
      </c>
      <c r="K203" s="26" t="s">
        <v>706</v>
      </c>
      <c r="L203" s="26" t="s">
        <v>111</v>
      </c>
      <c r="M203" s="26">
        <v>78.58</v>
      </c>
      <c r="N203" s="26">
        <v>53.543999999999997</v>
      </c>
      <c r="O203" s="26">
        <v>25.04</v>
      </c>
      <c r="P203" s="26">
        <v>0.31865614660218899</v>
      </c>
    </row>
    <row r="204" spans="1:16" ht="15" customHeight="1" x14ac:dyDescent="0.25">
      <c r="A204" s="30" t="s">
        <v>402</v>
      </c>
      <c r="B204" s="31" t="s">
        <v>361</v>
      </c>
      <c r="C204" s="31" t="s">
        <v>825</v>
      </c>
      <c r="D204" s="31" t="s">
        <v>826</v>
      </c>
      <c r="E204" s="31">
        <v>66627</v>
      </c>
      <c r="F204" s="31">
        <v>75270</v>
      </c>
      <c r="G204" s="31">
        <v>8643</v>
      </c>
      <c r="H204" s="32">
        <v>0.1148266242</v>
      </c>
      <c r="J204" s="26" t="s">
        <v>797</v>
      </c>
      <c r="K204" s="26" t="s">
        <v>401</v>
      </c>
      <c r="L204" s="26" t="s">
        <v>360</v>
      </c>
      <c r="M204" s="26">
        <v>7.07</v>
      </c>
      <c r="N204" s="26">
        <v>2.2810000000000001</v>
      </c>
      <c r="O204" s="26">
        <v>4.79</v>
      </c>
      <c r="P204" s="26">
        <v>0.67751060820367703</v>
      </c>
    </row>
    <row r="205" spans="1:16" ht="15" customHeight="1" x14ac:dyDescent="0.25">
      <c r="A205" s="30" t="s">
        <v>402</v>
      </c>
      <c r="B205" s="31" t="s">
        <v>362</v>
      </c>
      <c r="C205" s="31" t="s">
        <v>827</v>
      </c>
      <c r="D205" s="31" t="s">
        <v>828</v>
      </c>
      <c r="E205" s="31">
        <v>129490</v>
      </c>
      <c r="F205" s="31">
        <v>150020</v>
      </c>
      <c r="G205" s="31">
        <v>20530</v>
      </c>
      <c r="H205" s="32">
        <v>0.13684842019999999</v>
      </c>
      <c r="J205" s="26" t="s">
        <v>799</v>
      </c>
      <c r="K205" s="26" t="s">
        <v>401</v>
      </c>
      <c r="L205" s="26" t="s">
        <v>366</v>
      </c>
      <c r="M205" s="26">
        <v>109.04</v>
      </c>
      <c r="N205" s="26">
        <v>78.384</v>
      </c>
      <c r="O205" s="26">
        <v>30.66</v>
      </c>
      <c r="P205" s="26">
        <v>0.28118121790168699</v>
      </c>
    </row>
    <row r="206" spans="1:16" ht="15" customHeight="1" x14ac:dyDescent="0.25">
      <c r="A206" s="30" t="s">
        <v>402</v>
      </c>
      <c r="B206" s="31" t="s">
        <v>363</v>
      </c>
      <c r="C206" s="31" t="s">
        <v>829</v>
      </c>
      <c r="D206" s="31" t="s">
        <v>830</v>
      </c>
      <c r="E206" s="31">
        <v>90319</v>
      </c>
      <c r="F206" s="31">
        <v>98510</v>
      </c>
      <c r="G206" s="31">
        <v>8191</v>
      </c>
      <c r="H206" s="32">
        <v>8.3148918899999993E-2</v>
      </c>
      <c r="J206" s="26" t="s">
        <v>801</v>
      </c>
      <c r="K206" s="26" t="s">
        <v>401</v>
      </c>
      <c r="L206" s="26" t="s">
        <v>371</v>
      </c>
      <c r="M206" s="26">
        <v>113.86</v>
      </c>
      <c r="N206" s="26">
        <v>91.936000000000007</v>
      </c>
      <c r="O206" s="26">
        <v>21.92</v>
      </c>
      <c r="P206" s="26">
        <v>0.19251712629545101</v>
      </c>
    </row>
    <row r="207" spans="1:16" ht="15" customHeight="1" x14ac:dyDescent="0.25">
      <c r="A207" s="30" t="s">
        <v>402</v>
      </c>
      <c r="B207" s="31" t="s">
        <v>364</v>
      </c>
      <c r="C207" s="31" t="s">
        <v>831</v>
      </c>
      <c r="D207" s="31" t="s">
        <v>832</v>
      </c>
      <c r="E207" s="31">
        <v>103495</v>
      </c>
      <c r="F207" s="31">
        <v>121180</v>
      </c>
      <c r="G207" s="31">
        <v>17685</v>
      </c>
      <c r="H207" s="32">
        <v>0.14593992410000001</v>
      </c>
      <c r="J207" s="26" t="s">
        <v>803</v>
      </c>
      <c r="K207" s="26" t="s">
        <v>401</v>
      </c>
      <c r="L207" s="26" t="s">
        <v>372</v>
      </c>
      <c r="M207" s="26">
        <v>88.18</v>
      </c>
      <c r="N207" s="26">
        <v>74.835999999999999</v>
      </c>
      <c r="O207" s="26">
        <v>13.34</v>
      </c>
      <c r="P207" s="26">
        <v>0.15128146972102499</v>
      </c>
    </row>
    <row r="208" spans="1:16" ht="15" customHeight="1" x14ac:dyDescent="0.25">
      <c r="A208" s="30" t="s">
        <v>402</v>
      </c>
      <c r="B208" s="31" t="s">
        <v>365</v>
      </c>
      <c r="C208" s="31" t="s">
        <v>833</v>
      </c>
      <c r="D208" s="31" t="s">
        <v>834</v>
      </c>
      <c r="E208" s="31">
        <v>131352</v>
      </c>
      <c r="F208" s="31">
        <v>140060</v>
      </c>
      <c r="G208" s="31">
        <v>8708</v>
      </c>
      <c r="H208" s="32">
        <v>6.2173354299999997E-2</v>
      </c>
      <c r="J208" s="26" t="s">
        <v>805</v>
      </c>
      <c r="K208" s="26" t="s">
        <v>401</v>
      </c>
      <c r="L208" s="26" t="s">
        <v>373</v>
      </c>
      <c r="M208" s="26">
        <v>108.91</v>
      </c>
      <c r="N208" s="26">
        <v>96.509</v>
      </c>
      <c r="O208" s="26">
        <v>12.4</v>
      </c>
      <c r="P208" s="26">
        <v>0.113855476999357</v>
      </c>
    </row>
    <row r="209" spans="1:16" ht="15" customHeight="1" x14ac:dyDescent="0.25">
      <c r="A209" s="30" t="s">
        <v>402</v>
      </c>
      <c r="B209" s="31" t="s">
        <v>367</v>
      </c>
      <c r="C209" s="31" t="s">
        <v>835</v>
      </c>
      <c r="D209" s="31" t="s">
        <v>836</v>
      </c>
      <c r="E209" s="31">
        <v>141509</v>
      </c>
      <c r="F209" s="31">
        <v>156180</v>
      </c>
      <c r="G209" s="31">
        <v>14671</v>
      </c>
      <c r="H209" s="32">
        <v>9.3936483500000001E-2</v>
      </c>
      <c r="J209" s="26" t="s">
        <v>807</v>
      </c>
      <c r="K209" s="26" t="s">
        <v>401</v>
      </c>
      <c r="L209" s="26" t="s">
        <v>378</v>
      </c>
      <c r="M209" s="26">
        <v>107.89</v>
      </c>
      <c r="N209" s="26">
        <v>87.2</v>
      </c>
      <c r="O209" s="26">
        <v>20.69</v>
      </c>
      <c r="P209" s="26">
        <v>0.19176939475391599</v>
      </c>
    </row>
    <row r="210" spans="1:16" ht="15" customHeight="1" x14ac:dyDescent="0.25">
      <c r="A210" s="30" t="s">
        <v>402</v>
      </c>
      <c r="B210" s="31" t="s">
        <v>368</v>
      </c>
      <c r="C210" s="31" t="s">
        <v>837</v>
      </c>
      <c r="D210" s="31" t="s">
        <v>838</v>
      </c>
      <c r="E210" s="31">
        <v>119943</v>
      </c>
      <c r="F210" s="31">
        <v>135540</v>
      </c>
      <c r="G210" s="31">
        <v>15597</v>
      </c>
      <c r="H210" s="32">
        <v>0.1150730412</v>
      </c>
      <c r="J210" s="26" t="s">
        <v>809</v>
      </c>
      <c r="K210" s="26" t="s">
        <v>401</v>
      </c>
      <c r="L210" s="26" t="s">
        <v>379</v>
      </c>
      <c r="M210" s="26">
        <v>88.84</v>
      </c>
      <c r="N210" s="26">
        <v>69.085999999999999</v>
      </c>
      <c r="O210" s="26">
        <v>19.75</v>
      </c>
      <c r="P210" s="26">
        <v>0.222309770373706</v>
      </c>
    </row>
    <row r="211" spans="1:16" ht="15" customHeight="1" x14ac:dyDescent="0.25">
      <c r="A211" s="30" t="s">
        <v>402</v>
      </c>
      <c r="B211" s="31" t="s">
        <v>369</v>
      </c>
      <c r="C211" s="31" t="s">
        <v>839</v>
      </c>
      <c r="D211" s="31" t="s">
        <v>840</v>
      </c>
      <c r="E211" s="31">
        <v>109170</v>
      </c>
      <c r="F211" s="31">
        <v>124630</v>
      </c>
      <c r="G211" s="31">
        <v>15460</v>
      </c>
      <c r="H211" s="32">
        <v>0.1240471797</v>
      </c>
      <c r="J211" s="26" t="s">
        <v>811</v>
      </c>
      <c r="K211" s="26" t="s">
        <v>401</v>
      </c>
      <c r="L211" s="26" t="s">
        <v>381</v>
      </c>
      <c r="M211" s="26">
        <v>141.72</v>
      </c>
      <c r="N211" s="26">
        <v>120.328</v>
      </c>
      <c r="O211" s="26">
        <v>21.39</v>
      </c>
      <c r="P211" s="26">
        <v>0.150931414055885</v>
      </c>
    </row>
    <row r="212" spans="1:16" ht="15" customHeight="1" x14ac:dyDescent="0.25">
      <c r="A212" s="30" t="s">
        <v>402</v>
      </c>
      <c r="B212" s="31" t="s">
        <v>370</v>
      </c>
      <c r="C212" s="31" t="s">
        <v>841</v>
      </c>
      <c r="D212" s="31" t="s">
        <v>842</v>
      </c>
      <c r="E212" s="31">
        <v>93575</v>
      </c>
      <c r="F212" s="31">
        <v>115640</v>
      </c>
      <c r="G212" s="31">
        <v>22065</v>
      </c>
      <c r="H212" s="32">
        <v>0.19080767900000001</v>
      </c>
      <c r="J212" s="26" t="s">
        <v>813</v>
      </c>
      <c r="K212" s="26" t="s">
        <v>401</v>
      </c>
      <c r="L212" s="26" t="s">
        <v>382</v>
      </c>
      <c r="M212" s="26">
        <v>127.54</v>
      </c>
      <c r="N212" s="26">
        <v>110.09699999999999</v>
      </c>
      <c r="O212" s="26">
        <v>17.440000000000001</v>
      </c>
      <c r="P212" s="26">
        <v>0.136741414458209</v>
      </c>
    </row>
    <row r="213" spans="1:16" ht="15" customHeight="1" x14ac:dyDescent="0.25">
      <c r="A213" s="30" t="s">
        <v>402</v>
      </c>
      <c r="B213" s="31" t="s">
        <v>374</v>
      </c>
      <c r="C213" s="31" t="s">
        <v>843</v>
      </c>
      <c r="D213" s="31" t="s">
        <v>844</v>
      </c>
      <c r="E213" s="31">
        <v>84215</v>
      </c>
      <c r="F213" s="31">
        <v>91140</v>
      </c>
      <c r="G213" s="31">
        <v>6925</v>
      </c>
      <c r="H213" s="32">
        <v>7.5982005699999994E-2</v>
      </c>
      <c r="J213" s="26" t="s">
        <v>815</v>
      </c>
      <c r="K213" s="26" t="s">
        <v>401</v>
      </c>
      <c r="L213" s="26" t="s">
        <v>384</v>
      </c>
      <c r="M213" s="26">
        <v>115.22</v>
      </c>
      <c r="N213" s="26">
        <v>93.301000000000002</v>
      </c>
      <c r="O213" s="26">
        <v>21.92</v>
      </c>
      <c r="P213" s="26">
        <v>0.19024474917549</v>
      </c>
    </row>
    <row r="214" spans="1:16" ht="15" customHeight="1" x14ac:dyDescent="0.25">
      <c r="A214" s="30" t="s">
        <v>402</v>
      </c>
      <c r="B214" s="31" t="s">
        <v>375</v>
      </c>
      <c r="C214" s="31" t="s">
        <v>845</v>
      </c>
      <c r="D214" s="31" t="s">
        <v>846</v>
      </c>
      <c r="E214" s="31">
        <v>97877</v>
      </c>
      <c r="F214" s="31">
        <v>104930</v>
      </c>
      <c r="G214" s="31">
        <v>7053</v>
      </c>
      <c r="H214" s="32">
        <v>6.7216239400000002E-2</v>
      </c>
      <c r="J214" s="26" t="s">
        <v>817</v>
      </c>
      <c r="K214" s="26" t="s">
        <v>401</v>
      </c>
      <c r="L214" s="26" t="s">
        <v>387</v>
      </c>
      <c r="M214" s="26">
        <v>139.82</v>
      </c>
      <c r="N214" s="26">
        <v>101.608</v>
      </c>
      <c r="O214" s="26">
        <v>38.21</v>
      </c>
      <c r="P214" s="26">
        <v>0.27327993134029499</v>
      </c>
    </row>
    <row r="215" spans="1:16" ht="15" customHeight="1" x14ac:dyDescent="0.25">
      <c r="A215" s="30" t="s">
        <v>402</v>
      </c>
      <c r="B215" s="31" t="s">
        <v>376</v>
      </c>
      <c r="C215" s="31" t="s">
        <v>847</v>
      </c>
      <c r="D215" s="31" t="s">
        <v>848</v>
      </c>
      <c r="E215" s="31">
        <v>99544</v>
      </c>
      <c r="F215" s="31">
        <v>111380</v>
      </c>
      <c r="G215" s="31">
        <v>11836</v>
      </c>
      <c r="H215" s="32">
        <v>0.1062668343</v>
      </c>
      <c r="J215" s="26" t="s">
        <v>819</v>
      </c>
      <c r="K215" s="26" t="s">
        <v>401</v>
      </c>
      <c r="L215" s="26" t="s">
        <v>389</v>
      </c>
      <c r="M215" s="26">
        <v>128.61000000000001</v>
      </c>
      <c r="N215" s="26">
        <v>76.902000000000001</v>
      </c>
      <c r="O215" s="26">
        <v>51.71</v>
      </c>
      <c r="P215" s="26">
        <v>0.40206826840836601</v>
      </c>
    </row>
    <row r="216" spans="1:16" ht="15" customHeight="1" x14ac:dyDescent="0.25">
      <c r="A216" s="30" t="s">
        <v>402</v>
      </c>
      <c r="B216" s="31" t="s">
        <v>377</v>
      </c>
      <c r="C216" s="31" t="s">
        <v>849</v>
      </c>
      <c r="D216" s="31" t="s">
        <v>850</v>
      </c>
      <c r="E216" s="31">
        <v>84848</v>
      </c>
      <c r="F216" s="31">
        <v>102660</v>
      </c>
      <c r="G216" s="31">
        <v>17812</v>
      </c>
      <c r="H216" s="32">
        <v>0.173504773</v>
      </c>
      <c r="J216" s="26" t="s">
        <v>821</v>
      </c>
      <c r="K216" s="26" t="s">
        <v>401</v>
      </c>
      <c r="L216" s="26" t="s">
        <v>391</v>
      </c>
      <c r="M216" s="26">
        <v>144.53</v>
      </c>
      <c r="N216" s="26">
        <v>120.47199999999999</v>
      </c>
      <c r="O216" s="26">
        <v>24.06</v>
      </c>
      <c r="P216" s="26">
        <v>0.16647062893516901</v>
      </c>
    </row>
    <row r="217" spans="1:16" ht="15" customHeight="1" x14ac:dyDescent="0.25">
      <c r="A217" s="30" t="s">
        <v>402</v>
      </c>
      <c r="B217" s="31" t="s">
        <v>380</v>
      </c>
      <c r="C217" s="31" t="s">
        <v>851</v>
      </c>
      <c r="D217" s="31" t="s">
        <v>852</v>
      </c>
      <c r="E217" s="31">
        <v>60672</v>
      </c>
      <c r="F217" s="31">
        <v>67190</v>
      </c>
      <c r="G217" s="31">
        <v>6518</v>
      </c>
      <c r="H217" s="32">
        <v>9.7008483399999998E-2</v>
      </c>
      <c r="J217" s="26" t="s">
        <v>823</v>
      </c>
      <c r="K217" s="26" t="s">
        <v>401</v>
      </c>
      <c r="L217" s="26" t="s">
        <v>392</v>
      </c>
      <c r="M217" s="26">
        <v>126.7</v>
      </c>
      <c r="N217" s="26">
        <v>86.751999999999995</v>
      </c>
      <c r="O217" s="26">
        <v>39.950000000000003</v>
      </c>
      <c r="P217" s="26">
        <v>0.31531176006314099</v>
      </c>
    </row>
    <row r="218" spans="1:16" ht="15" customHeight="1" x14ac:dyDescent="0.25">
      <c r="A218" s="30" t="s">
        <v>402</v>
      </c>
      <c r="B218" s="31" t="s">
        <v>383</v>
      </c>
      <c r="C218" s="31" t="s">
        <v>853</v>
      </c>
      <c r="D218" s="31" t="s">
        <v>854</v>
      </c>
      <c r="E218" s="31">
        <v>77237</v>
      </c>
      <c r="F218" s="31">
        <v>84630</v>
      </c>
      <c r="G218" s="31">
        <v>7393</v>
      </c>
      <c r="H218" s="32">
        <v>8.7356729300000005E-2</v>
      </c>
      <c r="J218" s="26" t="s">
        <v>825</v>
      </c>
      <c r="K218" s="26" t="s">
        <v>402</v>
      </c>
      <c r="L218" s="26" t="s">
        <v>361</v>
      </c>
      <c r="M218" s="26">
        <v>75.27</v>
      </c>
      <c r="N218" s="26">
        <v>66.497</v>
      </c>
      <c r="O218" s="26">
        <v>8.77</v>
      </c>
      <c r="P218" s="26">
        <v>0.116513883353262</v>
      </c>
    </row>
    <row r="219" spans="1:16" ht="15" customHeight="1" x14ac:dyDescent="0.25">
      <c r="A219" s="30" t="s">
        <v>402</v>
      </c>
      <c r="B219" s="31" t="s">
        <v>385</v>
      </c>
      <c r="C219" s="31" t="s">
        <v>855</v>
      </c>
      <c r="D219" s="31" t="s">
        <v>856</v>
      </c>
      <c r="E219" s="31">
        <v>95282</v>
      </c>
      <c r="F219" s="31">
        <v>103840</v>
      </c>
      <c r="G219" s="31">
        <v>8558</v>
      </c>
      <c r="H219" s="32">
        <v>8.2415254199999996E-2</v>
      </c>
      <c r="J219" s="26" t="s">
        <v>827</v>
      </c>
      <c r="K219" s="26" t="s">
        <v>402</v>
      </c>
      <c r="L219" s="26" t="s">
        <v>362</v>
      </c>
      <c r="M219" s="26">
        <v>150.02000000000001</v>
      </c>
      <c r="N219" s="26">
        <v>129.23099999999999</v>
      </c>
      <c r="O219" s="26">
        <v>20.79</v>
      </c>
      <c r="P219" s="26">
        <v>0.138581522463672</v>
      </c>
    </row>
    <row r="220" spans="1:16" ht="15" customHeight="1" x14ac:dyDescent="0.25">
      <c r="A220" s="30" t="s">
        <v>402</v>
      </c>
      <c r="B220" s="31" t="s">
        <v>386</v>
      </c>
      <c r="C220" s="31" t="s">
        <v>857</v>
      </c>
      <c r="D220" s="31" t="s">
        <v>858</v>
      </c>
      <c r="E220" s="31">
        <v>78433</v>
      </c>
      <c r="F220" s="31">
        <v>84460</v>
      </c>
      <c r="G220" s="31">
        <v>6027</v>
      </c>
      <c r="H220" s="32">
        <v>7.1359223299999996E-2</v>
      </c>
      <c r="J220" s="26" t="s">
        <v>829</v>
      </c>
      <c r="K220" s="26" t="s">
        <v>402</v>
      </c>
      <c r="L220" s="26" t="s">
        <v>363</v>
      </c>
      <c r="M220" s="26">
        <v>98.51</v>
      </c>
      <c r="N220" s="26">
        <v>90.125</v>
      </c>
      <c r="O220" s="26">
        <v>8.39</v>
      </c>
      <c r="P220" s="26">
        <v>8.5169018373769195E-2</v>
      </c>
    </row>
    <row r="221" spans="1:16" ht="15" customHeight="1" x14ac:dyDescent="0.25">
      <c r="A221" s="30" t="s">
        <v>402</v>
      </c>
      <c r="B221" s="31" t="s">
        <v>388</v>
      </c>
      <c r="C221" s="31" t="s">
        <v>859</v>
      </c>
      <c r="D221" s="31" t="s">
        <v>860</v>
      </c>
      <c r="E221" s="31">
        <v>72560</v>
      </c>
      <c r="F221" s="31">
        <v>83150</v>
      </c>
      <c r="G221" s="31">
        <v>10590</v>
      </c>
      <c r="H221" s="32">
        <v>0.12736019239999999</v>
      </c>
      <c r="J221" s="26" t="s">
        <v>831</v>
      </c>
      <c r="K221" s="26" t="s">
        <v>402</v>
      </c>
      <c r="L221" s="26" t="s">
        <v>364</v>
      </c>
      <c r="M221" s="26">
        <v>121.18</v>
      </c>
      <c r="N221" s="26">
        <v>103.184</v>
      </c>
      <c r="O221" s="26">
        <v>18</v>
      </c>
      <c r="P221" s="26">
        <v>0.148539362931177</v>
      </c>
    </row>
    <row r="222" spans="1:16" ht="15" customHeight="1" x14ac:dyDescent="0.25">
      <c r="A222" s="30" t="s">
        <v>402</v>
      </c>
      <c r="B222" s="31" t="s">
        <v>390</v>
      </c>
      <c r="C222" s="31" t="s">
        <v>861</v>
      </c>
      <c r="D222" s="31" t="s">
        <v>862</v>
      </c>
      <c r="E222" s="31">
        <v>93840</v>
      </c>
      <c r="F222" s="31">
        <v>104410</v>
      </c>
      <c r="G222" s="31">
        <v>10570</v>
      </c>
      <c r="H222" s="32">
        <v>0.1012355138</v>
      </c>
      <c r="J222" s="26" t="s">
        <v>833</v>
      </c>
      <c r="K222" s="26" t="s">
        <v>402</v>
      </c>
      <c r="L222" s="26" t="s">
        <v>365</v>
      </c>
      <c r="M222" s="26">
        <v>140.06</v>
      </c>
      <c r="N222" s="26">
        <v>131.13800000000001</v>
      </c>
      <c r="O222" s="26">
        <v>8.92</v>
      </c>
      <c r="P222" s="26">
        <v>6.3686991289447395E-2</v>
      </c>
    </row>
    <row r="223" spans="1:16" ht="15" customHeight="1" x14ac:dyDescent="0.25">
      <c r="A223" s="30" t="s">
        <v>863</v>
      </c>
      <c r="B223" s="31" t="s">
        <v>171</v>
      </c>
      <c r="C223" s="31" t="s">
        <v>864</v>
      </c>
      <c r="D223" s="31" t="s">
        <v>865</v>
      </c>
      <c r="E223" s="31">
        <v>107787</v>
      </c>
      <c r="F223" s="31">
        <v>114850</v>
      </c>
      <c r="G223" s="31">
        <v>7063</v>
      </c>
      <c r="H223" s="32">
        <v>6.1497605599999998E-2</v>
      </c>
      <c r="J223" s="26" t="s">
        <v>835</v>
      </c>
      <c r="K223" s="26" t="s">
        <v>402</v>
      </c>
      <c r="L223" s="26" t="s">
        <v>367</v>
      </c>
      <c r="M223" s="26">
        <v>156.18</v>
      </c>
      <c r="N223" s="26">
        <v>141.08099999999999</v>
      </c>
      <c r="O223" s="26">
        <v>15.1</v>
      </c>
      <c r="P223" s="26">
        <v>9.6683314124727901E-2</v>
      </c>
    </row>
    <row r="224" spans="1:16" ht="15" customHeight="1" x14ac:dyDescent="0.25">
      <c r="A224" s="30" t="s">
        <v>863</v>
      </c>
      <c r="B224" s="31" t="s">
        <v>172</v>
      </c>
      <c r="C224" s="31" t="s">
        <v>866</v>
      </c>
      <c r="D224" s="31" t="s">
        <v>867</v>
      </c>
      <c r="E224" s="31">
        <v>45196</v>
      </c>
      <c r="F224" s="31">
        <v>49280</v>
      </c>
      <c r="G224" s="31">
        <v>4084</v>
      </c>
      <c r="H224" s="32">
        <v>8.2873376600000007E-2</v>
      </c>
      <c r="J224" s="26" t="s">
        <v>837</v>
      </c>
      <c r="K224" s="26" t="s">
        <v>402</v>
      </c>
      <c r="L224" s="26" t="s">
        <v>368</v>
      </c>
      <c r="M224" s="26">
        <v>135.54</v>
      </c>
      <c r="N224" s="26">
        <v>119.578</v>
      </c>
      <c r="O224" s="26">
        <v>15.96</v>
      </c>
      <c r="P224" s="26">
        <v>0.11775121735281099</v>
      </c>
    </row>
    <row r="225" spans="1:16" ht="15" customHeight="1" x14ac:dyDescent="0.25">
      <c r="A225" s="30" t="s">
        <v>863</v>
      </c>
      <c r="B225" s="31" t="s">
        <v>173</v>
      </c>
      <c r="C225" s="31" t="s">
        <v>868</v>
      </c>
      <c r="D225" s="31" t="s">
        <v>869</v>
      </c>
      <c r="E225" s="31">
        <v>46812</v>
      </c>
      <c r="F225" s="31">
        <v>68090</v>
      </c>
      <c r="G225" s="31">
        <v>21278</v>
      </c>
      <c r="H225" s="32">
        <v>0.31249816419999998</v>
      </c>
      <c r="J225" s="26" t="s">
        <v>839</v>
      </c>
      <c r="K225" s="26" t="s">
        <v>402</v>
      </c>
      <c r="L225" s="26" t="s">
        <v>369</v>
      </c>
      <c r="M225" s="26">
        <v>124.63</v>
      </c>
      <c r="N225" s="26">
        <v>108.895</v>
      </c>
      <c r="O225" s="26">
        <v>15.74</v>
      </c>
      <c r="P225" s="26">
        <v>0.12629382973601899</v>
      </c>
    </row>
    <row r="226" spans="1:16" ht="15" customHeight="1" x14ac:dyDescent="0.25">
      <c r="A226" s="30" t="s">
        <v>863</v>
      </c>
      <c r="B226" s="31" t="s">
        <v>174</v>
      </c>
      <c r="C226" s="31" t="s">
        <v>870</v>
      </c>
      <c r="D226" s="31" t="s">
        <v>871</v>
      </c>
      <c r="E226" s="31">
        <v>59196</v>
      </c>
      <c r="F226" s="31">
        <v>71440</v>
      </c>
      <c r="G226" s="31">
        <v>12244</v>
      </c>
      <c r="H226" s="32">
        <v>0.1713885778</v>
      </c>
      <c r="J226" s="26" t="s">
        <v>841</v>
      </c>
      <c r="K226" s="26" t="s">
        <v>402</v>
      </c>
      <c r="L226" s="26" t="s">
        <v>370</v>
      </c>
      <c r="M226" s="26">
        <v>115.64</v>
      </c>
      <c r="N226" s="26">
        <v>93.376999999999995</v>
      </c>
      <c r="O226" s="26">
        <v>22.26</v>
      </c>
      <c r="P226" s="26">
        <v>0.19249394673123499</v>
      </c>
    </row>
    <row r="227" spans="1:16" ht="15" customHeight="1" x14ac:dyDescent="0.25">
      <c r="A227" s="30" t="s">
        <v>863</v>
      </c>
      <c r="B227" s="31" t="s">
        <v>175</v>
      </c>
      <c r="C227" s="31" t="s">
        <v>872</v>
      </c>
      <c r="D227" s="31" t="s">
        <v>873</v>
      </c>
      <c r="E227" s="31">
        <v>46195</v>
      </c>
      <c r="F227" s="31">
        <v>53790</v>
      </c>
      <c r="G227" s="31">
        <v>7595</v>
      </c>
      <c r="H227" s="32">
        <v>0.14119724859999999</v>
      </c>
      <c r="J227" s="26" t="s">
        <v>843</v>
      </c>
      <c r="K227" s="26" t="s">
        <v>402</v>
      </c>
      <c r="L227" s="26" t="s">
        <v>374</v>
      </c>
      <c r="M227" s="26">
        <v>91.14</v>
      </c>
      <c r="N227" s="26">
        <v>84.078999999999994</v>
      </c>
      <c r="O227" s="26">
        <v>7.06</v>
      </c>
      <c r="P227" s="26">
        <v>7.7463243361860903E-2</v>
      </c>
    </row>
    <row r="228" spans="1:16" ht="15" customHeight="1" x14ac:dyDescent="0.25">
      <c r="A228" s="30" t="s">
        <v>863</v>
      </c>
      <c r="B228" s="31" t="s">
        <v>176</v>
      </c>
      <c r="C228" s="31" t="s">
        <v>874</v>
      </c>
      <c r="D228" s="31" t="s">
        <v>875</v>
      </c>
      <c r="E228" s="31">
        <v>55688</v>
      </c>
      <c r="F228" s="31">
        <v>64320</v>
      </c>
      <c r="G228" s="31">
        <v>8632</v>
      </c>
      <c r="H228" s="32">
        <v>0.13420398010000001</v>
      </c>
      <c r="J228" s="26" t="s">
        <v>845</v>
      </c>
      <c r="K228" s="26" t="s">
        <v>402</v>
      </c>
      <c r="L228" s="26" t="s">
        <v>375</v>
      </c>
      <c r="M228" s="26">
        <v>104.93</v>
      </c>
      <c r="N228" s="26">
        <v>97.716999999999999</v>
      </c>
      <c r="O228" s="26">
        <v>7.21</v>
      </c>
      <c r="P228" s="26">
        <v>6.8712474983322197E-2</v>
      </c>
    </row>
    <row r="229" spans="1:16" ht="15" customHeight="1" x14ac:dyDescent="0.25">
      <c r="A229" s="30" t="s">
        <v>863</v>
      </c>
      <c r="B229" s="31" t="s">
        <v>177</v>
      </c>
      <c r="C229" s="31" t="s">
        <v>876</v>
      </c>
      <c r="D229" s="31" t="s">
        <v>877</v>
      </c>
      <c r="E229" s="31">
        <v>63697</v>
      </c>
      <c r="F229" s="31">
        <v>67200</v>
      </c>
      <c r="G229" s="31">
        <v>3503</v>
      </c>
      <c r="H229" s="32">
        <v>5.2127976200000002E-2</v>
      </c>
      <c r="J229" s="26" t="s">
        <v>847</v>
      </c>
      <c r="K229" s="26" t="s">
        <v>402</v>
      </c>
      <c r="L229" s="26" t="s">
        <v>376</v>
      </c>
      <c r="M229" s="26">
        <v>111.38</v>
      </c>
      <c r="N229" s="26">
        <v>99.263999999999996</v>
      </c>
      <c r="O229" s="26">
        <v>12.12</v>
      </c>
      <c r="P229" s="26">
        <v>0.10881666367390901</v>
      </c>
    </row>
    <row r="230" spans="1:16" ht="15" customHeight="1" x14ac:dyDescent="0.25">
      <c r="A230" s="30" t="s">
        <v>863</v>
      </c>
      <c r="B230" s="31" t="s">
        <v>178</v>
      </c>
      <c r="C230" s="31" t="s">
        <v>878</v>
      </c>
      <c r="D230" s="31" t="s">
        <v>879</v>
      </c>
      <c r="E230" s="31">
        <v>104031</v>
      </c>
      <c r="F230" s="31">
        <v>111080</v>
      </c>
      <c r="G230" s="31">
        <v>7049</v>
      </c>
      <c r="H230" s="32">
        <v>6.3458768499999998E-2</v>
      </c>
      <c r="J230" s="26" t="s">
        <v>849</v>
      </c>
      <c r="K230" s="26" t="s">
        <v>402</v>
      </c>
      <c r="L230" s="26" t="s">
        <v>377</v>
      </c>
      <c r="M230" s="26">
        <v>102.66</v>
      </c>
      <c r="N230" s="26">
        <v>84.602999999999994</v>
      </c>
      <c r="O230" s="26">
        <v>18.059999999999999</v>
      </c>
      <c r="P230" s="26">
        <v>0.17592051431911199</v>
      </c>
    </row>
    <row r="231" spans="1:16" ht="15" customHeight="1" x14ac:dyDescent="0.25">
      <c r="A231" s="30" t="s">
        <v>863</v>
      </c>
      <c r="B231" s="31" t="s">
        <v>179</v>
      </c>
      <c r="C231" s="31" t="s">
        <v>880</v>
      </c>
      <c r="D231" s="31" t="s">
        <v>881</v>
      </c>
      <c r="E231" s="31">
        <v>110628</v>
      </c>
      <c r="F231" s="31">
        <v>129800</v>
      </c>
      <c r="G231" s="31">
        <v>19172</v>
      </c>
      <c r="H231" s="32">
        <v>0.14770416019999999</v>
      </c>
      <c r="J231" s="26" t="s">
        <v>851</v>
      </c>
      <c r="K231" s="26" t="s">
        <v>402</v>
      </c>
      <c r="L231" s="26" t="s">
        <v>380</v>
      </c>
      <c r="M231" s="26">
        <v>67.19</v>
      </c>
      <c r="N231" s="26">
        <v>60.561999999999998</v>
      </c>
      <c r="O231" s="26">
        <v>6.63</v>
      </c>
      <c r="P231" s="26">
        <v>9.8675398124720898E-2</v>
      </c>
    </row>
    <row r="232" spans="1:16" ht="15" customHeight="1" x14ac:dyDescent="0.25">
      <c r="A232" s="30" t="s">
        <v>863</v>
      </c>
      <c r="B232" s="31" t="s">
        <v>180</v>
      </c>
      <c r="C232" s="31" t="s">
        <v>882</v>
      </c>
      <c r="D232" s="31" t="s">
        <v>883</v>
      </c>
      <c r="E232" s="31">
        <v>79695</v>
      </c>
      <c r="F232" s="31">
        <v>91960</v>
      </c>
      <c r="G232" s="31">
        <v>12265</v>
      </c>
      <c r="H232" s="32">
        <v>0.1333732057</v>
      </c>
      <c r="J232" s="26" t="s">
        <v>853</v>
      </c>
      <c r="K232" s="26" t="s">
        <v>402</v>
      </c>
      <c r="L232" s="26" t="s">
        <v>383</v>
      </c>
      <c r="M232" s="26">
        <v>84.63</v>
      </c>
      <c r="N232" s="26">
        <v>77.052000000000007</v>
      </c>
      <c r="O232" s="26">
        <v>7.58</v>
      </c>
      <c r="P232" s="26">
        <v>8.9566347630863796E-2</v>
      </c>
    </row>
    <row r="233" spans="1:16" ht="15" customHeight="1" x14ac:dyDescent="0.25">
      <c r="A233" s="30" t="s">
        <v>863</v>
      </c>
      <c r="B233" s="31" t="s">
        <v>181</v>
      </c>
      <c r="C233" s="31" t="s">
        <v>884</v>
      </c>
      <c r="D233" s="31" t="s">
        <v>885</v>
      </c>
      <c r="E233" s="31">
        <v>81757</v>
      </c>
      <c r="F233" s="31">
        <v>107490</v>
      </c>
      <c r="G233" s="31">
        <v>25733</v>
      </c>
      <c r="H233" s="32">
        <v>0.23939901390000001</v>
      </c>
      <c r="J233" s="26" t="s">
        <v>855</v>
      </c>
      <c r="K233" s="26" t="s">
        <v>402</v>
      </c>
      <c r="L233" s="26" t="s">
        <v>385</v>
      </c>
      <c r="M233" s="26">
        <v>103.84</v>
      </c>
      <c r="N233" s="26">
        <v>95.162999999999997</v>
      </c>
      <c r="O233" s="26">
        <v>8.68</v>
      </c>
      <c r="P233" s="26">
        <v>8.3590138674884407E-2</v>
      </c>
    </row>
    <row r="234" spans="1:16" ht="15" customHeight="1" x14ac:dyDescent="0.25">
      <c r="A234" s="30" t="s">
        <v>863</v>
      </c>
      <c r="B234" s="31" t="s">
        <v>53</v>
      </c>
      <c r="C234" s="31" t="s">
        <v>886</v>
      </c>
      <c r="D234" s="31" t="s">
        <v>887</v>
      </c>
      <c r="E234" s="31">
        <v>58222</v>
      </c>
      <c r="F234" s="31">
        <v>71030</v>
      </c>
      <c r="G234" s="31">
        <v>12808</v>
      </c>
      <c r="H234" s="32">
        <v>0.1803181754</v>
      </c>
      <c r="J234" s="26" t="s">
        <v>857</v>
      </c>
      <c r="K234" s="26" t="s">
        <v>402</v>
      </c>
      <c r="L234" s="26" t="s">
        <v>386</v>
      </c>
      <c r="M234" s="26">
        <v>84.46</v>
      </c>
      <c r="N234" s="26">
        <v>78.248999999999995</v>
      </c>
      <c r="O234" s="26">
        <v>6.21</v>
      </c>
      <c r="P234" s="26">
        <v>7.3525929434051604E-2</v>
      </c>
    </row>
    <row r="235" spans="1:16" ht="15" customHeight="1" x14ac:dyDescent="0.25">
      <c r="A235" s="30" t="s">
        <v>863</v>
      </c>
      <c r="B235" s="31" t="s">
        <v>120</v>
      </c>
      <c r="C235" s="31" t="s">
        <v>888</v>
      </c>
      <c r="D235" s="31" t="s">
        <v>889</v>
      </c>
      <c r="E235" s="31">
        <v>189122</v>
      </c>
      <c r="F235" s="31">
        <v>221200</v>
      </c>
      <c r="G235" s="31">
        <v>32078</v>
      </c>
      <c r="H235" s="32">
        <v>0.14501808320000001</v>
      </c>
      <c r="J235" s="26" t="s">
        <v>859</v>
      </c>
      <c r="K235" s="26" t="s">
        <v>402</v>
      </c>
      <c r="L235" s="26" t="s">
        <v>388</v>
      </c>
      <c r="M235" s="26">
        <v>83.15</v>
      </c>
      <c r="N235" s="26">
        <v>72.44</v>
      </c>
      <c r="O235" s="26">
        <v>10.71</v>
      </c>
      <c r="P235" s="26">
        <v>0.12880336740829801</v>
      </c>
    </row>
    <row r="236" spans="1:16" ht="15" customHeight="1" x14ac:dyDescent="0.25">
      <c r="A236" s="30" t="s">
        <v>863</v>
      </c>
      <c r="B236" s="31" t="s">
        <v>210</v>
      </c>
      <c r="C236" s="31" t="s">
        <v>890</v>
      </c>
      <c r="D236" s="31" t="s">
        <v>891</v>
      </c>
      <c r="E236" s="31">
        <v>41460</v>
      </c>
      <c r="F236" s="31">
        <v>48760</v>
      </c>
      <c r="G236" s="31">
        <v>7300</v>
      </c>
      <c r="H236" s="32">
        <v>0.1497128794</v>
      </c>
      <c r="J236" s="26" t="s">
        <v>861</v>
      </c>
      <c r="K236" s="26" t="s">
        <v>402</v>
      </c>
      <c r="L236" s="26" t="s">
        <v>390</v>
      </c>
      <c r="M236" s="26">
        <v>104.41</v>
      </c>
      <c r="N236" s="26">
        <v>93.677999999999997</v>
      </c>
      <c r="O236" s="26">
        <v>10.73</v>
      </c>
      <c r="P236" s="26">
        <v>0.10276793410592901</v>
      </c>
    </row>
    <row r="237" spans="1:16" ht="15" customHeight="1" x14ac:dyDescent="0.25">
      <c r="A237" s="30" t="s">
        <v>863</v>
      </c>
      <c r="B237" s="31" t="s">
        <v>211</v>
      </c>
      <c r="C237" s="31" t="s">
        <v>892</v>
      </c>
      <c r="D237" s="31" t="s">
        <v>893</v>
      </c>
      <c r="E237" s="31">
        <v>37991</v>
      </c>
      <c r="F237" s="31">
        <v>43470</v>
      </c>
      <c r="G237" s="31">
        <v>5479</v>
      </c>
      <c r="H237" s="32">
        <v>0.1260409478</v>
      </c>
      <c r="J237" s="26" t="s">
        <v>864</v>
      </c>
      <c r="K237" s="26" t="s">
        <v>863</v>
      </c>
      <c r="L237" s="26" t="s">
        <v>171</v>
      </c>
      <c r="M237" s="26">
        <v>114.85</v>
      </c>
      <c r="N237" s="26">
        <v>107.67700000000001</v>
      </c>
      <c r="O237" s="26">
        <v>7.17</v>
      </c>
      <c r="P237" s="26">
        <v>6.24292555507183E-2</v>
      </c>
    </row>
    <row r="238" spans="1:16" ht="15" customHeight="1" x14ac:dyDescent="0.25">
      <c r="A238" s="30" t="s">
        <v>863</v>
      </c>
      <c r="B238" s="31" t="s">
        <v>56</v>
      </c>
      <c r="C238" s="31" t="s">
        <v>894</v>
      </c>
      <c r="D238" s="31" t="s">
        <v>895</v>
      </c>
      <c r="E238" s="31">
        <v>37323</v>
      </c>
      <c r="F238" s="31">
        <v>44860</v>
      </c>
      <c r="G238" s="31">
        <v>7537</v>
      </c>
      <c r="H238" s="32">
        <v>0.16801159160000001</v>
      </c>
      <c r="J238" s="26" t="s">
        <v>866</v>
      </c>
      <c r="K238" s="26" t="s">
        <v>863</v>
      </c>
      <c r="L238" s="26" t="s">
        <v>172</v>
      </c>
      <c r="M238" s="26">
        <v>49.28</v>
      </c>
      <c r="N238" s="26">
        <v>45.1</v>
      </c>
      <c r="O238" s="26">
        <v>4.18</v>
      </c>
      <c r="P238" s="26">
        <v>8.4821428571428603E-2</v>
      </c>
    </row>
    <row r="239" spans="1:16" ht="15" customHeight="1" x14ac:dyDescent="0.25">
      <c r="A239" s="30" t="s">
        <v>863</v>
      </c>
      <c r="B239" s="31" t="s">
        <v>79</v>
      </c>
      <c r="C239" s="31" t="s">
        <v>896</v>
      </c>
      <c r="D239" s="31" t="s">
        <v>897</v>
      </c>
      <c r="E239" s="31">
        <v>34052</v>
      </c>
      <c r="F239" s="31">
        <v>44970</v>
      </c>
      <c r="G239" s="31">
        <v>10918</v>
      </c>
      <c r="H239" s="32">
        <v>0.24278407830000001</v>
      </c>
      <c r="J239" s="26" t="s">
        <v>868</v>
      </c>
      <c r="K239" s="26" t="s">
        <v>863</v>
      </c>
      <c r="L239" s="26" t="s">
        <v>173</v>
      </c>
      <c r="M239" s="26">
        <v>68.09</v>
      </c>
      <c r="N239" s="26">
        <v>46.667000000000002</v>
      </c>
      <c r="O239" s="26">
        <v>21.42</v>
      </c>
      <c r="P239" s="26">
        <v>0.31458363930092498</v>
      </c>
    </row>
    <row r="240" spans="1:16" ht="15" customHeight="1" x14ac:dyDescent="0.25">
      <c r="A240" s="30" t="s">
        <v>863</v>
      </c>
      <c r="B240" s="31" t="s">
        <v>106</v>
      </c>
      <c r="C240" s="31" t="s">
        <v>898</v>
      </c>
      <c r="D240" s="31" t="s">
        <v>899</v>
      </c>
      <c r="E240" s="31">
        <v>51824</v>
      </c>
      <c r="F240" s="31">
        <v>69030</v>
      </c>
      <c r="G240" s="31">
        <v>17206</v>
      </c>
      <c r="H240" s="32">
        <v>0.2492539476</v>
      </c>
      <c r="J240" s="26" t="s">
        <v>870</v>
      </c>
      <c r="K240" s="26" t="s">
        <v>863</v>
      </c>
      <c r="L240" s="26" t="s">
        <v>174</v>
      </c>
      <c r="M240" s="26">
        <v>71.44</v>
      </c>
      <c r="N240" s="26">
        <v>59.021999999999998</v>
      </c>
      <c r="O240" s="26">
        <v>12.42</v>
      </c>
      <c r="P240" s="26">
        <v>0.173852183650616</v>
      </c>
    </row>
    <row r="241" spans="1:16" ht="15" customHeight="1" x14ac:dyDescent="0.25">
      <c r="A241" s="30" t="s">
        <v>863</v>
      </c>
      <c r="B241" s="31" t="s">
        <v>224</v>
      </c>
      <c r="C241" s="31" t="s">
        <v>900</v>
      </c>
      <c r="D241" s="31" t="s">
        <v>901</v>
      </c>
      <c r="E241" s="31">
        <v>63742</v>
      </c>
      <c r="F241" s="31">
        <v>74720</v>
      </c>
      <c r="G241" s="31">
        <v>10978</v>
      </c>
      <c r="H241" s="32">
        <v>0.14692184150000001</v>
      </c>
      <c r="J241" s="26" t="s">
        <v>872</v>
      </c>
      <c r="K241" s="26" t="s">
        <v>863</v>
      </c>
      <c r="L241" s="26" t="s">
        <v>175</v>
      </c>
      <c r="M241" s="26">
        <v>53.79</v>
      </c>
      <c r="N241" s="26">
        <v>45.984999999999999</v>
      </c>
      <c r="O241" s="26">
        <v>7.81</v>
      </c>
      <c r="P241" s="26">
        <v>0.14519427402863</v>
      </c>
    </row>
    <row r="242" spans="1:16" ht="15" customHeight="1" x14ac:dyDescent="0.25">
      <c r="A242" s="30" t="s">
        <v>863</v>
      </c>
      <c r="B242" s="31" t="s">
        <v>225</v>
      </c>
      <c r="C242" s="31" t="s">
        <v>902</v>
      </c>
      <c r="D242" s="31" t="s">
        <v>903</v>
      </c>
      <c r="E242" s="31">
        <v>44350</v>
      </c>
      <c r="F242" s="31">
        <v>52430</v>
      </c>
      <c r="G242" s="31">
        <v>8080</v>
      </c>
      <c r="H242" s="32">
        <v>0.1541102422</v>
      </c>
      <c r="J242" s="26" t="s">
        <v>874</v>
      </c>
      <c r="K242" s="26" t="s">
        <v>863</v>
      </c>
      <c r="L242" s="26" t="s">
        <v>176</v>
      </c>
      <c r="M242" s="26">
        <v>64.319999999999993</v>
      </c>
      <c r="N242" s="26">
        <v>55.540999999999997</v>
      </c>
      <c r="O242" s="26">
        <v>8.7799999999999994</v>
      </c>
      <c r="P242" s="26">
        <v>0.13650497512437801</v>
      </c>
    </row>
    <row r="243" spans="1:16" ht="15" customHeight="1" x14ac:dyDescent="0.25">
      <c r="A243" s="30" t="s">
        <v>863</v>
      </c>
      <c r="B243" s="31" t="s">
        <v>226</v>
      </c>
      <c r="C243" s="31" t="s">
        <v>904</v>
      </c>
      <c r="D243" s="31" t="s">
        <v>905</v>
      </c>
      <c r="E243" s="31">
        <v>53172</v>
      </c>
      <c r="F243" s="31">
        <v>55560</v>
      </c>
      <c r="G243" s="31">
        <v>2388</v>
      </c>
      <c r="H243" s="32">
        <v>4.2980561600000002E-2</v>
      </c>
      <c r="J243" s="26" t="s">
        <v>876</v>
      </c>
      <c r="K243" s="26" t="s">
        <v>863</v>
      </c>
      <c r="L243" s="26" t="s">
        <v>177</v>
      </c>
      <c r="M243" s="26">
        <v>67.2</v>
      </c>
      <c r="N243" s="26">
        <v>63.765999999999998</v>
      </c>
      <c r="O243" s="26">
        <v>3.43</v>
      </c>
      <c r="P243" s="26">
        <v>5.10416666666667E-2</v>
      </c>
    </row>
    <row r="244" spans="1:16" ht="15" customHeight="1" x14ac:dyDescent="0.25">
      <c r="A244" s="30" t="s">
        <v>863</v>
      </c>
      <c r="B244" s="31" t="s">
        <v>227</v>
      </c>
      <c r="C244" s="31" t="s">
        <v>906</v>
      </c>
      <c r="D244" s="31" t="s">
        <v>907</v>
      </c>
      <c r="E244" s="31">
        <v>46757</v>
      </c>
      <c r="F244" s="31">
        <v>49580</v>
      </c>
      <c r="G244" s="31">
        <v>2823</v>
      </c>
      <c r="H244" s="32">
        <v>5.6938281600000001E-2</v>
      </c>
      <c r="J244" s="26" t="s">
        <v>878</v>
      </c>
      <c r="K244" s="26" t="s">
        <v>863</v>
      </c>
      <c r="L244" s="26" t="s">
        <v>178</v>
      </c>
      <c r="M244" s="26">
        <v>111.08</v>
      </c>
      <c r="N244" s="26">
        <v>103.914</v>
      </c>
      <c r="O244" s="26">
        <v>7.17</v>
      </c>
      <c r="P244" s="26">
        <v>6.4548073460568997E-2</v>
      </c>
    </row>
    <row r="245" spans="1:16" ht="15" customHeight="1" x14ac:dyDescent="0.25">
      <c r="A245" s="30" t="s">
        <v>863</v>
      </c>
      <c r="B245" s="31" t="s">
        <v>228</v>
      </c>
      <c r="C245" s="31" t="s">
        <v>908</v>
      </c>
      <c r="D245" s="31" t="s">
        <v>909</v>
      </c>
      <c r="E245" s="31">
        <v>32385</v>
      </c>
      <c r="F245" s="31">
        <v>37130</v>
      </c>
      <c r="G245" s="31">
        <v>4745</v>
      </c>
      <c r="H245" s="32">
        <v>0.12779423649999999</v>
      </c>
      <c r="J245" s="26" t="s">
        <v>880</v>
      </c>
      <c r="K245" s="26" t="s">
        <v>863</v>
      </c>
      <c r="L245" s="26" t="s">
        <v>179</v>
      </c>
      <c r="M245" s="26">
        <v>129.80000000000001</v>
      </c>
      <c r="N245" s="26">
        <v>110.383</v>
      </c>
      <c r="O245" s="26">
        <v>19.420000000000002</v>
      </c>
      <c r="P245" s="26">
        <v>0.149614791987673</v>
      </c>
    </row>
    <row r="246" spans="1:16" ht="15" customHeight="1" x14ac:dyDescent="0.25">
      <c r="A246" s="30" t="s">
        <v>863</v>
      </c>
      <c r="B246" s="31" t="s">
        <v>229</v>
      </c>
      <c r="C246" s="31" t="s">
        <v>910</v>
      </c>
      <c r="D246" s="31" t="s">
        <v>911</v>
      </c>
      <c r="E246" s="31">
        <v>36063</v>
      </c>
      <c r="F246" s="31">
        <v>39190</v>
      </c>
      <c r="G246" s="31">
        <v>3127</v>
      </c>
      <c r="H246" s="32">
        <v>7.9790762900000006E-2</v>
      </c>
      <c r="J246" s="26" t="s">
        <v>882</v>
      </c>
      <c r="K246" s="26" t="s">
        <v>863</v>
      </c>
      <c r="L246" s="26" t="s">
        <v>180</v>
      </c>
      <c r="M246" s="26">
        <v>91.96</v>
      </c>
      <c r="N246" s="26">
        <v>79.474000000000004</v>
      </c>
      <c r="O246" s="26">
        <v>12.49</v>
      </c>
      <c r="P246" s="26">
        <v>0.135819921705089</v>
      </c>
    </row>
    <row r="247" spans="1:16" ht="15" customHeight="1" x14ac:dyDescent="0.25">
      <c r="A247" s="30" t="s">
        <v>863</v>
      </c>
      <c r="B247" s="31" t="s">
        <v>230</v>
      </c>
      <c r="C247" s="31" t="s">
        <v>912</v>
      </c>
      <c r="D247" s="31" t="s">
        <v>913</v>
      </c>
      <c r="E247" s="31">
        <v>51584</v>
      </c>
      <c r="F247" s="31">
        <v>55010</v>
      </c>
      <c r="G247" s="31">
        <v>3426</v>
      </c>
      <c r="H247" s="32">
        <v>6.2279585499999998E-2</v>
      </c>
      <c r="J247" s="26" t="s">
        <v>884</v>
      </c>
      <c r="K247" s="26" t="s">
        <v>863</v>
      </c>
      <c r="L247" s="26" t="s">
        <v>181</v>
      </c>
      <c r="M247" s="26">
        <v>107.49</v>
      </c>
      <c r="N247" s="26">
        <v>81.462999999999994</v>
      </c>
      <c r="O247" s="26">
        <v>26.03</v>
      </c>
      <c r="P247" s="26">
        <v>0.242162061587124</v>
      </c>
    </row>
    <row r="248" spans="1:16" ht="15" customHeight="1" x14ac:dyDescent="0.25">
      <c r="A248" s="30" t="s">
        <v>863</v>
      </c>
      <c r="B248" s="31" t="s">
        <v>65</v>
      </c>
      <c r="C248" s="31" t="s">
        <v>914</v>
      </c>
      <c r="D248" s="31" t="s">
        <v>915</v>
      </c>
      <c r="E248" s="31">
        <v>70453</v>
      </c>
      <c r="F248" s="31">
        <v>81600</v>
      </c>
      <c r="G248" s="31">
        <v>11147</v>
      </c>
      <c r="H248" s="32">
        <v>0.13660539220000001</v>
      </c>
      <c r="J248" s="26" t="s">
        <v>886</v>
      </c>
      <c r="K248" s="26" t="s">
        <v>863</v>
      </c>
      <c r="L248" s="26" t="s">
        <v>53</v>
      </c>
      <c r="M248" s="26">
        <v>71.03</v>
      </c>
      <c r="N248" s="26">
        <v>58.072000000000003</v>
      </c>
      <c r="O248" s="26">
        <v>12.96</v>
      </c>
      <c r="P248" s="26">
        <v>0.182458116288892</v>
      </c>
    </row>
    <row r="249" spans="1:16" ht="15" customHeight="1" x14ac:dyDescent="0.25">
      <c r="A249" s="30" t="s">
        <v>863</v>
      </c>
      <c r="B249" s="31" t="s">
        <v>231</v>
      </c>
      <c r="C249" s="31" t="s">
        <v>916</v>
      </c>
      <c r="D249" s="31" t="s">
        <v>917</v>
      </c>
      <c r="E249" s="31">
        <v>36246</v>
      </c>
      <c r="F249" s="31">
        <v>40050</v>
      </c>
      <c r="G249" s="31">
        <v>3804</v>
      </c>
      <c r="H249" s="32">
        <v>9.4981273399999996E-2</v>
      </c>
      <c r="J249" s="26" t="s">
        <v>888</v>
      </c>
      <c r="K249" s="26" t="s">
        <v>863</v>
      </c>
      <c r="L249" s="26" t="s">
        <v>120</v>
      </c>
      <c r="M249" s="26">
        <v>221.21</v>
      </c>
      <c r="N249" s="26">
        <v>188.733</v>
      </c>
      <c r="O249" s="26">
        <v>32.479999999999997</v>
      </c>
      <c r="P249" s="26">
        <v>0.14682880520772101</v>
      </c>
    </row>
    <row r="250" spans="1:16" ht="15" customHeight="1" x14ac:dyDescent="0.25">
      <c r="A250" s="30" t="s">
        <v>863</v>
      </c>
      <c r="B250" s="31" t="s">
        <v>232</v>
      </c>
      <c r="C250" s="31" t="s">
        <v>918</v>
      </c>
      <c r="D250" s="31" t="s">
        <v>919</v>
      </c>
      <c r="E250" s="31">
        <v>40754</v>
      </c>
      <c r="F250" s="31">
        <v>54100</v>
      </c>
      <c r="G250" s="31">
        <v>13346</v>
      </c>
      <c r="H250" s="32">
        <v>0.2466913124</v>
      </c>
      <c r="J250" s="26" t="s">
        <v>890</v>
      </c>
      <c r="K250" s="26" t="s">
        <v>863</v>
      </c>
      <c r="L250" s="26" t="s">
        <v>210</v>
      </c>
      <c r="M250" s="26">
        <v>48.76</v>
      </c>
      <c r="N250" s="26">
        <v>41.372</v>
      </c>
      <c r="O250" s="26">
        <v>7.39</v>
      </c>
      <c r="P250" s="26">
        <v>0.151558654634947</v>
      </c>
    </row>
    <row r="251" spans="1:16" ht="15" customHeight="1" x14ac:dyDescent="0.25">
      <c r="A251" s="30" t="s">
        <v>863</v>
      </c>
      <c r="B251" s="31" t="s">
        <v>233</v>
      </c>
      <c r="C251" s="31" t="s">
        <v>920</v>
      </c>
      <c r="D251" s="31" t="s">
        <v>921</v>
      </c>
      <c r="E251" s="31">
        <v>41418</v>
      </c>
      <c r="F251" s="31">
        <v>52260</v>
      </c>
      <c r="G251" s="31">
        <v>10842</v>
      </c>
      <c r="H251" s="32">
        <v>0.2074626866</v>
      </c>
      <c r="J251" s="26" t="s">
        <v>892</v>
      </c>
      <c r="K251" s="26" t="s">
        <v>863</v>
      </c>
      <c r="L251" s="26" t="s">
        <v>211</v>
      </c>
      <c r="M251" s="26">
        <v>43.47</v>
      </c>
      <c r="N251" s="26">
        <v>37.881</v>
      </c>
      <c r="O251" s="26">
        <v>5.59</v>
      </c>
      <c r="P251" s="26">
        <v>0.128594432942259</v>
      </c>
    </row>
    <row r="252" spans="1:16" ht="15" customHeight="1" x14ac:dyDescent="0.25">
      <c r="A252" s="30" t="s">
        <v>863</v>
      </c>
      <c r="B252" s="31" t="s">
        <v>24</v>
      </c>
      <c r="C252" s="31" t="s">
        <v>922</v>
      </c>
      <c r="D252" s="31" t="s">
        <v>923</v>
      </c>
      <c r="E252" s="31">
        <v>42386</v>
      </c>
      <c r="F252" s="31">
        <v>54140</v>
      </c>
      <c r="G252" s="31">
        <v>11754</v>
      </c>
      <c r="H252" s="32">
        <v>0.21710380500000001</v>
      </c>
      <c r="J252" s="26" t="s">
        <v>894</v>
      </c>
      <c r="K252" s="26" t="s">
        <v>863</v>
      </c>
      <c r="L252" s="26" t="s">
        <v>56</v>
      </c>
      <c r="M252" s="26">
        <v>44.86</v>
      </c>
      <c r="N252" s="26">
        <v>37.232999999999997</v>
      </c>
      <c r="O252" s="26">
        <v>7.63</v>
      </c>
      <c r="P252" s="26">
        <v>0.170084707980383</v>
      </c>
    </row>
    <row r="253" spans="1:16" ht="15" customHeight="1" x14ac:dyDescent="0.25">
      <c r="A253" s="30" t="s">
        <v>863</v>
      </c>
      <c r="B253" s="31" t="s">
        <v>243</v>
      </c>
      <c r="C253" s="31" t="s">
        <v>924</v>
      </c>
      <c r="D253" s="31" t="s">
        <v>925</v>
      </c>
      <c r="E253" s="31">
        <v>59360</v>
      </c>
      <c r="F253" s="31">
        <v>67350</v>
      </c>
      <c r="G253" s="31">
        <v>7990</v>
      </c>
      <c r="H253" s="32">
        <v>0.1186340015</v>
      </c>
      <c r="J253" s="26" t="s">
        <v>896</v>
      </c>
      <c r="K253" s="26" t="s">
        <v>863</v>
      </c>
      <c r="L253" s="26" t="s">
        <v>79</v>
      </c>
      <c r="M253" s="26">
        <v>44.97</v>
      </c>
      <c r="N253" s="26">
        <v>34.081000000000003</v>
      </c>
      <c r="O253" s="26">
        <v>10.89</v>
      </c>
      <c r="P253" s="26">
        <v>0.24216144096063999</v>
      </c>
    </row>
    <row r="254" spans="1:16" ht="15" customHeight="1" x14ac:dyDescent="0.25">
      <c r="A254" s="30" t="s">
        <v>863</v>
      </c>
      <c r="B254" s="31" t="s">
        <v>244</v>
      </c>
      <c r="C254" s="31" t="s">
        <v>926</v>
      </c>
      <c r="D254" s="31" t="s">
        <v>927</v>
      </c>
      <c r="E254" s="31">
        <v>43452</v>
      </c>
      <c r="F254" s="31">
        <v>45390</v>
      </c>
      <c r="G254" s="31">
        <v>1938</v>
      </c>
      <c r="H254" s="32">
        <v>4.2696629200000003E-2</v>
      </c>
      <c r="J254" s="26" t="s">
        <v>898</v>
      </c>
      <c r="K254" s="26" t="s">
        <v>863</v>
      </c>
      <c r="L254" s="26" t="s">
        <v>106</v>
      </c>
      <c r="M254" s="26">
        <v>69.03</v>
      </c>
      <c r="N254" s="26">
        <v>51.725999999999999</v>
      </c>
      <c r="O254" s="26">
        <v>17.3</v>
      </c>
      <c r="P254" s="26">
        <v>0.250615674344488</v>
      </c>
    </row>
    <row r="255" spans="1:16" ht="15" customHeight="1" x14ac:dyDescent="0.25">
      <c r="A255" s="30" t="s">
        <v>863</v>
      </c>
      <c r="B255" s="31" t="s">
        <v>245</v>
      </c>
      <c r="C255" s="31" t="s">
        <v>928</v>
      </c>
      <c r="D255" s="31" t="s">
        <v>929</v>
      </c>
      <c r="E255" s="31">
        <v>46734</v>
      </c>
      <c r="F255" s="31">
        <v>52530</v>
      </c>
      <c r="G255" s="31">
        <v>5796</v>
      </c>
      <c r="H255" s="32">
        <v>0.1103369503</v>
      </c>
      <c r="J255" s="26" t="s">
        <v>900</v>
      </c>
      <c r="K255" s="26" t="s">
        <v>863</v>
      </c>
      <c r="L255" s="26" t="s">
        <v>224</v>
      </c>
      <c r="M255" s="26">
        <v>74.72</v>
      </c>
      <c r="N255" s="26">
        <v>63.639000000000003</v>
      </c>
      <c r="O255" s="26">
        <v>11.08</v>
      </c>
      <c r="P255" s="26">
        <v>0.14828693790149899</v>
      </c>
    </row>
    <row r="256" spans="1:16" ht="15" customHeight="1" x14ac:dyDescent="0.25">
      <c r="A256" s="30" t="s">
        <v>863</v>
      </c>
      <c r="B256" s="31" t="s">
        <v>246</v>
      </c>
      <c r="C256" s="31" t="s">
        <v>930</v>
      </c>
      <c r="D256" s="31" t="s">
        <v>931</v>
      </c>
      <c r="E256" s="31">
        <v>39808</v>
      </c>
      <c r="F256" s="31">
        <v>43010</v>
      </c>
      <c r="G256" s="31">
        <v>3202</v>
      </c>
      <c r="H256" s="32">
        <v>7.4447802800000004E-2</v>
      </c>
      <c r="J256" s="26" t="s">
        <v>902</v>
      </c>
      <c r="K256" s="26" t="s">
        <v>863</v>
      </c>
      <c r="L256" s="26" t="s">
        <v>225</v>
      </c>
      <c r="M256" s="26">
        <v>52.43</v>
      </c>
      <c r="N256" s="26">
        <v>44.256</v>
      </c>
      <c r="O256" s="26">
        <v>8.17</v>
      </c>
      <c r="P256" s="26">
        <v>0.15582681670799201</v>
      </c>
    </row>
    <row r="257" spans="1:16" ht="15" customHeight="1" x14ac:dyDescent="0.25">
      <c r="A257" s="30" t="s">
        <v>863</v>
      </c>
      <c r="B257" s="31" t="s">
        <v>247</v>
      </c>
      <c r="C257" s="31" t="s">
        <v>932</v>
      </c>
      <c r="D257" s="31" t="s">
        <v>933</v>
      </c>
      <c r="E257" s="31">
        <v>62267</v>
      </c>
      <c r="F257" s="31">
        <v>70360</v>
      </c>
      <c r="G257" s="31">
        <v>8093</v>
      </c>
      <c r="H257" s="32">
        <v>0.1150227402</v>
      </c>
      <c r="J257" s="26" t="s">
        <v>904</v>
      </c>
      <c r="K257" s="26" t="s">
        <v>863</v>
      </c>
      <c r="L257" s="26" t="s">
        <v>226</v>
      </c>
      <c r="M257" s="26">
        <v>55.56</v>
      </c>
      <c r="N257" s="26">
        <v>53.085999999999999</v>
      </c>
      <c r="O257" s="26">
        <v>2.4700000000000002</v>
      </c>
      <c r="P257" s="26">
        <v>4.4456443484521199E-2</v>
      </c>
    </row>
    <row r="258" spans="1:16" ht="15" customHeight="1" x14ac:dyDescent="0.25">
      <c r="A258" s="30" t="s">
        <v>863</v>
      </c>
      <c r="B258" s="31" t="s">
        <v>248</v>
      </c>
      <c r="C258" s="31" t="s">
        <v>934</v>
      </c>
      <c r="D258" s="31" t="s">
        <v>935</v>
      </c>
      <c r="E258" s="31">
        <v>41438</v>
      </c>
      <c r="F258" s="31">
        <v>50200</v>
      </c>
      <c r="G258" s="31">
        <v>8762</v>
      </c>
      <c r="H258" s="32">
        <v>0.17454183270000001</v>
      </c>
      <c r="J258" s="26" t="s">
        <v>906</v>
      </c>
      <c r="K258" s="26" t="s">
        <v>863</v>
      </c>
      <c r="L258" s="26" t="s">
        <v>227</v>
      </c>
      <c r="M258" s="26">
        <v>49.58</v>
      </c>
      <c r="N258" s="26">
        <v>46.63</v>
      </c>
      <c r="O258" s="26">
        <v>2.95</v>
      </c>
      <c r="P258" s="26">
        <v>5.94997983057685E-2</v>
      </c>
    </row>
    <row r="259" spans="1:16" ht="15" customHeight="1" x14ac:dyDescent="0.25">
      <c r="A259" s="30" t="s">
        <v>863</v>
      </c>
      <c r="B259" s="31" t="s">
        <v>249</v>
      </c>
      <c r="C259" s="31" t="s">
        <v>936</v>
      </c>
      <c r="D259" s="31" t="s">
        <v>937</v>
      </c>
      <c r="E259" s="31">
        <v>42839</v>
      </c>
      <c r="F259" s="31">
        <v>50960</v>
      </c>
      <c r="G259" s="31">
        <v>8121</v>
      </c>
      <c r="H259" s="32">
        <v>0.15936028260000001</v>
      </c>
      <c r="J259" s="26" t="s">
        <v>908</v>
      </c>
      <c r="K259" s="26" t="s">
        <v>863</v>
      </c>
      <c r="L259" s="26" t="s">
        <v>228</v>
      </c>
      <c r="M259" s="26">
        <v>37.130000000000003</v>
      </c>
      <c r="N259" s="26">
        <v>32.343000000000004</v>
      </c>
      <c r="O259" s="26">
        <v>4.79</v>
      </c>
      <c r="P259" s="26">
        <v>0.12900619445192599</v>
      </c>
    </row>
    <row r="260" spans="1:16" ht="15" customHeight="1" x14ac:dyDescent="0.25">
      <c r="A260" s="30" t="s">
        <v>863</v>
      </c>
      <c r="B260" s="31" t="s">
        <v>250</v>
      </c>
      <c r="C260" s="31" t="s">
        <v>938</v>
      </c>
      <c r="D260" s="31" t="s">
        <v>939</v>
      </c>
      <c r="E260" s="31">
        <v>56491</v>
      </c>
      <c r="F260" s="31">
        <v>62850</v>
      </c>
      <c r="G260" s="31">
        <v>6359</v>
      </c>
      <c r="H260" s="32">
        <v>0.1011774065</v>
      </c>
      <c r="J260" s="26" t="s">
        <v>910</v>
      </c>
      <c r="K260" s="26" t="s">
        <v>863</v>
      </c>
      <c r="L260" s="26" t="s">
        <v>229</v>
      </c>
      <c r="M260" s="26">
        <v>39.19</v>
      </c>
      <c r="N260" s="26">
        <v>36.002000000000002</v>
      </c>
      <c r="O260" s="26">
        <v>3.19</v>
      </c>
      <c r="P260" s="26">
        <v>8.1398315896912501E-2</v>
      </c>
    </row>
    <row r="261" spans="1:16" ht="15" customHeight="1" x14ac:dyDescent="0.25">
      <c r="A261" s="30" t="s">
        <v>863</v>
      </c>
      <c r="B261" s="31" t="s">
        <v>251</v>
      </c>
      <c r="C261" s="31" t="s">
        <v>940</v>
      </c>
      <c r="D261" s="31" t="s">
        <v>941</v>
      </c>
      <c r="E261" s="31">
        <v>60777</v>
      </c>
      <c r="F261" s="31">
        <v>67150</v>
      </c>
      <c r="G261" s="31">
        <v>6373</v>
      </c>
      <c r="H261" s="32">
        <v>9.49069248E-2</v>
      </c>
      <c r="J261" s="26" t="s">
        <v>912</v>
      </c>
      <c r="K261" s="26" t="s">
        <v>863</v>
      </c>
      <c r="L261" s="26" t="s">
        <v>230</v>
      </c>
      <c r="M261" s="26">
        <v>55.01</v>
      </c>
      <c r="N261" s="26">
        <v>51.521999999999998</v>
      </c>
      <c r="O261" s="26">
        <v>3.49</v>
      </c>
      <c r="P261" s="26">
        <v>6.34430103617524E-2</v>
      </c>
    </row>
    <row r="262" spans="1:16" ht="15" customHeight="1" x14ac:dyDescent="0.25">
      <c r="A262" s="30" t="s">
        <v>863</v>
      </c>
      <c r="B262" s="31" t="s">
        <v>252</v>
      </c>
      <c r="C262" s="31" t="s">
        <v>942</v>
      </c>
      <c r="D262" s="31" t="s">
        <v>943</v>
      </c>
      <c r="E262" s="31">
        <v>48654</v>
      </c>
      <c r="F262" s="31">
        <v>53860</v>
      </c>
      <c r="G262" s="31">
        <v>5206</v>
      </c>
      <c r="H262" s="32">
        <v>9.6658002199999996E-2</v>
      </c>
      <c r="J262" s="26" t="s">
        <v>914</v>
      </c>
      <c r="K262" s="26" t="s">
        <v>863</v>
      </c>
      <c r="L262" s="26" t="s">
        <v>65</v>
      </c>
      <c r="M262" s="26">
        <v>81.599999999999994</v>
      </c>
      <c r="N262" s="26">
        <v>70.3</v>
      </c>
      <c r="O262" s="26">
        <v>11.3</v>
      </c>
      <c r="P262" s="26">
        <v>0.138480392156863</v>
      </c>
    </row>
    <row r="263" spans="1:16" ht="15" customHeight="1" x14ac:dyDescent="0.25">
      <c r="A263" s="30" t="s">
        <v>863</v>
      </c>
      <c r="B263" s="31" t="s">
        <v>253</v>
      </c>
      <c r="C263" s="31" t="s">
        <v>944</v>
      </c>
      <c r="D263" s="31" t="s">
        <v>945</v>
      </c>
      <c r="E263" s="31">
        <v>38526</v>
      </c>
      <c r="F263" s="31">
        <v>49030</v>
      </c>
      <c r="G263" s="31">
        <v>10504</v>
      </c>
      <c r="H263" s="32">
        <v>0.21423618189999999</v>
      </c>
      <c r="J263" s="26" t="s">
        <v>916</v>
      </c>
      <c r="K263" s="26" t="s">
        <v>863</v>
      </c>
      <c r="L263" s="26" t="s">
        <v>231</v>
      </c>
      <c r="M263" s="26">
        <v>40.049999999999997</v>
      </c>
      <c r="N263" s="26">
        <v>36.136000000000003</v>
      </c>
      <c r="O263" s="26">
        <v>3.91</v>
      </c>
      <c r="P263" s="26">
        <v>9.7627965043695406E-2</v>
      </c>
    </row>
    <row r="264" spans="1:16" ht="15" customHeight="1" x14ac:dyDescent="0.25">
      <c r="A264" s="30" t="s">
        <v>863</v>
      </c>
      <c r="B264" s="31" t="s">
        <v>286</v>
      </c>
      <c r="C264" s="31" t="s">
        <v>946</v>
      </c>
      <c r="D264" s="31" t="s">
        <v>947</v>
      </c>
      <c r="E264" s="31">
        <v>50816</v>
      </c>
      <c r="F264" s="31">
        <v>64100</v>
      </c>
      <c r="G264" s="31">
        <v>13284</v>
      </c>
      <c r="H264" s="32">
        <v>0.20723868949999999</v>
      </c>
      <c r="J264" s="26" t="s">
        <v>918</v>
      </c>
      <c r="K264" s="26" t="s">
        <v>863</v>
      </c>
      <c r="L264" s="26" t="s">
        <v>232</v>
      </c>
      <c r="M264" s="26">
        <v>54.1</v>
      </c>
      <c r="N264" s="26">
        <v>40.646999999999998</v>
      </c>
      <c r="O264" s="26">
        <v>13.45</v>
      </c>
      <c r="P264" s="26">
        <v>0.248613678373383</v>
      </c>
    </row>
    <row r="265" spans="1:16" ht="15" customHeight="1" x14ac:dyDescent="0.25">
      <c r="A265" s="30" t="s">
        <v>863</v>
      </c>
      <c r="B265" s="31" t="s">
        <v>287</v>
      </c>
      <c r="C265" s="31" t="s">
        <v>948</v>
      </c>
      <c r="D265" s="31" t="s">
        <v>949</v>
      </c>
      <c r="E265" s="31">
        <v>50794</v>
      </c>
      <c r="F265" s="31">
        <v>60750</v>
      </c>
      <c r="G265" s="31">
        <v>9956</v>
      </c>
      <c r="H265" s="32">
        <v>0.16388477370000001</v>
      </c>
      <c r="J265" s="26" t="s">
        <v>920</v>
      </c>
      <c r="K265" s="26" t="s">
        <v>863</v>
      </c>
      <c r="L265" s="26" t="s">
        <v>233</v>
      </c>
      <c r="M265" s="26">
        <v>52.26</v>
      </c>
      <c r="N265" s="26">
        <v>41.402000000000001</v>
      </c>
      <c r="O265" s="26">
        <v>10.86</v>
      </c>
      <c r="P265" s="26">
        <v>0.20780711825487899</v>
      </c>
    </row>
    <row r="266" spans="1:16" ht="15" customHeight="1" x14ac:dyDescent="0.25">
      <c r="A266" s="30" t="s">
        <v>863</v>
      </c>
      <c r="B266" s="31" t="s">
        <v>94</v>
      </c>
      <c r="C266" s="31" t="s">
        <v>950</v>
      </c>
      <c r="D266" s="31" t="s">
        <v>951</v>
      </c>
      <c r="E266" s="31">
        <v>49903</v>
      </c>
      <c r="F266" s="31">
        <v>60090</v>
      </c>
      <c r="G266" s="31">
        <v>10187</v>
      </c>
      <c r="H266" s="32">
        <v>0.1695290398</v>
      </c>
      <c r="J266" s="26" t="s">
        <v>922</v>
      </c>
      <c r="K266" s="26" t="s">
        <v>863</v>
      </c>
      <c r="L266" s="26" t="s">
        <v>24</v>
      </c>
      <c r="M266" s="26">
        <v>54.14</v>
      </c>
      <c r="N266" s="26">
        <v>42.381999999999998</v>
      </c>
      <c r="O266" s="26">
        <v>11.76</v>
      </c>
      <c r="P266" s="26">
        <v>0.21721462874030301</v>
      </c>
    </row>
    <row r="267" spans="1:16" ht="15" customHeight="1" x14ac:dyDescent="0.25">
      <c r="A267" s="30" t="s">
        <v>863</v>
      </c>
      <c r="B267" s="31" t="s">
        <v>105</v>
      </c>
      <c r="C267" s="31" t="s">
        <v>952</v>
      </c>
      <c r="D267" s="31" t="s">
        <v>953</v>
      </c>
      <c r="E267" s="31">
        <v>48753</v>
      </c>
      <c r="F267" s="31">
        <v>56110</v>
      </c>
      <c r="G267" s="31">
        <v>7357</v>
      </c>
      <c r="H267" s="32">
        <v>0.13111744789999999</v>
      </c>
      <c r="J267" s="26" t="s">
        <v>924</v>
      </c>
      <c r="K267" s="26" t="s">
        <v>863</v>
      </c>
      <c r="L267" s="26" t="s">
        <v>243</v>
      </c>
      <c r="M267" s="26">
        <v>67.349999999999994</v>
      </c>
      <c r="N267" s="26">
        <v>59.335999999999999</v>
      </c>
      <c r="O267" s="26">
        <v>8.01</v>
      </c>
      <c r="P267" s="26">
        <v>0.118930957683742</v>
      </c>
    </row>
    <row r="268" spans="1:16" ht="15" customHeight="1" x14ac:dyDescent="0.25">
      <c r="A268" s="30" t="s">
        <v>863</v>
      </c>
      <c r="B268" s="31" t="s">
        <v>110</v>
      </c>
      <c r="C268" s="31" t="s">
        <v>954</v>
      </c>
      <c r="D268" s="31" t="s">
        <v>955</v>
      </c>
      <c r="E268" s="31">
        <v>36782</v>
      </c>
      <c r="F268" s="31">
        <v>48070</v>
      </c>
      <c r="G268" s="31">
        <v>11288</v>
      </c>
      <c r="H268" s="32">
        <v>0.23482421470000001</v>
      </c>
      <c r="J268" s="26" t="s">
        <v>926</v>
      </c>
      <c r="K268" s="26" t="s">
        <v>863</v>
      </c>
      <c r="L268" s="26" t="s">
        <v>244</v>
      </c>
      <c r="M268" s="26">
        <v>45.39</v>
      </c>
      <c r="N268" s="26">
        <v>43.375999999999998</v>
      </c>
      <c r="O268" s="26">
        <v>2.0099999999999998</v>
      </c>
      <c r="P268" s="26">
        <v>4.4282881692002597E-2</v>
      </c>
    </row>
    <row r="269" spans="1:16" ht="15" customHeight="1" x14ac:dyDescent="0.25">
      <c r="A269" s="30" t="s">
        <v>863</v>
      </c>
      <c r="B269" s="31" t="s">
        <v>301</v>
      </c>
      <c r="C269" s="31" t="s">
        <v>956</v>
      </c>
      <c r="D269" s="31" t="s">
        <v>957</v>
      </c>
      <c r="E269" s="31">
        <v>52411</v>
      </c>
      <c r="F269" s="31">
        <v>57380</v>
      </c>
      <c r="G269" s="31">
        <v>4969</v>
      </c>
      <c r="H269" s="32">
        <v>8.6598117799999999E-2</v>
      </c>
      <c r="J269" s="26" t="s">
        <v>928</v>
      </c>
      <c r="K269" s="26" t="s">
        <v>863</v>
      </c>
      <c r="L269" s="26" t="s">
        <v>245</v>
      </c>
      <c r="M269" s="26">
        <v>52.53</v>
      </c>
      <c r="N269" s="26">
        <v>46.658000000000001</v>
      </c>
      <c r="O269" s="26">
        <v>5.87</v>
      </c>
      <c r="P269" s="26">
        <v>0.111745669141443</v>
      </c>
    </row>
    <row r="270" spans="1:16" ht="15" customHeight="1" x14ac:dyDescent="0.25">
      <c r="A270" s="30" t="s">
        <v>863</v>
      </c>
      <c r="B270" s="31" t="s">
        <v>302</v>
      </c>
      <c r="C270" s="31" t="s">
        <v>958</v>
      </c>
      <c r="D270" s="31" t="s">
        <v>959</v>
      </c>
      <c r="E270" s="31">
        <v>29448</v>
      </c>
      <c r="F270" s="31">
        <v>32130</v>
      </c>
      <c r="G270" s="31">
        <v>2682</v>
      </c>
      <c r="H270" s="32">
        <v>8.34733894E-2</v>
      </c>
      <c r="J270" s="26" t="s">
        <v>930</v>
      </c>
      <c r="K270" s="26" t="s">
        <v>863</v>
      </c>
      <c r="L270" s="26" t="s">
        <v>246</v>
      </c>
      <c r="M270" s="26">
        <v>43.01</v>
      </c>
      <c r="N270" s="26">
        <v>39.758000000000003</v>
      </c>
      <c r="O270" s="26">
        <v>3.25</v>
      </c>
      <c r="P270" s="26">
        <v>7.5563822366891395E-2</v>
      </c>
    </row>
    <row r="271" spans="1:16" ht="15" customHeight="1" x14ac:dyDescent="0.25">
      <c r="A271" s="30" t="s">
        <v>863</v>
      </c>
      <c r="B271" s="31" t="s">
        <v>303</v>
      </c>
      <c r="C271" s="31" t="s">
        <v>960</v>
      </c>
      <c r="D271" s="31" t="s">
        <v>961</v>
      </c>
      <c r="E271" s="31">
        <v>51465</v>
      </c>
      <c r="F271" s="31">
        <v>58180</v>
      </c>
      <c r="G271" s="31">
        <v>6715</v>
      </c>
      <c r="H271" s="32">
        <v>0.1154176693</v>
      </c>
      <c r="J271" s="26" t="s">
        <v>932</v>
      </c>
      <c r="K271" s="26" t="s">
        <v>863</v>
      </c>
      <c r="L271" s="26" t="s">
        <v>247</v>
      </c>
      <c r="M271" s="26">
        <v>70.36</v>
      </c>
      <c r="N271" s="26">
        <v>62.274000000000001</v>
      </c>
      <c r="O271" s="26">
        <v>8.09</v>
      </c>
      <c r="P271" s="26">
        <v>0.11498010233087</v>
      </c>
    </row>
    <row r="272" spans="1:16" ht="15" customHeight="1" x14ac:dyDescent="0.25">
      <c r="A272" s="30" t="s">
        <v>863</v>
      </c>
      <c r="B272" s="31" t="s">
        <v>304</v>
      </c>
      <c r="C272" s="31" t="s">
        <v>962</v>
      </c>
      <c r="D272" s="31" t="s">
        <v>963</v>
      </c>
      <c r="E272" s="31">
        <v>33408</v>
      </c>
      <c r="F272" s="31">
        <v>38060</v>
      </c>
      <c r="G272" s="31">
        <v>4652</v>
      </c>
      <c r="H272" s="32">
        <v>0.122228061</v>
      </c>
      <c r="J272" s="26" t="s">
        <v>934</v>
      </c>
      <c r="K272" s="26" t="s">
        <v>863</v>
      </c>
      <c r="L272" s="26" t="s">
        <v>248</v>
      </c>
      <c r="M272" s="26">
        <v>50.2</v>
      </c>
      <c r="N272" s="26">
        <v>41.345999999999997</v>
      </c>
      <c r="O272" s="26">
        <v>8.85</v>
      </c>
      <c r="P272" s="26">
        <v>0.17629482071713101</v>
      </c>
    </row>
    <row r="273" spans="1:16" ht="15" customHeight="1" x14ac:dyDescent="0.25">
      <c r="A273" s="30" t="s">
        <v>863</v>
      </c>
      <c r="B273" s="31" t="s">
        <v>305</v>
      </c>
      <c r="C273" s="31" t="s">
        <v>964</v>
      </c>
      <c r="D273" s="31" t="s">
        <v>965</v>
      </c>
      <c r="E273" s="31">
        <v>56310</v>
      </c>
      <c r="F273" s="31">
        <v>60820</v>
      </c>
      <c r="G273" s="31">
        <v>4510</v>
      </c>
      <c r="H273" s="32">
        <v>7.4153239100000004E-2</v>
      </c>
      <c r="J273" s="26" t="s">
        <v>936</v>
      </c>
      <c r="K273" s="26" t="s">
        <v>863</v>
      </c>
      <c r="L273" s="26" t="s">
        <v>249</v>
      </c>
      <c r="M273" s="26">
        <v>50.96</v>
      </c>
      <c r="N273" s="26">
        <v>42.747999999999998</v>
      </c>
      <c r="O273" s="26">
        <v>8.2100000000000009</v>
      </c>
      <c r="P273" s="26">
        <v>0.161106750392465</v>
      </c>
    </row>
    <row r="274" spans="1:16" ht="15" customHeight="1" x14ac:dyDescent="0.25">
      <c r="A274" s="30" t="s">
        <v>863</v>
      </c>
      <c r="B274" s="31" t="s">
        <v>306</v>
      </c>
      <c r="C274" s="31" t="s">
        <v>966</v>
      </c>
      <c r="D274" s="31" t="s">
        <v>967</v>
      </c>
      <c r="E274" s="31">
        <v>30536</v>
      </c>
      <c r="F274" s="31">
        <v>35980</v>
      </c>
      <c r="G274" s="31">
        <v>5444</v>
      </c>
      <c r="H274" s="32">
        <v>0.15130628130000001</v>
      </c>
      <c r="J274" s="26" t="s">
        <v>938</v>
      </c>
      <c r="K274" s="26" t="s">
        <v>863</v>
      </c>
      <c r="L274" s="26" t="s">
        <v>250</v>
      </c>
      <c r="M274" s="26">
        <v>62.85</v>
      </c>
      <c r="N274" s="26">
        <v>56.49</v>
      </c>
      <c r="O274" s="26">
        <v>6.36</v>
      </c>
      <c r="P274" s="26">
        <v>0.101193317422434</v>
      </c>
    </row>
    <row r="275" spans="1:16" ht="15" customHeight="1" x14ac:dyDescent="0.25">
      <c r="A275" s="30" t="s">
        <v>863</v>
      </c>
      <c r="B275" s="31" t="s">
        <v>307</v>
      </c>
      <c r="C275" s="31" t="s">
        <v>968</v>
      </c>
      <c r="D275" s="31" t="s">
        <v>969</v>
      </c>
      <c r="E275" s="31">
        <v>38015</v>
      </c>
      <c r="F275" s="31">
        <v>42330</v>
      </c>
      <c r="G275" s="31">
        <v>4315</v>
      </c>
      <c r="H275" s="32">
        <v>0.1019371604</v>
      </c>
      <c r="J275" s="26" t="s">
        <v>940</v>
      </c>
      <c r="K275" s="26" t="s">
        <v>863</v>
      </c>
      <c r="L275" s="26" t="s">
        <v>251</v>
      </c>
      <c r="M275" s="26">
        <v>67.150000000000006</v>
      </c>
      <c r="N275" s="26">
        <v>60.661999999999999</v>
      </c>
      <c r="O275" s="26">
        <v>6.49</v>
      </c>
      <c r="P275" s="26">
        <v>9.6649292628443795E-2</v>
      </c>
    </row>
    <row r="276" spans="1:16" ht="15" customHeight="1" x14ac:dyDescent="0.25">
      <c r="A276" s="30" t="s">
        <v>863</v>
      </c>
      <c r="B276" s="31" t="s">
        <v>308</v>
      </c>
      <c r="C276" s="31" t="s">
        <v>970</v>
      </c>
      <c r="D276" s="31" t="s">
        <v>971</v>
      </c>
      <c r="E276" s="31">
        <v>34079</v>
      </c>
      <c r="F276" s="31">
        <v>36290</v>
      </c>
      <c r="G276" s="31">
        <v>2211</v>
      </c>
      <c r="H276" s="32">
        <v>6.0925874900000003E-2</v>
      </c>
      <c r="J276" s="26" t="s">
        <v>942</v>
      </c>
      <c r="K276" s="26" t="s">
        <v>863</v>
      </c>
      <c r="L276" s="26" t="s">
        <v>252</v>
      </c>
      <c r="M276" s="26">
        <v>53.86</v>
      </c>
      <c r="N276" s="26">
        <v>48.573999999999998</v>
      </c>
      <c r="O276" s="26">
        <v>5.29</v>
      </c>
      <c r="P276" s="26">
        <v>9.8217601188265904E-2</v>
      </c>
    </row>
    <row r="277" spans="1:16" ht="15" customHeight="1" x14ac:dyDescent="0.25">
      <c r="A277" s="30" t="s">
        <v>863</v>
      </c>
      <c r="B277" s="31" t="s">
        <v>309</v>
      </c>
      <c r="C277" s="31" t="s">
        <v>972</v>
      </c>
      <c r="D277" s="31" t="s">
        <v>973</v>
      </c>
      <c r="E277" s="31">
        <v>32000</v>
      </c>
      <c r="F277" s="31">
        <v>36680</v>
      </c>
      <c r="G277" s="31">
        <v>4680</v>
      </c>
      <c r="H277" s="32">
        <v>0.1275899673</v>
      </c>
      <c r="J277" s="26" t="s">
        <v>944</v>
      </c>
      <c r="K277" s="26" t="s">
        <v>863</v>
      </c>
      <c r="L277" s="26" t="s">
        <v>253</v>
      </c>
      <c r="M277" s="26">
        <v>49.03</v>
      </c>
      <c r="N277" s="26">
        <v>38.432000000000002</v>
      </c>
      <c r="O277" s="26">
        <v>10.6</v>
      </c>
      <c r="P277" s="26">
        <v>0.21619416683663101</v>
      </c>
    </row>
    <row r="278" spans="1:16" ht="15" customHeight="1" x14ac:dyDescent="0.25">
      <c r="A278" s="30" t="s">
        <v>863</v>
      </c>
      <c r="B278" s="31" t="s">
        <v>310</v>
      </c>
      <c r="C278" s="31" t="s">
        <v>974</v>
      </c>
      <c r="D278" s="31" t="s">
        <v>975</v>
      </c>
      <c r="E278" s="31">
        <v>47164</v>
      </c>
      <c r="F278" s="31">
        <v>53080</v>
      </c>
      <c r="G278" s="31">
        <v>5916</v>
      </c>
      <c r="H278" s="32">
        <v>0.1114544084</v>
      </c>
      <c r="J278" s="26" t="s">
        <v>946</v>
      </c>
      <c r="K278" s="26" t="s">
        <v>863</v>
      </c>
      <c r="L278" s="26" t="s">
        <v>286</v>
      </c>
      <c r="M278" s="26">
        <v>64.099999999999994</v>
      </c>
      <c r="N278" s="26">
        <v>50.851999999999997</v>
      </c>
      <c r="O278" s="26">
        <v>13.25</v>
      </c>
      <c r="P278" s="26">
        <v>0.206708268330733</v>
      </c>
    </row>
    <row r="279" spans="1:16" ht="15" customHeight="1" x14ac:dyDescent="0.25">
      <c r="A279" s="30" t="s">
        <v>863</v>
      </c>
      <c r="B279" s="31" t="s">
        <v>311</v>
      </c>
      <c r="C279" s="31" t="s">
        <v>976</v>
      </c>
      <c r="D279" s="31" t="s">
        <v>977</v>
      </c>
      <c r="E279" s="31">
        <v>36003</v>
      </c>
      <c r="F279" s="31">
        <v>42650</v>
      </c>
      <c r="G279" s="31">
        <v>6647</v>
      </c>
      <c r="H279" s="32">
        <v>0.1558499414</v>
      </c>
      <c r="J279" s="26" t="s">
        <v>948</v>
      </c>
      <c r="K279" s="26" t="s">
        <v>863</v>
      </c>
      <c r="L279" s="26" t="s">
        <v>287</v>
      </c>
      <c r="M279" s="26">
        <v>60.75</v>
      </c>
      <c r="N279" s="26">
        <v>50.613</v>
      </c>
      <c r="O279" s="26">
        <v>10.14</v>
      </c>
      <c r="P279" s="26">
        <v>0.166913580246914</v>
      </c>
    </row>
    <row r="280" spans="1:16" ht="15" customHeight="1" x14ac:dyDescent="0.25">
      <c r="A280" s="30" t="s">
        <v>863</v>
      </c>
      <c r="B280" s="31" t="s">
        <v>315</v>
      </c>
      <c r="C280" s="31" t="s">
        <v>978</v>
      </c>
      <c r="D280" s="31" t="s">
        <v>979</v>
      </c>
      <c r="E280" s="31">
        <v>25867</v>
      </c>
      <c r="F280" s="31">
        <v>28280</v>
      </c>
      <c r="G280" s="31">
        <v>2413</v>
      </c>
      <c r="H280" s="32">
        <v>8.53253182E-2</v>
      </c>
      <c r="J280" s="26" t="s">
        <v>950</v>
      </c>
      <c r="K280" s="26" t="s">
        <v>863</v>
      </c>
      <c r="L280" s="26" t="s">
        <v>94</v>
      </c>
      <c r="M280" s="26">
        <v>60.09</v>
      </c>
      <c r="N280" s="26">
        <v>49.844999999999999</v>
      </c>
      <c r="O280" s="26">
        <v>10.25</v>
      </c>
      <c r="P280" s="26">
        <v>0.170577467132634</v>
      </c>
    </row>
    <row r="281" spans="1:16" ht="15" customHeight="1" x14ac:dyDescent="0.25">
      <c r="A281" s="30" t="s">
        <v>863</v>
      </c>
      <c r="B281" s="31" t="s">
        <v>316</v>
      </c>
      <c r="C281" s="31" t="s">
        <v>980</v>
      </c>
      <c r="D281" s="31" t="s">
        <v>981</v>
      </c>
      <c r="E281" s="31">
        <v>65980</v>
      </c>
      <c r="F281" s="31">
        <v>74610</v>
      </c>
      <c r="G281" s="31">
        <v>8630</v>
      </c>
      <c r="H281" s="32">
        <v>0.115668141</v>
      </c>
      <c r="J281" s="26" t="s">
        <v>952</v>
      </c>
      <c r="K281" s="26" t="s">
        <v>863</v>
      </c>
      <c r="L281" s="26" t="s">
        <v>105</v>
      </c>
      <c r="M281" s="26">
        <v>56.11</v>
      </c>
      <c r="N281" s="26">
        <v>48.722999999999999</v>
      </c>
      <c r="O281" s="26">
        <v>7.39</v>
      </c>
      <c r="P281" s="26">
        <v>0.131705578328284</v>
      </c>
    </row>
    <row r="282" spans="1:16" ht="15" customHeight="1" x14ac:dyDescent="0.25">
      <c r="A282" s="30" t="s">
        <v>863</v>
      </c>
      <c r="B282" s="31" t="s">
        <v>30</v>
      </c>
      <c r="C282" s="31" t="s">
        <v>982</v>
      </c>
      <c r="D282" s="31" t="s">
        <v>983</v>
      </c>
      <c r="E282" s="31">
        <v>40070</v>
      </c>
      <c r="F282" s="31">
        <v>57260</v>
      </c>
      <c r="G282" s="31">
        <v>17190</v>
      </c>
      <c r="H282" s="32">
        <v>0.30020957040000001</v>
      </c>
      <c r="J282" s="26" t="s">
        <v>954</v>
      </c>
      <c r="K282" s="26" t="s">
        <v>863</v>
      </c>
      <c r="L282" s="26" t="s">
        <v>110</v>
      </c>
      <c r="M282" s="26">
        <v>48.07</v>
      </c>
      <c r="N282" s="26">
        <v>36.844999999999999</v>
      </c>
      <c r="O282" s="26">
        <v>11.23</v>
      </c>
      <c r="P282" s="26">
        <v>0.233617640940295</v>
      </c>
    </row>
    <row r="283" spans="1:16" ht="15" customHeight="1" x14ac:dyDescent="0.25">
      <c r="A283" s="30" t="s">
        <v>863</v>
      </c>
      <c r="B283" s="31" t="s">
        <v>317</v>
      </c>
      <c r="C283" s="31" t="s">
        <v>984</v>
      </c>
      <c r="D283" s="31" t="s">
        <v>985</v>
      </c>
      <c r="E283" s="31">
        <v>42334</v>
      </c>
      <c r="F283" s="31">
        <v>44840</v>
      </c>
      <c r="G283" s="31">
        <v>2506</v>
      </c>
      <c r="H283" s="32">
        <v>5.5887600400000001E-2</v>
      </c>
      <c r="J283" s="26" t="s">
        <v>956</v>
      </c>
      <c r="K283" s="26" t="s">
        <v>863</v>
      </c>
      <c r="L283" s="26" t="s">
        <v>301</v>
      </c>
      <c r="M283" s="26">
        <v>57.38</v>
      </c>
      <c r="N283" s="26">
        <v>52.301000000000002</v>
      </c>
      <c r="O283" s="26">
        <v>5.08</v>
      </c>
      <c r="P283" s="26">
        <v>8.8532589752526994E-2</v>
      </c>
    </row>
    <row r="284" spans="1:16" ht="15" customHeight="1" x14ac:dyDescent="0.25">
      <c r="A284" s="30" t="s">
        <v>863</v>
      </c>
      <c r="B284" s="31" t="s">
        <v>318</v>
      </c>
      <c r="C284" s="31" t="s">
        <v>986</v>
      </c>
      <c r="D284" s="31" t="s">
        <v>987</v>
      </c>
      <c r="E284" s="31">
        <v>49465</v>
      </c>
      <c r="F284" s="31">
        <v>61750</v>
      </c>
      <c r="G284" s="31">
        <v>12285</v>
      </c>
      <c r="H284" s="32">
        <v>0.19894736839999999</v>
      </c>
      <c r="J284" s="26" t="s">
        <v>958</v>
      </c>
      <c r="K284" s="26" t="s">
        <v>863</v>
      </c>
      <c r="L284" s="26" t="s">
        <v>302</v>
      </c>
      <c r="M284" s="26">
        <v>32.130000000000003</v>
      </c>
      <c r="N284" s="26">
        <v>29.390999999999998</v>
      </c>
      <c r="O284" s="26">
        <v>2.74</v>
      </c>
      <c r="P284" s="26">
        <v>8.52785558667912E-2</v>
      </c>
    </row>
    <row r="285" spans="1:16" ht="15" customHeight="1" x14ac:dyDescent="0.25">
      <c r="A285" s="30" t="s">
        <v>863</v>
      </c>
      <c r="B285" s="31" t="s">
        <v>64</v>
      </c>
      <c r="C285" s="31" t="s">
        <v>988</v>
      </c>
      <c r="D285" s="31" t="s">
        <v>989</v>
      </c>
      <c r="E285" s="31">
        <v>54752</v>
      </c>
      <c r="F285" s="31">
        <v>63220</v>
      </c>
      <c r="G285" s="31">
        <v>8468</v>
      </c>
      <c r="H285" s="32">
        <v>0.13394495410000001</v>
      </c>
      <c r="J285" s="26" t="s">
        <v>960</v>
      </c>
      <c r="K285" s="26" t="s">
        <v>863</v>
      </c>
      <c r="L285" s="26" t="s">
        <v>303</v>
      </c>
      <c r="M285" s="26">
        <v>58.18</v>
      </c>
      <c r="N285" s="26">
        <v>51.357999999999997</v>
      </c>
      <c r="O285" s="26">
        <v>6.82</v>
      </c>
      <c r="P285" s="26">
        <v>0.117222413200413</v>
      </c>
    </row>
    <row r="286" spans="1:16" ht="15" customHeight="1" x14ac:dyDescent="0.25">
      <c r="A286" s="30" t="s">
        <v>863</v>
      </c>
      <c r="B286" s="31" t="s">
        <v>319</v>
      </c>
      <c r="C286" s="31" t="s">
        <v>990</v>
      </c>
      <c r="D286" s="31" t="s">
        <v>991</v>
      </c>
      <c r="E286" s="31">
        <v>43818</v>
      </c>
      <c r="F286" s="31">
        <v>50020</v>
      </c>
      <c r="G286" s="31">
        <v>6202</v>
      </c>
      <c r="H286" s="32">
        <v>0.1239904038</v>
      </c>
      <c r="J286" s="26" t="s">
        <v>962</v>
      </c>
      <c r="K286" s="26" t="s">
        <v>863</v>
      </c>
      <c r="L286" s="26" t="s">
        <v>304</v>
      </c>
      <c r="M286" s="26">
        <v>38.06</v>
      </c>
      <c r="N286" s="26">
        <v>33.348999999999997</v>
      </c>
      <c r="O286" s="26">
        <v>4.71</v>
      </c>
      <c r="P286" s="26">
        <v>0.12375197057278001</v>
      </c>
    </row>
    <row r="287" spans="1:16" ht="15" customHeight="1" x14ac:dyDescent="0.25">
      <c r="A287" s="30" t="s">
        <v>992</v>
      </c>
      <c r="B287" s="31" t="s">
        <v>154</v>
      </c>
      <c r="C287" s="31" t="s">
        <v>993</v>
      </c>
      <c r="D287" s="31" t="s">
        <v>994</v>
      </c>
      <c r="E287" s="31">
        <v>69958</v>
      </c>
      <c r="F287" s="31">
        <v>81740</v>
      </c>
      <c r="G287" s="31">
        <v>11782</v>
      </c>
      <c r="H287" s="32">
        <v>0.14413995600000001</v>
      </c>
      <c r="J287" s="26" t="s">
        <v>964</v>
      </c>
      <c r="K287" s="26" t="s">
        <v>863</v>
      </c>
      <c r="L287" s="26" t="s">
        <v>305</v>
      </c>
      <c r="M287" s="26">
        <v>60.82</v>
      </c>
      <c r="N287" s="26">
        <v>56.219000000000001</v>
      </c>
      <c r="O287" s="26">
        <v>4.5999999999999996</v>
      </c>
      <c r="P287" s="26">
        <v>7.5633015455442307E-2</v>
      </c>
    </row>
    <row r="288" spans="1:16" ht="15" customHeight="1" x14ac:dyDescent="0.25">
      <c r="A288" s="30" t="s">
        <v>992</v>
      </c>
      <c r="B288" s="31" t="s">
        <v>155</v>
      </c>
      <c r="C288" s="31" t="s">
        <v>995</v>
      </c>
      <c r="D288" s="31" t="s">
        <v>996</v>
      </c>
      <c r="E288" s="31">
        <v>172841</v>
      </c>
      <c r="F288" s="31">
        <v>200280</v>
      </c>
      <c r="G288" s="31">
        <v>27439</v>
      </c>
      <c r="H288" s="32">
        <v>0.13700319550000001</v>
      </c>
      <c r="J288" s="26" t="s">
        <v>966</v>
      </c>
      <c r="K288" s="26" t="s">
        <v>863</v>
      </c>
      <c r="L288" s="26" t="s">
        <v>306</v>
      </c>
      <c r="M288" s="26">
        <v>35.979999999999997</v>
      </c>
      <c r="N288" s="26">
        <v>30.492000000000001</v>
      </c>
      <c r="O288" s="26">
        <v>5.49</v>
      </c>
      <c r="P288" s="26">
        <v>0.15258476931628701</v>
      </c>
    </row>
    <row r="289" spans="1:16" ht="15" customHeight="1" x14ac:dyDescent="0.25">
      <c r="A289" s="30" t="s">
        <v>992</v>
      </c>
      <c r="B289" s="31" t="s">
        <v>72</v>
      </c>
      <c r="C289" s="31" t="s">
        <v>997</v>
      </c>
      <c r="D289" s="31" t="s">
        <v>998</v>
      </c>
      <c r="E289" s="31">
        <v>83932</v>
      </c>
      <c r="F289" s="31">
        <v>96130</v>
      </c>
      <c r="G289" s="31">
        <v>12198</v>
      </c>
      <c r="H289" s="32">
        <v>0.1268906689</v>
      </c>
      <c r="J289" s="26" t="s">
        <v>968</v>
      </c>
      <c r="K289" s="26" t="s">
        <v>863</v>
      </c>
      <c r="L289" s="26" t="s">
        <v>307</v>
      </c>
      <c r="M289" s="26">
        <v>42.33</v>
      </c>
      <c r="N289" s="26">
        <v>37.929000000000002</v>
      </c>
      <c r="O289" s="26">
        <v>4.4000000000000004</v>
      </c>
      <c r="P289" s="26">
        <v>0.10394519253484499</v>
      </c>
    </row>
    <row r="290" spans="1:16" ht="15" customHeight="1" x14ac:dyDescent="0.25">
      <c r="A290" s="30" t="s">
        <v>992</v>
      </c>
      <c r="B290" s="31" t="s">
        <v>159</v>
      </c>
      <c r="C290" s="31" t="s">
        <v>999</v>
      </c>
      <c r="D290" s="31" t="s">
        <v>1000</v>
      </c>
      <c r="E290" s="31">
        <v>103333</v>
      </c>
      <c r="F290" s="31">
        <v>117370</v>
      </c>
      <c r="G290" s="31">
        <v>14037</v>
      </c>
      <c r="H290" s="32">
        <v>0.1195961489</v>
      </c>
      <c r="J290" s="26" t="s">
        <v>970</v>
      </c>
      <c r="K290" s="26" t="s">
        <v>863</v>
      </c>
      <c r="L290" s="26" t="s">
        <v>308</v>
      </c>
      <c r="M290" s="26">
        <v>36.29</v>
      </c>
      <c r="N290" s="26">
        <v>34.012</v>
      </c>
      <c r="O290" s="26">
        <v>2.2799999999999998</v>
      </c>
      <c r="P290" s="26">
        <v>6.2827225130889994E-2</v>
      </c>
    </row>
    <row r="291" spans="1:16" ht="15" customHeight="1" x14ac:dyDescent="0.25">
      <c r="A291" s="30" t="s">
        <v>992</v>
      </c>
      <c r="B291" s="31" t="s">
        <v>161</v>
      </c>
      <c r="C291" s="31" t="s">
        <v>1001</v>
      </c>
      <c r="D291" s="31" t="s">
        <v>1002</v>
      </c>
      <c r="E291" s="31">
        <v>110925</v>
      </c>
      <c r="F291" s="31">
        <v>120010</v>
      </c>
      <c r="G291" s="31">
        <v>9085</v>
      </c>
      <c r="H291" s="32">
        <v>7.5702024800000003E-2</v>
      </c>
      <c r="J291" s="26" t="s">
        <v>972</v>
      </c>
      <c r="K291" s="26" t="s">
        <v>863</v>
      </c>
      <c r="L291" s="26" t="s">
        <v>309</v>
      </c>
      <c r="M291" s="26">
        <v>36.68</v>
      </c>
      <c r="N291" s="26">
        <v>32.088000000000001</v>
      </c>
      <c r="O291" s="26">
        <v>4.59</v>
      </c>
      <c r="P291" s="26">
        <v>0.125136314067612</v>
      </c>
    </row>
    <row r="292" spans="1:16" ht="15" customHeight="1" x14ac:dyDescent="0.25">
      <c r="A292" s="30" t="s">
        <v>992</v>
      </c>
      <c r="B292" s="31" t="s">
        <v>163</v>
      </c>
      <c r="C292" s="31" t="s">
        <v>1003</v>
      </c>
      <c r="D292" s="31" t="s">
        <v>1004</v>
      </c>
      <c r="E292" s="31">
        <v>56803</v>
      </c>
      <c r="F292" s="31">
        <v>67210</v>
      </c>
      <c r="G292" s="31">
        <v>10407</v>
      </c>
      <c r="H292" s="32">
        <v>0.15484302929999999</v>
      </c>
      <c r="J292" s="26" t="s">
        <v>974</v>
      </c>
      <c r="K292" s="26" t="s">
        <v>863</v>
      </c>
      <c r="L292" s="26" t="s">
        <v>310</v>
      </c>
      <c r="M292" s="26">
        <v>53.08</v>
      </c>
      <c r="N292" s="26">
        <v>47.094999999999999</v>
      </c>
      <c r="O292" s="26">
        <v>5.99</v>
      </c>
      <c r="P292" s="26">
        <v>0.11284853051997</v>
      </c>
    </row>
    <row r="293" spans="1:16" ht="15" customHeight="1" x14ac:dyDescent="0.25">
      <c r="A293" s="30" t="s">
        <v>992</v>
      </c>
      <c r="B293" s="31" t="s">
        <v>166</v>
      </c>
      <c r="C293" s="31" t="s">
        <v>1005</v>
      </c>
      <c r="D293" s="31" t="s">
        <v>1006</v>
      </c>
      <c r="E293" s="31">
        <v>88589</v>
      </c>
      <c r="F293" s="31">
        <v>96260</v>
      </c>
      <c r="G293" s="31">
        <v>7671</v>
      </c>
      <c r="H293" s="32">
        <v>7.9690421799999994E-2</v>
      </c>
      <c r="J293" s="26" t="s">
        <v>976</v>
      </c>
      <c r="K293" s="26" t="s">
        <v>863</v>
      </c>
      <c r="L293" s="26" t="s">
        <v>311</v>
      </c>
      <c r="M293" s="26">
        <v>42.65</v>
      </c>
      <c r="N293" s="26">
        <v>35.908000000000001</v>
      </c>
      <c r="O293" s="26">
        <v>6.74</v>
      </c>
      <c r="P293" s="26">
        <v>0.15803048065650599</v>
      </c>
    </row>
    <row r="294" spans="1:16" ht="15" customHeight="1" x14ac:dyDescent="0.25">
      <c r="A294" s="30" t="s">
        <v>992</v>
      </c>
      <c r="B294" s="31" t="s">
        <v>32</v>
      </c>
      <c r="C294" s="31" t="s">
        <v>1007</v>
      </c>
      <c r="D294" s="31" t="s">
        <v>1008</v>
      </c>
      <c r="E294" s="31">
        <v>142470</v>
      </c>
      <c r="F294" s="31">
        <v>270090</v>
      </c>
      <c r="G294" s="31">
        <v>127620</v>
      </c>
      <c r="H294" s="32">
        <v>0.4725091636</v>
      </c>
      <c r="J294" s="26" t="s">
        <v>978</v>
      </c>
      <c r="K294" s="26" t="s">
        <v>863</v>
      </c>
      <c r="L294" s="26" t="s">
        <v>315</v>
      </c>
      <c r="M294" s="26">
        <v>28.28</v>
      </c>
      <c r="N294" s="26">
        <v>25.811</v>
      </c>
      <c r="O294" s="26">
        <v>2.4700000000000002</v>
      </c>
      <c r="P294" s="26">
        <v>8.7340876944837303E-2</v>
      </c>
    </row>
    <row r="295" spans="1:16" ht="15" customHeight="1" x14ac:dyDescent="0.25">
      <c r="A295" s="30" t="s">
        <v>992</v>
      </c>
      <c r="B295" s="31" t="s">
        <v>184</v>
      </c>
      <c r="C295" s="31" t="s">
        <v>1009</v>
      </c>
      <c r="D295" s="31" t="s">
        <v>1010</v>
      </c>
      <c r="E295" s="31">
        <v>152265</v>
      </c>
      <c r="F295" s="31">
        <v>217350</v>
      </c>
      <c r="G295" s="31">
        <v>65085</v>
      </c>
      <c r="H295" s="32">
        <v>0.29944789510000003</v>
      </c>
      <c r="J295" s="26" t="s">
        <v>980</v>
      </c>
      <c r="K295" s="26" t="s">
        <v>863</v>
      </c>
      <c r="L295" s="26" t="s">
        <v>316</v>
      </c>
      <c r="M295" s="26">
        <v>74.61</v>
      </c>
      <c r="N295" s="26">
        <v>65.896000000000001</v>
      </c>
      <c r="O295" s="26">
        <v>8.7100000000000009</v>
      </c>
      <c r="P295" s="26">
        <v>0.116740383326632</v>
      </c>
    </row>
    <row r="296" spans="1:16" ht="15" customHeight="1" x14ac:dyDescent="0.25">
      <c r="A296" s="30" t="s">
        <v>992</v>
      </c>
      <c r="B296" s="31" t="s">
        <v>394</v>
      </c>
      <c r="C296" s="31" t="s">
        <v>1011</v>
      </c>
      <c r="D296" s="31" t="s">
        <v>1012</v>
      </c>
      <c r="E296" s="31">
        <v>160122</v>
      </c>
      <c r="F296" s="31">
        <v>183800</v>
      </c>
      <c r="G296" s="31">
        <v>23678</v>
      </c>
      <c r="H296" s="32">
        <v>0.12882480960000001</v>
      </c>
      <c r="J296" s="26" t="s">
        <v>982</v>
      </c>
      <c r="K296" s="26" t="s">
        <v>863</v>
      </c>
      <c r="L296" s="26" t="s">
        <v>30</v>
      </c>
      <c r="M296" s="26">
        <v>57.26</v>
      </c>
      <c r="N296" s="26">
        <v>40.011000000000003</v>
      </c>
      <c r="O296" s="26">
        <v>17.25</v>
      </c>
      <c r="P296" s="26">
        <v>0.30125742228431701</v>
      </c>
    </row>
    <row r="297" spans="1:16" ht="15" customHeight="1" x14ac:dyDescent="0.25">
      <c r="A297" s="30" t="s">
        <v>992</v>
      </c>
      <c r="B297" s="31" t="s">
        <v>393</v>
      </c>
      <c r="C297" s="31" t="s">
        <v>1013</v>
      </c>
      <c r="D297" s="31" t="s">
        <v>1014</v>
      </c>
      <c r="E297" s="31">
        <v>136101</v>
      </c>
      <c r="F297" s="31">
        <v>177440</v>
      </c>
      <c r="G297" s="31">
        <v>41339</v>
      </c>
      <c r="H297" s="32">
        <v>0.23297452660000001</v>
      </c>
      <c r="J297" s="26" t="s">
        <v>984</v>
      </c>
      <c r="K297" s="26" t="s">
        <v>863</v>
      </c>
      <c r="L297" s="26" t="s">
        <v>317</v>
      </c>
      <c r="M297" s="26">
        <v>44.84</v>
      </c>
      <c r="N297" s="26">
        <v>42.228999999999999</v>
      </c>
      <c r="O297" s="26">
        <v>2.61</v>
      </c>
      <c r="P297" s="26">
        <v>5.8206958073148997E-2</v>
      </c>
    </row>
    <row r="298" spans="1:16" ht="15" customHeight="1" x14ac:dyDescent="0.25">
      <c r="A298" s="30" t="s">
        <v>992</v>
      </c>
      <c r="B298" s="31" t="s">
        <v>40</v>
      </c>
      <c r="C298" s="31" t="s">
        <v>1015</v>
      </c>
      <c r="D298" s="31" t="s">
        <v>1016</v>
      </c>
      <c r="E298" s="31">
        <v>49961</v>
      </c>
      <c r="F298" s="31">
        <v>68950</v>
      </c>
      <c r="G298" s="31">
        <v>18989</v>
      </c>
      <c r="H298" s="32">
        <v>0.27540246559999998</v>
      </c>
      <c r="J298" s="26" t="s">
        <v>986</v>
      </c>
      <c r="K298" s="26" t="s">
        <v>863</v>
      </c>
      <c r="L298" s="26" t="s">
        <v>318</v>
      </c>
      <c r="M298" s="26">
        <v>61.75</v>
      </c>
      <c r="N298" s="26">
        <v>49.542999999999999</v>
      </c>
      <c r="O298" s="26">
        <v>12.21</v>
      </c>
      <c r="P298" s="26">
        <v>0.197732793522267</v>
      </c>
    </row>
    <row r="299" spans="1:16" ht="15" customHeight="1" x14ac:dyDescent="0.25">
      <c r="A299" s="30" t="s">
        <v>992</v>
      </c>
      <c r="B299" s="31" t="s">
        <v>203</v>
      </c>
      <c r="C299" s="31" t="s">
        <v>1017</v>
      </c>
      <c r="D299" s="31" t="s">
        <v>1018</v>
      </c>
      <c r="E299" s="31">
        <v>48091</v>
      </c>
      <c r="F299" s="31">
        <v>56410</v>
      </c>
      <c r="G299" s="31">
        <v>8319</v>
      </c>
      <c r="H299" s="32">
        <v>0.14747385220000001</v>
      </c>
      <c r="J299" s="26" t="s">
        <v>988</v>
      </c>
      <c r="K299" s="26" t="s">
        <v>863</v>
      </c>
      <c r="L299" s="26" t="s">
        <v>64</v>
      </c>
      <c r="M299" s="26">
        <v>63.22</v>
      </c>
      <c r="N299" s="26">
        <v>54.674999999999997</v>
      </c>
      <c r="O299" s="26">
        <v>8.5500000000000007</v>
      </c>
      <c r="P299" s="26">
        <v>0.13524201202151201</v>
      </c>
    </row>
    <row r="300" spans="1:16" ht="15" customHeight="1" x14ac:dyDescent="0.25">
      <c r="A300" s="30" t="s">
        <v>992</v>
      </c>
      <c r="B300" s="31" t="s">
        <v>62</v>
      </c>
      <c r="C300" s="31" t="s">
        <v>1019</v>
      </c>
      <c r="D300" s="31" t="s">
        <v>1020</v>
      </c>
      <c r="E300" s="31">
        <v>21358</v>
      </c>
      <c r="F300" s="31">
        <v>36010</v>
      </c>
      <c r="G300" s="31">
        <v>14652</v>
      </c>
      <c r="H300" s="32">
        <v>0.40688697579999999</v>
      </c>
      <c r="J300" s="26" t="s">
        <v>990</v>
      </c>
      <c r="K300" s="26" t="s">
        <v>863</v>
      </c>
      <c r="L300" s="26" t="s">
        <v>319</v>
      </c>
      <c r="M300" s="26">
        <v>50.02</v>
      </c>
      <c r="N300" s="26">
        <v>43.738999999999997</v>
      </c>
      <c r="O300" s="26">
        <v>6.28</v>
      </c>
      <c r="P300" s="26">
        <v>0.125549780087965</v>
      </c>
    </row>
    <row r="301" spans="1:16" ht="15" customHeight="1" x14ac:dyDescent="0.25">
      <c r="A301" s="30" t="s">
        <v>992</v>
      </c>
      <c r="B301" s="31" t="s">
        <v>68</v>
      </c>
      <c r="C301" s="31" t="s">
        <v>1021</v>
      </c>
      <c r="D301" s="31" t="s">
        <v>1022</v>
      </c>
      <c r="E301" s="31">
        <v>32552</v>
      </c>
      <c r="F301" s="31">
        <v>45630</v>
      </c>
      <c r="G301" s="31">
        <v>13078</v>
      </c>
      <c r="H301" s="32">
        <v>0.28660968660000002</v>
      </c>
      <c r="J301" s="26" t="s">
        <v>993</v>
      </c>
      <c r="K301" s="26" t="s">
        <v>992</v>
      </c>
      <c r="L301" s="26" t="s">
        <v>154</v>
      </c>
      <c r="M301" s="26">
        <v>81.739999999999995</v>
      </c>
      <c r="N301" s="26">
        <v>69.902000000000001</v>
      </c>
      <c r="O301" s="26">
        <v>11.84</v>
      </c>
      <c r="P301" s="26">
        <v>0.14484952287741601</v>
      </c>
    </row>
    <row r="302" spans="1:16" ht="15" customHeight="1" x14ac:dyDescent="0.25">
      <c r="A302" s="30" t="s">
        <v>992</v>
      </c>
      <c r="B302" s="31" t="s">
        <v>89</v>
      </c>
      <c r="C302" s="31" t="s">
        <v>1023</v>
      </c>
      <c r="D302" s="31" t="s">
        <v>1024</v>
      </c>
      <c r="E302" s="31">
        <v>26385</v>
      </c>
      <c r="F302" s="31">
        <v>44140</v>
      </c>
      <c r="G302" s="31">
        <v>17755</v>
      </c>
      <c r="H302" s="32">
        <v>0.4022428636</v>
      </c>
      <c r="J302" s="26" t="s">
        <v>995</v>
      </c>
      <c r="K302" s="26" t="s">
        <v>992</v>
      </c>
      <c r="L302" s="26" t="s">
        <v>155</v>
      </c>
      <c r="M302" s="26">
        <v>200.28</v>
      </c>
      <c r="N302" s="26">
        <v>172.48599999999999</v>
      </c>
      <c r="O302" s="26">
        <v>27.79</v>
      </c>
      <c r="P302" s="26">
        <v>0.13875574196125401</v>
      </c>
    </row>
    <row r="303" spans="1:16" ht="15" customHeight="1" x14ac:dyDescent="0.25">
      <c r="A303" s="30" t="s">
        <v>992</v>
      </c>
      <c r="B303" s="31" t="s">
        <v>101</v>
      </c>
      <c r="C303" s="31" t="s">
        <v>1025</v>
      </c>
      <c r="D303" s="31" t="s">
        <v>1026</v>
      </c>
      <c r="E303" s="31">
        <v>47679</v>
      </c>
      <c r="F303" s="31">
        <v>62110</v>
      </c>
      <c r="G303" s="31">
        <v>14431</v>
      </c>
      <c r="H303" s="32">
        <v>0.232345838</v>
      </c>
      <c r="J303" s="26" t="s">
        <v>997</v>
      </c>
      <c r="K303" s="26" t="s">
        <v>992</v>
      </c>
      <c r="L303" s="26" t="s">
        <v>72</v>
      </c>
      <c r="M303" s="26">
        <v>96.13</v>
      </c>
      <c r="N303" s="26">
        <v>83.94</v>
      </c>
      <c r="O303" s="26">
        <v>12.19</v>
      </c>
      <c r="P303" s="26">
        <v>0.126807448247165</v>
      </c>
    </row>
    <row r="304" spans="1:16" ht="15" customHeight="1" x14ac:dyDescent="0.25">
      <c r="A304" s="30" t="s">
        <v>992</v>
      </c>
      <c r="B304" s="31" t="s">
        <v>103</v>
      </c>
      <c r="C304" s="31" t="s">
        <v>1027</v>
      </c>
      <c r="D304" s="31" t="s">
        <v>1028</v>
      </c>
      <c r="E304" s="31">
        <v>16658</v>
      </c>
      <c r="F304" s="31">
        <v>32470</v>
      </c>
      <c r="G304" s="31">
        <v>15812</v>
      </c>
      <c r="H304" s="32">
        <v>0.48697259009999999</v>
      </c>
      <c r="J304" s="26" t="s">
        <v>999</v>
      </c>
      <c r="K304" s="26" t="s">
        <v>992</v>
      </c>
      <c r="L304" s="26" t="s">
        <v>159</v>
      </c>
      <c r="M304" s="26">
        <v>117.37</v>
      </c>
      <c r="N304" s="26">
        <v>103.191</v>
      </c>
      <c r="O304" s="26">
        <v>14.18</v>
      </c>
      <c r="P304" s="26">
        <v>0.120814518190338</v>
      </c>
    </row>
    <row r="305" spans="1:16" ht="15" customHeight="1" x14ac:dyDescent="0.25">
      <c r="A305" s="30" t="s">
        <v>992</v>
      </c>
      <c r="B305" s="31" t="s">
        <v>107</v>
      </c>
      <c r="C305" s="31" t="s">
        <v>1029</v>
      </c>
      <c r="D305" s="31" t="s">
        <v>1030</v>
      </c>
      <c r="E305" s="31">
        <v>14059</v>
      </c>
      <c r="F305" s="31">
        <v>25660</v>
      </c>
      <c r="G305" s="31">
        <v>11601</v>
      </c>
      <c r="H305" s="32">
        <v>0.4521044427</v>
      </c>
      <c r="J305" s="26" t="s">
        <v>1001</v>
      </c>
      <c r="K305" s="26" t="s">
        <v>992</v>
      </c>
      <c r="L305" s="26" t="s">
        <v>161</v>
      </c>
      <c r="M305" s="26">
        <v>120.01</v>
      </c>
      <c r="N305" s="26">
        <v>110.703</v>
      </c>
      <c r="O305" s="26">
        <v>9.31</v>
      </c>
      <c r="P305" s="26">
        <v>7.7576868594283796E-2</v>
      </c>
    </row>
    <row r="306" spans="1:16" ht="15" customHeight="1" x14ac:dyDescent="0.25">
      <c r="A306" s="30" t="s">
        <v>992</v>
      </c>
      <c r="B306" s="31" t="s">
        <v>222</v>
      </c>
      <c r="C306" s="31" t="s">
        <v>1031</v>
      </c>
      <c r="D306" s="31" t="s">
        <v>1032</v>
      </c>
      <c r="E306" s="31">
        <v>50563</v>
      </c>
      <c r="F306" s="31">
        <v>55640</v>
      </c>
      <c r="G306" s="31">
        <v>5077</v>
      </c>
      <c r="H306" s="32">
        <v>9.1247304099999996E-2</v>
      </c>
      <c r="J306" s="26" t="s">
        <v>1003</v>
      </c>
      <c r="K306" s="26" t="s">
        <v>992</v>
      </c>
      <c r="L306" s="26" t="s">
        <v>163</v>
      </c>
      <c r="M306" s="26">
        <v>67.209999999999994</v>
      </c>
      <c r="N306" s="26">
        <v>56.665999999999997</v>
      </c>
      <c r="O306" s="26">
        <v>10.54</v>
      </c>
      <c r="P306" s="26">
        <v>0.15682190150275299</v>
      </c>
    </row>
    <row r="307" spans="1:16" ht="15" customHeight="1" x14ac:dyDescent="0.25">
      <c r="A307" s="30" t="s">
        <v>992</v>
      </c>
      <c r="B307" s="31" t="s">
        <v>33</v>
      </c>
      <c r="C307" s="31" t="s">
        <v>1033</v>
      </c>
      <c r="D307" s="31" t="s">
        <v>1034</v>
      </c>
      <c r="E307" s="31">
        <v>27677</v>
      </c>
      <c r="F307" s="31">
        <v>43460</v>
      </c>
      <c r="G307" s="31">
        <v>15783</v>
      </c>
      <c r="H307" s="32">
        <v>0.36316152779999999</v>
      </c>
      <c r="J307" s="26" t="s">
        <v>1005</v>
      </c>
      <c r="K307" s="26" t="s">
        <v>992</v>
      </c>
      <c r="L307" s="26" t="s">
        <v>166</v>
      </c>
      <c r="M307" s="26">
        <v>96.26</v>
      </c>
      <c r="N307" s="26">
        <v>88.456000000000003</v>
      </c>
      <c r="O307" s="26">
        <v>7.8</v>
      </c>
      <c r="P307" s="26">
        <v>8.1030542281321394E-2</v>
      </c>
    </row>
    <row r="308" spans="1:16" ht="15" customHeight="1" x14ac:dyDescent="0.25">
      <c r="A308" s="30" t="s">
        <v>992</v>
      </c>
      <c r="B308" s="31" t="s">
        <v>47</v>
      </c>
      <c r="C308" s="31" t="s">
        <v>1035</v>
      </c>
      <c r="D308" s="31" t="s">
        <v>1036</v>
      </c>
      <c r="E308" s="31">
        <v>22534</v>
      </c>
      <c r="F308" s="31">
        <v>38270</v>
      </c>
      <c r="G308" s="31">
        <v>15736</v>
      </c>
      <c r="H308" s="32">
        <v>0.4111836948</v>
      </c>
      <c r="J308" s="26" t="s">
        <v>1007</v>
      </c>
      <c r="K308" s="26" t="s">
        <v>992</v>
      </c>
      <c r="L308" s="26" t="s">
        <v>32</v>
      </c>
      <c r="M308" s="26">
        <v>270.08999999999997</v>
      </c>
      <c r="N308" s="26">
        <v>142.179</v>
      </c>
      <c r="O308" s="26">
        <v>127.91</v>
      </c>
      <c r="P308" s="26">
        <v>0.47358287978081398</v>
      </c>
    </row>
    <row r="309" spans="1:16" ht="15" customHeight="1" x14ac:dyDescent="0.25">
      <c r="A309" s="30" t="s">
        <v>992</v>
      </c>
      <c r="B309" s="31" t="s">
        <v>223</v>
      </c>
      <c r="C309" s="31" t="s">
        <v>1037</v>
      </c>
      <c r="D309" s="31" t="s">
        <v>1038</v>
      </c>
      <c r="E309" s="31">
        <v>52140</v>
      </c>
      <c r="F309" s="31">
        <v>56830</v>
      </c>
      <c r="G309" s="31">
        <v>4690</v>
      </c>
      <c r="H309" s="32">
        <v>8.2526834399999999E-2</v>
      </c>
      <c r="J309" s="26" t="s">
        <v>1009</v>
      </c>
      <c r="K309" s="26" t="s">
        <v>992</v>
      </c>
      <c r="L309" s="26" t="s">
        <v>184</v>
      </c>
      <c r="M309" s="26">
        <v>217.35</v>
      </c>
      <c r="N309" s="26">
        <v>151.995</v>
      </c>
      <c r="O309" s="26">
        <v>65.36</v>
      </c>
      <c r="P309" s="26">
        <v>0.30071313549574402</v>
      </c>
    </row>
    <row r="310" spans="1:16" ht="15" customHeight="1" x14ac:dyDescent="0.25">
      <c r="A310" s="30" t="s">
        <v>992</v>
      </c>
      <c r="B310" s="31" t="s">
        <v>99</v>
      </c>
      <c r="C310" s="31" t="s">
        <v>1039</v>
      </c>
      <c r="D310" s="31" t="s">
        <v>1040</v>
      </c>
      <c r="E310" s="31">
        <v>44277</v>
      </c>
      <c r="F310" s="31">
        <v>52990</v>
      </c>
      <c r="G310" s="31">
        <v>8713</v>
      </c>
      <c r="H310" s="32">
        <v>0.1644272504</v>
      </c>
      <c r="J310" s="26" t="s">
        <v>1011</v>
      </c>
      <c r="K310" s="26" t="s">
        <v>992</v>
      </c>
      <c r="L310" s="26" t="s">
        <v>394</v>
      </c>
      <c r="M310" s="26">
        <v>183.81</v>
      </c>
      <c r="N310" s="26">
        <v>159.70500000000001</v>
      </c>
      <c r="O310" s="26">
        <v>24.11</v>
      </c>
      <c r="P310" s="26">
        <v>0.13116805396877201</v>
      </c>
    </row>
    <row r="311" spans="1:16" ht="15" customHeight="1" x14ac:dyDescent="0.25">
      <c r="A311" s="30" t="s">
        <v>992</v>
      </c>
      <c r="B311" s="31" t="s">
        <v>102</v>
      </c>
      <c r="C311" s="31" t="s">
        <v>1041</v>
      </c>
      <c r="D311" s="31" t="s">
        <v>1042</v>
      </c>
      <c r="E311" s="31">
        <v>35747</v>
      </c>
      <c r="F311" s="31">
        <v>40810</v>
      </c>
      <c r="G311" s="31">
        <v>5063</v>
      </c>
      <c r="H311" s="32">
        <v>0.1240627297</v>
      </c>
      <c r="J311" s="26" t="s">
        <v>1013</v>
      </c>
      <c r="K311" s="26" t="s">
        <v>992</v>
      </c>
      <c r="L311" s="26" t="s">
        <v>393</v>
      </c>
      <c r="M311" s="26">
        <v>177.44</v>
      </c>
      <c r="N311" s="26">
        <v>135.75899999999999</v>
      </c>
      <c r="O311" s="26">
        <v>41.68</v>
      </c>
      <c r="P311" s="26">
        <v>0.234896302975654</v>
      </c>
    </row>
    <row r="312" spans="1:16" ht="15" customHeight="1" x14ac:dyDescent="0.25">
      <c r="A312" s="30" t="s">
        <v>992</v>
      </c>
      <c r="B312" s="31" t="s">
        <v>61</v>
      </c>
      <c r="C312" s="31" t="s">
        <v>1043</v>
      </c>
      <c r="D312" s="31" t="s">
        <v>1044</v>
      </c>
      <c r="E312" s="31">
        <v>39290</v>
      </c>
      <c r="F312" s="31">
        <v>51780</v>
      </c>
      <c r="G312" s="31">
        <v>12490</v>
      </c>
      <c r="H312" s="32">
        <v>0.24121282350000001</v>
      </c>
      <c r="J312" s="26" t="s">
        <v>1015</v>
      </c>
      <c r="K312" s="26" t="s">
        <v>992</v>
      </c>
      <c r="L312" s="26" t="s">
        <v>40</v>
      </c>
      <c r="M312" s="26">
        <v>68.95</v>
      </c>
      <c r="N312" s="26">
        <v>49.898000000000003</v>
      </c>
      <c r="O312" s="26">
        <v>19.05</v>
      </c>
      <c r="P312" s="26">
        <v>0.27628716461203801</v>
      </c>
    </row>
    <row r="313" spans="1:16" ht="15" customHeight="1" x14ac:dyDescent="0.25">
      <c r="A313" s="30" t="s">
        <v>992</v>
      </c>
      <c r="B313" s="31" t="s">
        <v>84</v>
      </c>
      <c r="C313" s="31" t="s">
        <v>1045</v>
      </c>
      <c r="D313" s="31" t="s">
        <v>1046</v>
      </c>
      <c r="E313" s="31">
        <v>38085</v>
      </c>
      <c r="F313" s="31">
        <v>54860</v>
      </c>
      <c r="G313" s="31">
        <v>16775</v>
      </c>
      <c r="H313" s="32">
        <v>0.3057783449</v>
      </c>
      <c r="J313" s="26" t="s">
        <v>1017</v>
      </c>
      <c r="K313" s="26" t="s">
        <v>992</v>
      </c>
      <c r="L313" s="26" t="s">
        <v>203</v>
      </c>
      <c r="M313" s="26">
        <v>56.41</v>
      </c>
      <c r="N313" s="26">
        <v>47.98</v>
      </c>
      <c r="O313" s="26">
        <v>8.43</v>
      </c>
      <c r="P313" s="26">
        <v>0.149441588370856</v>
      </c>
    </row>
    <row r="314" spans="1:16" ht="15" customHeight="1" x14ac:dyDescent="0.25">
      <c r="A314" s="30" t="s">
        <v>992</v>
      </c>
      <c r="B314" s="31" t="s">
        <v>95</v>
      </c>
      <c r="C314" s="31" t="s">
        <v>1047</v>
      </c>
      <c r="D314" s="31" t="s">
        <v>1048</v>
      </c>
      <c r="E314" s="31">
        <v>50550</v>
      </c>
      <c r="F314" s="31">
        <v>77030</v>
      </c>
      <c r="G314" s="31">
        <v>26480</v>
      </c>
      <c r="H314" s="32">
        <v>0.34376217060000003</v>
      </c>
      <c r="J314" s="26" t="s">
        <v>1019</v>
      </c>
      <c r="K314" s="26" t="s">
        <v>992</v>
      </c>
      <c r="L314" s="26" t="s">
        <v>62</v>
      </c>
      <c r="M314" s="26">
        <v>36.01</v>
      </c>
      <c r="N314" s="26">
        <v>21.378</v>
      </c>
      <c r="O314" s="26">
        <v>14.63</v>
      </c>
      <c r="P314" s="26">
        <v>0.40627603443487897</v>
      </c>
    </row>
    <row r="315" spans="1:16" ht="15" customHeight="1" x14ac:dyDescent="0.25">
      <c r="A315" s="30" t="s">
        <v>992</v>
      </c>
      <c r="B315" s="31" t="s">
        <v>183</v>
      </c>
      <c r="C315" s="31" t="s">
        <v>1049</v>
      </c>
      <c r="D315" s="31" t="s">
        <v>1050</v>
      </c>
      <c r="E315" s="31">
        <v>0</v>
      </c>
      <c r="F315" s="31">
        <v>1200</v>
      </c>
      <c r="G315" s="31">
        <v>1200</v>
      </c>
      <c r="H315" s="32">
        <v>1</v>
      </c>
      <c r="J315" s="26" t="s">
        <v>1021</v>
      </c>
      <c r="K315" s="26" t="s">
        <v>992</v>
      </c>
      <c r="L315" s="26" t="s">
        <v>68</v>
      </c>
      <c r="M315" s="26">
        <v>45.63</v>
      </c>
      <c r="N315" s="26">
        <v>32.466999999999999</v>
      </c>
      <c r="O315" s="26">
        <v>13.16</v>
      </c>
      <c r="P315" s="26">
        <v>0.28840674994521098</v>
      </c>
    </row>
    <row r="316" spans="1:16" ht="15" customHeight="1" x14ac:dyDescent="0.25">
      <c r="A316" s="30" t="s">
        <v>992</v>
      </c>
      <c r="B316" s="31" t="s">
        <v>87</v>
      </c>
      <c r="C316" s="31" t="s">
        <v>1051</v>
      </c>
      <c r="D316" s="31" t="s">
        <v>1052</v>
      </c>
      <c r="E316" s="31">
        <v>51854</v>
      </c>
      <c r="F316" s="31">
        <v>72340</v>
      </c>
      <c r="G316" s="31">
        <v>20486</v>
      </c>
      <c r="H316" s="32">
        <v>0.28319048940000002</v>
      </c>
      <c r="J316" s="26" t="s">
        <v>1023</v>
      </c>
      <c r="K316" s="26" t="s">
        <v>992</v>
      </c>
      <c r="L316" s="26" t="s">
        <v>89</v>
      </c>
      <c r="M316" s="26">
        <v>44.14</v>
      </c>
      <c r="N316" s="26">
        <v>26.334</v>
      </c>
      <c r="O316" s="26">
        <v>17.809999999999999</v>
      </c>
      <c r="P316" s="26">
        <v>0.403488898957861</v>
      </c>
    </row>
    <row r="317" spans="1:16" ht="15" customHeight="1" x14ac:dyDescent="0.25">
      <c r="A317" s="30" t="s">
        <v>1053</v>
      </c>
      <c r="B317" s="31" t="s">
        <v>1054</v>
      </c>
      <c r="C317" s="31" t="s">
        <v>1055</v>
      </c>
      <c r="D317" s="31" t="s">
        <v>1056</v>
      </c>
      <c r="E317" s="31">
        <v>16362</v>
      </c>
      <c r="F317" s="31">
        <v>34980</v>
      </c>
      <c r="G317" s="31">
        <v>18618</v>
      </c>
      <c r="H317" s="32">
        <v>0.5322469983</v>
      </c>
      <c r="J317" s="26" t="s">
        <v>1025</v>
      </c>
      <c r="K317" s="26" t="s">
        <v>992</v>
      </c>
      <c r="L317" s="26" t="s">
        <v>101</v>
      </c>
      <c r="M317" s="26">
        <v>62.11</v>
      </c>
      <c r="N317" s="26">
        <v>47.61</v>
      </c>
      <c r="O317" s="26">
        <v>14.5</v>
      </c>
      <c r="P317" s="26">
        <v>0.23345677024633699</v>
      </c>
    </row>
    <row r="318" spans="1:16" ht="15" customHeight="1" x14ac:dyDescent="0.25">
      <c r="A318" s="30" t="s">
        <v>1053</v>
      </c>
      <c r="B318" s="31" t="s">
        <v>1057</v>
      </c>
      <c r="C318" s="31" t="s">
        <v>1058</v>
      </c>
      <c r="D318" s="31" t="s">
        <v>1059</v>
      </c>
      <c r="E318" s="31">
        <v>30914</v>
      </c>
      <c r="F318" s="31">
        <v>61730</v>
      </c>
      <c r="G318" s="31">
        <v>30816</v>
      </c>
      <c r="H318" s="32">
        <v>0.49920622059999997</v>
      </c>
      <c r="J318" s="26" t="s">
        <v>1027</v>
      </c>
      <c r="K318" s="26" t="s">
        <v>992</v>
      </c>
      <c r="L318" s="26" t="s">
        <v>103</v>
      </c>
      <c r="M318" s="26">
        <v>32.47</v>
      </c>
      <c r="N318" s="26">
        <v>16.623000000000001</v>
      </c>
      <c r="O318" s="26">
        <v>15.85</v>
      </c>
      <c r="P318" s="26">
        <v>0.48814290113951297</v>
      </c>
    </row>
    <row r="319" spans="1:16" ht="15" customHeight="1" x14ac:dyDescent="0.25">
      <c r="A319" s="30" t="s">
        <v>1053</v>
      </c>
      <c r="B319" s="31" t="s">
        <v>1060</v>
      </c>
      <c r="C319" s="31" t="s">
        <v>1061</v>
      </c>
      <c r="D319" s="31" t="s">
        <v>1062</v>
      </c>
      <c r="E319" s="31">
        <v>46492</v>
      </c>
      <c r="F319" s="31">
        <v>57210</v>
      </c>
      <c r="G319" s="31">
        <v>10718</v>
      </c>
      <c r="H319" s="32">
        <v>0.18734486980000001</v>
      </c>
      <c r="J319" s="26" t="s">
        <v>1029</v>
      </c>
      <c r="K319" s="26" t="s">
        <v>992</v>
      </c>
      <c r="L319" s="26" t="s">
        <v>107</v>
      </c>
      <c r="M319" s="26">
        <v>25.66</v>
      </c>
      <c r="N319" s="26">
        <v>14.047000000000001</v>
      </c>
      <c r="O319" s="26">
        <v>11.61</v>
      </c>
      <c r="P319" s="26">
        <v>0.45245518316445799</v>
      </c>
    </row>
    <row r="320" spans="1:16" ht="15" customHeight="1" x14ac:dyDescent="0.25">
      <c r="A320" s="30" t="s">
        <v>1053</v>
      </c>
      <c r="B320" s="31" t="s">
        <v>1063</v>
      </c>
      <c r="C320" s="31" t="s">
        <v>1064</v>
      </c>
      <c r="D320" s="31" t="s">
        <v>1065</v>
      </c>
      <c r="E320" s="31">
        <v>33763</v>
      </c>
      <c r="F320" s="31">
        <v>44800</v>
      </c>
      <c r="G320" s="31">
        <v>11037</v>
      </c>
      <c r="H320" s="32">
        <v>0.24636160709999999</v>
      </c>
      <c r="J320" s="26" t="s">
        <v>1031</v>
      </c>
      <c r="K320" s="26" t="s">
        <v>992</v>
      </c>
      <c r="L320" s="26" t="s">
        <v>222</v>
      </c>
      <c r="M320" s="26">
        <v>55.64</v>
      </c>
      <c r="N320" s="26">
        <v>50.454999999999998</v>
      </c>
      <c r="O320" s="26">
        <v>5.19</v>
      </c>
      <c r="P320" s="26">
        <v>9.3278217109992803E-2</v>
      </c>
    </row>
    <row r="321" spans="1:16" ht="15" customHeight="1" x14ac:dyDescent="0.25">
      <c r="A321" s="30" t="s">
        <v>1053</v>
      </c>
      <c r="B321" s="31" t="s">
        <v>1066</v>
      </c>
      <c r="C321" s="31" t="s">
        <v>1067</v>
      </c>
      <c r="D321" s="31" t="s">
        <v>1068</v>
      </c>
      <c r="E321" s="31">
        <v>56344</v>
      </c>
      <c r="F321" s="31">
        <v>68600</v>
      </c>
      <c r="G321" s="31">
        <v>12256</v>
      </c>
      <c r="H321" s="32">
        <v>0.17865889209999999</v>
      </c>
      <c r="J321" s="26" t="s">
        <v>1033</v>
      </c>
      <c r="K321" s="26" t="s">
        <v>992</v>
      </c>
      <c r="L321" s="26" t="s">
        <v>33</v>
      </c>
      <c r="M321" s="26">
        <v>43.46</v>
      </c>
      <c r="N321" s="26">
        <v>27.707000000000001</v>
      </c>
      <c r="O321" s="26">
        <v>15.75</v>
      </c>
      <c r="P321" s="26">
        <v>0.36240220892774999</v>
      </c>
    </row>
    <row r="322" spans="1:16" ht="15" customHeight="1" x14ac:dyDescent="0.25">
      <c r="A322" s="30" t="s">
        <v>1053</v>
      </c>
      <c r="B322" s="31" t="s">
        <v>1069</v>
      </c>
      <c r="C322" s="31" t="s">
        <v>1070</v>
      </c>
      <c r="D322" s="31" t="s">
        <v>1071</v>
      </c>
      <c r="E322" s="31">
        <v>51239</v>
      </c>
      <c r="F322" s="31">
        <v>60300</v>
      </c>
      <c r="G322" s="31">
        <v>9061</v>
      </c>
      <c r="H322" s="32">
        <v>0.15026534</v>
      </c>
      <c r="J322" s="26" t="s">
        <v>1035</v>
      </c>
      <c r="K322" s="26" t="s">
        <v>992</v>
      </c>
      <c r="L322" s="26" t="s">
        <v>47</v>
      </c>
      <c r="M322" s="26">
        <v>38.270000000000003</v>
      </c>
      <c r="N322" s="26">
        <v>22.478000000000002</v>
      </c>
      <c r="O322" s="26">
        <v>15.79</v>
      </c>
      <c r="P322" s="26">
        <v>0.41259472171413603</v>
      </c>
    </row>
    <row r="323" spans="1:16" ht="15" customHeight="1" x14ac:dyDescent="0.25">
      <c r="A323" s="30" t="s">
        <v>1053</v>
      </c>
      <c r="B323" s="31" t="s">
        <v>1072</v>
      </c>
      <c r="C323" s="31" t="s">
        <v>1073</v>
      </c>
      <c r="D323" s="31" t="s">
        <v>1074</v>
      </c>
      <c r="E323" s="31">
        <v>8961</v>
      </c>
      <c r="F323" s="31">
        <v>35470</v>
      </c>
      <c r="G323" s="31">
        <v>26509</v>
      </c>
      <c r="H323" s="32">
        <v>0.74736396959999996</v>
      </c>
      <c r="J323" s="26" t="s">
        <v>1037</v>
      </c>
      <c r="K323" s="26" t="s">
        <v>992</v>
      </c>
      <c r="L323" s="26" t="s">
        <v>223</v>
      </c>
      <c r="M323" s="26">
        <v>56.83</v>
      </c>
      <c r="N323" s="26">
        <v>52.232999999999997</v>
      </c>
      <c r="O323" s="26">
        <v>4.5999999999999996</v>
      </c>
      <c r="P323" s="26">
        <v>8.0943163821924999E-2</v>
      </c>
    </row>
    <row r="324" spans="1:16" ht="15" customHeight="1" x14ac:dyDescent="0.25">
      <c r="A324" s="30" t="s">
        <v>1053</v>
      </c>
      <c r="B324" s="31" t="s">
        <v>1075</v>
      </c>
      <c r="C324" s="31" t="s">
        <v>1076</v>
      </c>
      <c r="D324" s="31" t="s">
        <v>1077</v>
      </c>
      <c r="E324" s="31">
        <v>35629</v>
      </c>
      <c r="F324" s="31">
        <v>61390</v>
      </c>
      <c r="G324" s="31">
        <v>25761</v>
      </c>
      <c r="H324" s="32">
        <v>0.41962860400000002</v>
      </c>
      <c r="J324" s="26" t="s">
        <v>1039</v>
      </c>
      <c r="K324" s="26" t="s">
        <v>992</v>
      </c>
      <c r="L324" s="26" t="s">
        <v>99</v>
      </c>
      <c r="M324" s="26">
        <v>52.99</v>
      </c>
      <c r="N324" s="26">
        <v>44.378</v>
      </c>
      <c r="O324" s="26">
        <v>8.61</v>
      </c>
      <c r="P324" s="26">
        <v>0.16248348745046201</v>
      </c>
    </row>
    <row r="325" spans="1:16" ht="15" customHeight="1" x14ac:dyDescent="0.25">
      <c r="A325" s="30" t="s">
        <v>1053</v>
      </c>
      <c r="B325" s="31" t="s">
        <v>1078</v>
      </c>
      <c r="C325" s="31" t="s">
        <v>1079</v>
      </c>
      <c r="D325" s="31" t="s">
        <v>1080</v>
      </c>
      <c r="E325" s="31">
        <v>52814</v>
      </c>
      <c r="F325" s="31">
        <v>87460</v>
      </c>
      <c r="G325" s="31">
        <v>34646</v>
      </c>
      <c r="H325" s="32">
        <v>0.3961353762</v>
      </c>
      <c r="J325" s="26" t="s">
        <v>1041</v>
      </c>
      <c r="K325" s="26" t="s">
        <v>992</v>
      </c>
      <c r="L325" s="26" t="s">
        <v>102</v>
      </c>
      <c r="M325" s="26">
        <v>40.81</v>
      </c>
      <c r="N325" s="26">
        <v>35.808999999999997</v>
      </c>
      <c r="O325" s="26">
        <v>5</v>
      </c>
      <c r="P325" s="26">
        <v>0.12251899044351899</v>
      </c>
    </row>
    <row r="326" spans="1:16" ht="15" customHeight="1" x14ac:dyDescent="0.25">
      <c r="A326" s="30" t="s">
        <v>1053</v>
      </c>
      <c r="B326" s="31" t="s">
        <v>1081</v>
      </c>
      <c r="C326" s="31" t="s">
        <v>1082</v>
      </c>
      <c r="D326" s="31" t="s">
        <v>1083</v>
      </c>
      <c r="E326" s="31">
        <v>102025</v>
      </c>
      <c r="F326" s="31">
        <v>112630</v>
      </c>
      <c r="G326" s="31">
        <v>10605</v>
      </c>
      <c r="H326" s="32">
        <v>9.4157861999999995E-2</v>
      </c>
      <c r="J326" s="26" t="s">
        <v>1043</v>
      </c>
      <c r="K326" s="26" t="s">
        <v>992</v>
      </c>
      <c r="L326" s="26" t="s">
        <v>61</v>
      </c>
      <c r="M326" s="26">
        <v>51.78</v>
      </c>
      <c r="N326" s="26">
        <v>39.253999999999998</v>
      </c>
      <c r="O326" s="26">
        <v>12.53</v>
      </c>
      <c r="P326" s="26">
        <v>0.24198532251834701</v>
      </c>
    </row>
    <row r="327" spans="1:16" ht="15" customHeight="1" x14ac:dyDescent="0.25">
      <c r="A327" s="30" t="s">
        <v>1053</v>
      </c>
      <c r="B327" s="31" t="s">
        <v>1084</v>
      </c>
      <c r="C327" s="31" t="s">
        <v>1085</v>
      </c>
      <c r="D327" s="31" t="s">
        <v>1086</v>
      </c>
      <c r="E327" s="31">
        <v>61491</v>
      </c>
      <c r="F327" s="31">
        <v>66170</v>
      </c>
      <c r="G327" s="31">
        <v>4679</v>
      </c>
      <c r="H327" s="32">
        <v>7.0711802899999995E-2</v>
      </c>
      <c r="J327" s="26" t="s">
        <v>1045</v>
      </c>
      <c r="K327" s="26" t="s">
        <v>992</v>
      </c>
      <c r="L327" s="26" t="s">
        <v>84</v>
      </c>
      <c r="M327" s="26">
        <v>54.86</v>
      </c>
      <c r="N327" s="26">
        <v>38.037999999999997</v>
      </c>
      <c r="O327" s="26">
        <v>16.82</v>
      </c>
      <c r="P327" s="26">
        <v>0.30659861465548699</v>
      </c>
    </row>
    <row r="328" spans="1:16" ht="15" customHeight="1" x14ac:dyDescent="0.25">
      <c r="A328" s="30" t="s">
        <v>1053</v>
      </c>
      <c r="B328" s="31" t="s">
        <v>1087</v>
      </c>
      <c r="C328" s="31" t="s">
        <v>1088</v>
      </c>
      <c r="D328" s="31" t="s">
        <v>1089</v>
      </c>
      <c r="E328" s="31">
        <v>62447</v>
      </c>
      <c r="F328" s="31">
        <v>63980</v>
      </c>
      <c r="G328" s="31">
        <v>1533</v>
      </c>
      <c r="H328" s="32">
        <v>2.3960612700000002E-2</v>
      </c>
      <c r="J328" s="26" t="s">
        <v>1047</v>
      </c>
      <c r="K328" s="26" t="s">
        <v>992</v>
      </c>
      <c r="L328" s="26" t="s">
        <v>95</v>
      </c>
      <c r="M328" s="26">
        <v>77.03</v>
      </c>
      <c r="N328" s="26">
        <v>50.476999999999997</v>
      </c>
      <c r="O328" s="26">
        <v>26.55</v>
      </c>
      <c r="P328" s="26">
        <v>0.34467090743866002</v>
      </c>
    </row>
    <row r="329" spans="1:16" ht="15" customHeight="1" x14ac:dyDescent="0.25">
      <c r="A329" s="30" t="s">
        <v>1053</v>
      </c>
      <c r="B329" s="31" t="s">
        <v>1090</v>
      </c>
      <c r="C329" s="31" t="s">
        <v>1091</v>
      </c>
      <c r="D329" s="31" t="s">
        <v>1092</v>
      </c>
      <c r="E329" s="31">
        <v>53251</v>
      </c>
      <c r="F329" s="31">
        <v>58040</v>
      </c>
      <c r="G329" s="31">
        <v>4789</v>
      </c>
      <c r="H329" s="32">
        <v>8.2512060600000006E-2</v>
      </c>
      <c r="J329" s="26" t="s">
        <v>1049</v>
      </c>
      <c r="K329" s="26" t="s">
        <v>992</v>
      </c>
      <c r="L329" s="26" t="s">
        <v>183</v>
      </c>
      <c r="M329" s="26">
        <v>1.2</v>
      </c>
      <c r="N329" s="26">
        <v>0</v>
      </c>
      <c r="O329" s="26">
        <v>1.2</v>
      </c>
      <c r="P329" s="26">
        <v>1</v>
      </c>
    </row>
    <row r="330" spans="1:16" ht="15" customHeight="1" x14ac:dyDescent="0.25">
      <c r="A330" s="30" t="s">
        <v>1053</v>
      </c>
      <c r="B330" s="31" t="s">
        <v>1093</v>
      </c>
      <c r="C330" s="31" t="s">
        <v>1094</v>
      </c>
      <c r="D330" s="31" t="s">
        <v>1095</v>
      </c>
      <c r="E330" s="31">
        <v>139294</v>
      </c>
      <c r="F330" s="31">
        <v>155590</v>
      </c>
      <c r="G330" s="31">
        <v>16296</v>
      </c>
      <c r="H330" s="32">
        <v>0.1047368083</v>
      </c>
      <c r="J330" s="26" t="s">
        <v>1051</v>
      </c>
      <c r="K330" s="26" t="s">
        <v>992</v>
      </c>
      <c r="L330" s="26" t="s">
        <v>87</v>
      </c>
      <c r="M330" s="26">
        <v>72.34</v>
      </c>
      <c r="N330" s="26">
        <v>51.826999999999998</v>
      </c>
      <c r="O330" s="26">
        <v>20.51</v>
      </c>
      <c r="P330" s="26">
        <v>0.28352225601327102</v>
      </c>
    </row>
    <row r="331" spans="1:16" ht="15" customHeight="1" x14ac:dyDescent="0.25">
      <c r="A331" s="30" t="s">
        <v>1053</v>
      </c>
      <c r="B331" s="31" t="s">
        <v>1096</v>
      </c>
      <c r="C331" s="31" t="s">
        <v>1097</v>
      </c>
      <c r="D331" s="31" t="s">
        <v>1098</v>
      </c>
      <c r="E331" s="31">
        <v>106532</v>
      </c>
      <c r="F331" s="31">
        <v>109410</v>
      </c>
      <c r="G331" s="31">
        <v>2878</v>
      </c>
      <c r="H331" s="32">
        <v>2.6304725300000002E-2</v>
      </c>
      <c r="J331" s="26" t="s">
        <v>1055</v>
      </c>
      <c r="K331" s="26" t="s">
        <v>1053</v>
      </c>
      <c r="L331" s="26" t="s">
        <v>1054</v>
      </c>
      <c r="M331" s="26">
        <v>34.979999999999997</v>
      </c>
      <c r="N331" s="26">
        <v>16.312999999999999</v>
      </c>
      <c r="O331" s="26">
        <v>18.670000000000002</v>
      </c>
      <c r="P331" s="26">
        <v>0.53373356203544897</v>
      </c>
    </row>
    <row r="332" spans="1:16" ht="15" customHeight="1" x14ac:dyDescent="0.25">
      <c r="A332" s="30" t="s">
        <v>1053</v>
      </c>
      <c r="B332" s="31" t="s">
        <v>1099</v>
      </c>
      <c r="C332" s="31" t="s">
        <v>1100</v>
      </c>
      <c r="D332" s="31" t="s">
        <v>1101</v>
      </c>
      <c r="E332" s="31">
        <v>77251</v>
      </c>
      <c r="F332" s="31">
        <v>79070</v>
      </c>
      <c r="G332" s="31">
        <v>1819</v>
      </c>
      <c r="H332" s="32">
        <v>2.3004932299999999E-2</v>
      </c>
      <c r="J332" s="26" t="s">
        <v>1058</v>
      </c>
      <c r="K332" s="26" t="s">
        <v>1053</v>
      </c>
      <c r="L332" s="26" t="s">
        <v>1057</v>
      </c>
      <c r="M332" s="26">
        <v>61.73</v>
      </c>
      <c r="N332" s="26">
        <v>30.806999999999999</v>
      </c>
      <c r="O332" s="26">
        <v>30.92</v>
      </c>
      <c r="P332" s="26">
        <v>0.50089097683460204</v>
      </c>
    </row>
    <row r="333" spans="1:16" ht="15" customHeight="1" x14ac:dyDescent="0.25">
      <c r="A333" s="30" t="s">
        <v>1053</v>
      </c>
      <c r="B333" s="31" t="s">
        <v>1102</v>
      </c>
      <c r="C333" s="31" t="s">
        <v>1103</v>
      </c>
      <c r="D333" s="31" t="s">
        <v>1104</v>
      </c>
      <c r="E333" s="31">
        <v>31775</v>
      </c>
      <c r="F333" s="31">
        <v>32670</v>
      </c>
      <c r="G333" s="31">
        <v>895</v>
      </c>
      <c r="H333" s="32">
        <v>2.73951638E-2</v>
      </c>
      <c r="J333" s="26" t="s">
        <v>1061</v>
      </c>
      <c r="K333" s="26" t="s">
        <v>1053</v>
      </c>
      <c r="L333" s="26" t="s">
        <v>1060</v>
      </c>
      <c r="M333" s="26">
        <v>57.21</v>
      </c>
      <c r="N333" s="26">
        <v>46.372</v>
      </c>
      <c r="O333" s="26">
        <v>10.84</v>
      </c>
      <c r="P333" s="26">
        <v>0.18947736409718599</v>
      </c>
    </row>
    <row r="334" spans="1:16" ht="15" customHeight="1" x14ac:dyDescent="0.25">
      <c r="A334" s="30" t="s">
        <v>1053</v>
      </c>
      <c r="B334" s="31" t="s">
        <v>1105</v>
      </c>
      <c r="C334" s="31" t="s">
        <v>1106</v>
      </c>
      <c r="D334" s="31" t="s">
        <v>1107</v>
      </c>
      <c r="E334" s="31">
        <v>40935</v>
      </c>
      <c r="F334" s="31">
        <v>41390</v>
      </c>
      <c r="G334" s="31">
        <v>455</v>
      </c>
      <c r="H334" s="32">
        <v>1.0992993499999999E-2</v>
      </c>
      <c r="J334" s="26" t="s">
        <v>1064</v>
      </c>
      <c r="K334" s="26" t="s">
        <v>1053</v>
      </c>
      <c r="L334" s="26" t="s">
        <v>1063</v>
      </c>
      <c r="M334" s="26">
        <v>44.8</v>
      </c>
      <c r="N334" s="26">
        <v>33.658999999999999</v>
      </c>
      <c r="O334" s="26">
        <v>11.14</v>
      </c>
      <c r="P334" s="26">
        <v>0.24866071428571401</v>
      </c>
    </row>
    <row r="335" spans="1:16" ht="15" customHeight="1" x14ac:dyDescent="0.25">
      <c r="A335" s="30" t="s">
        <v>1053</v>
      </c>
      <c r="B335" s="31" t="s">
        <v>1108</v>
      </c>
      <c r="C335" s="31" t="s">
        <v>1109</v>
      </c>
      <c r="D335" s="31" t="s">
        <v>1110</v>
      </c>
      <c r="E335" s="31">
        <v>31200</v>
      </c>
      <c r="F335" s="31">
        <v>41850</v>
      </c>
      <c r="G335" s="31">
        <v>10650</v>
      </c>
      <c r="H335" s="32">
        <v>0.2544802867</v>
      </c>
      <c r="J335" s="26" t="s">
        <v>1067</v>
      </c>
      <c r="K335" s="26" t="s">
        <v>1053</v>
      </c>
      <c r="L335" s="26" t="s">
        <v>1066</v>
      </c>
      <c r="M335" s="26">
        <v>68.599999999999994</v>
      </c>
      <c r="N335" s="26">
        <v>56.2</v>
      </c>
      <c r="O335" s="26">
        <v>12.4</v>
      </c>
      <c r="P335" s="26">
        <v>0.180758017492711</v>
      </c>
    </row>
    <row r="336" spans="1:16" ht="15" customHeight="1" x14ac:dyDescent="0.25">
      <c r="A336" s="30" t="s">
        <v>1053</v>
      </c>
      <c r="B336" s="31" t="s">
        <v>1111</v>
      </c>
      <c r="C336" s="31" t="s">
        <v>1112</v>
      </c>
      <c r="D336" s="31" t="s">
        <v>1113</v>
      </c>
      <c r="E336" s="31">
        <v>64087</v>
      </c>
      <c r="F336" s="31">
        <v>68020</v>
      </c>
      <c r="G336" s="31">
        <v>3933</v>
      </c>
      <c r="H336" s="32">
        <v>5.7821229100000003E-2</v>
      </c>
      <c r="J336" s="26" t="s">
        <v>1070</v>
      </c>
      <c r="K336" s="26" t="s">
        <v>1053</v>
      </c>
      <c r="L336" s="26" t="s">
        <v>1069</v>
      </c>
      <c r="M336" s="26">
        <v>60.3</v>
      </c>
      <c r="N336" s="26">
        <v>51.156999999999996</v>
      </c>
      <c r="O336" s="26">
        <v>9.14</v>
      </c>
      <c r="P336" s="26">
        <v>0.15157545605306799</v>
      </c>
    </row>
    <row r="337" spans="1:16" ht="15" customHeight="1" x14ac:dyDescent="0.25">
      <c r="A337" s="30" t="s">
        <v>1053</v>
      </c>
      <c r="B337" s="31" t="s">
        <v>1114</v>
      </c>
      <c r="C337" s="31" t="s">
        <v>1115</v>
      </c>
      <c r="D337" s="31" t="s">
        <v>1116</v>
      </c>
      <c r="E337" s="31">
        <v>28793</v>
      </c>
      <c r="F337" s="31">
        <v>64570</v>
      </c>
      <c r="G337" s="31">
        <v>35777</v>
      </c>
      <c r="H337" s="32">
        <v>0.5540808425</v>
      </c>
      <c r="J337" s="26" t="s">
        <v>1073</v>
      </c>
      <c r="K337" s="26" t="s">
        <v>1053</v>
      </c>
      <c r="L337" s="26" t="s">
        <v>1072</v>
      </c>
      <c r="M337" s="26">
        <v>35.47</v>
      </c>
      <c r="N337" s="26">
        <v>8.9149999999999991</v>
      </c>
      <c r="O337" s="26">
        <v>26.56</v>
      </c>
      <c r="P337" s="26">
        <v>0.74880180434169696</v>
      </c>
    </row>
    <row r="338" spans="1:16" ht="15" customHeight="1" x14ac:dyDescent="0.25">
      <c r="A338" s="30" t="s">
        <v>1053</v>
      </c>
      <c r="B338" s="31" t="s">
        <v>1117</v>
      </c>
      <c r="C338" s="31" t="s">
        <v>1118</v>
      </c>
      <c r="D338" s="31" t="s">
        <v>1119</v>
      </c>
      <c r="E338" s="31">
        <v>26502</v>
      </c>
      <c r="F338" s="31">
        <v>27320</v>
      </c>
      <c r="G338" s="31">
        <v>818</v>
      </c>
      <c r="H338" s="32">
        <v>2.99414348E-2</v>
      </c>
      <c r="J338" s="26" t="s">
        <v>1076</v>
      </c>
      <c r="K338" s="26" t="s">
        <v>1053</v>
      </c>
      <c r="L338" s="26" t="s">
        <v>1075</v>
      </c>
      <c r="M338" s="26">
        <v>61.39</v>
      </c>
      <c r="N338" s="26">
        <v>35.517000000000003</v>
      </c>
      <c r="O338" s="26">
        <v>25.87</v>
      </c>
      <c r="P338" s="26">
        <v>0.42140413748167499</v>
      </c>
    </row>
    <row r="339" spans="1:16" ht="15" customHeight="1" x14ac:dyDescent="0.25">
      <c r="A339" s="30" t="s">
        <v>1120</v>
      </c>
      <c r="B339" s="31" t="s">
        <v>1121</v>
      </c>
      <c r="C339" s="31" t="s">
        <v>1122</v>
      </c>
      <c r="D339" s="31" t="s">
        <v>1123</v>
      </c>
      <c r="E339" s="31">
        <v>22998</v>
      </c>
      <c r="F339" s="31">
        <v>23631.487352</v>
      </c>
      <c r="G339" s="31">
        <v>633.48735165999994</v>
      </c>
      <c r="H339" s="32">
        <v>2.68069183E-2</v>
      </c>
      <c r="J339" s="26" t="s">
        <v>1079</v>
      </c>
      <c r="K339" s="26" t="s">
        <v>1053</v>
      </c>
      <c r="L339" s="26" t="s">
        <v>1078</v>
      </c>
      <c r="M339" s="26">
        <v>87.46</v>
      </c>
      <c r="N339" s="26">
        <v>52.667999999999999</v>
      </c>
      <c r="O339" s="26">
        <v>34.79</v>
      </c>
      <c r="P339" s="26">
        <v>0.39778184312828702</v>
      </c>
    </row>
    <row r="340" spans="1:16" ht="15" customHeight="1" x14ac:dyDescent="0.25">
      <c r="A340" s="30" t="s">
        <v>1120</v>
      </c>
      <c r="B340" s="31" t="s">
        <v>1124</v>
      </c>
      <c r="C340" s="31" t="s">
        <v>1125</v>
      </c>
      <c r="D340" s="31" t="s">
        <v>1126</v>
      </c>
      <c r="E340" s="31">
        <v>44916</v>
      </c>
      <c r="F340" s="31">
        <v>69425.657730000006</v>
      </c>
      <c r="G340" s="31">
        <v>24509.657729999999</v>
      </c>
      <c r="H340" s="32">
        <v>0.35303457729999999</v>
      </c>
      <c r="J340" s="26" t="s">
        <v>1082</v>
      </c>
      <c r="K340" s="26" t="s">
        <v>1053</v>
      </c>
      <c r="L340" s="26" t="s">
        <v>1081</v>
      </c>
      <c r="M340" s="26">
        <v>112.63</v>
      </c>
      <c r="N340" s="26">
        <v>101.833</v>
      </c>
      <c r="O340" s="26">
        <v>10.8</v>
      </c>
      <c r="P340" s="26">
        <v>9.5889194708336997E-2</v>
      </c>
    </row>
    <row r="341" spans="1:16" ht="15" customHeight="1" x14ac:dyDescent="0.25">
      <c r="A341" s="30" t="s">
        <v>1120</v>
      </c>
      <c r="B341" s="31" t="s">
        <v>1127</v>
      </c>
      <c r="C341" s="31" t="s">
        <v>1128</v>
      </c>
      <c r="D341" s="31" t="s">
        <v>1129</v>
      </c>
      <c r="E341" s="31">
        <v>54635</v>
      </c>
      <c r="F341" s="31">
        <v>55077.205386000001</v>
      </c>
      <c r="G341" s="31">
        <v>442.20538641000002</v>
      </c>
      <c r="H341" s="32">
        <v>8.0288275999999999E-3</v>
      </c>
      <c r="J341" s="26" t="s">
        <v>1085</v>
      </c>
      <c r="K341" s="26" t="s">
        <v>1053</v>
      </c>
      <c r="L341" s="26" t="s">
        <v>1084</v>
      </c>
      <c r="M341" s="26">
        <v>66.17</v>
      </c>
      <c r="N341" s="26">
        <v>61.414000000000001</v>
      </c>
      <c r="O341" s="26">
        <v>4.76</v>
      </c>
      <c r="P341" s="26">
        <v>7.1935922623545395E-2</v>
      </c>
    </row>
    <row r="342" spans="1:16" ht="15" customHeight="1" x14ac:dyDescent="0.25">
      <c r="A342" s="30" t="s">
        <v>1120</v>
      </c>
      <c r="B342" s="31" t="s">
        <v>1130</v>
      </c>
      <c r="C342" s="31" t="s">
        <v>1131</v>
      </c>
      <c r="D342" s="31" t="s">
        <v>1132</v>
      </c>
      <c r="E342" s="31">
        <v>41662</v>
      </c>
      <c r="F342" s="31">
        <v>45835.497549</v>
      </c>
      <c r="G342" s="31">
        <v>4173.4975492000003</v>
      </c>
      <c r="H342" s="32">
        <v>9.1053828899999995E-2</v>
      </c>
      <c r="J342" s="26" t="s">
        <v>1088</v>
      </c>
      <c r="K342" s="26" t="s">
        <v>1053</v>
      </c>
      <c r="L342" s="26" t="s">
        <v>1087</v>
      </c>
      <c r="M342" s="26">
        <v>63.98</v>
      </c>
      <c r="N342" s="26">
        <v>62.329000000000001</v>
      </c>
      <c r="O342" s="26">
        <v>1.65</v>
      </c>
      <c r="P342" s="26">
        <v>2.5789309159112199E-2</v>
      </c>
    </row>
    <row r="343" spans="1:16" ht="15" customHeight="1" x14ac:dyDescent="0.25">
      <c r="A343" s="30" t="s">
        <v>1120</v>
      </c>
      <c r="B343" s="31" t="s">
        <v>1133</v>
      </c>
      <c r="C343" s="31" t="s">
        <v>1134</v>
      </c>
      <c r="D343" s="31" t="s">
        <v>1135</v>
      </c>
      <c r="E343" s="31">
        <v>36079</v>
      </c>
      <c r="F343" s="31">
        <v>39108</v>
      </c>
      <c r="G343" s="31">
        <v>3029</v>
      </c>
      <c r="H343" s="32">
        <v>7.7452183699999996E-2</v>
      </c>
      <c r="J343" s="26" t="s">
        <v>1091</v>
      </c>
      <c r="K343" s="26" t="s">
        <v>1053</v>
      </c>
      <c r="L343" s="26" t="s">
        <v>1090</v>
      </c>
      <c r="M343" s="26">
        <v>58.04</v>
      </c>
      <c r="N343" s="26">
        <v>53.23</v>
      </c>
      <c r="O343" s="26">
        <v>4.8099999999999996</v>
      </c>
      <c r="P343" s="26">
        <v>8.2873880082701606E-2</v>
      </c>
    </row>
    <row r="344" spans="1:16" ht="15" customHeight="1" x14ac:dyDescent="0.25">
      <c r="A344" s="30" t="s">
        <v>1120</v>
      </c>
      <c r="B344" s="31" t="s">
        <v>1136</v>
      </c>
      <c r="C344" s="31" t="s">
        <v>1137</v>
      </c>
      <c r="D344" s="31" t="s">
        <v>1138</v>
      </c>
      <c r="E344" s="31">
        <v>1712</v>
      </c>
      <c r="F344" s="31">
        <v>12769.561591</v>
      </c>
      <c r="G344" s="31">
        <v>11057.561591</v>
      </c>
      <c r="H344" s="32">
        <v>0.86593118430000005</v>
      </c>
      <c r="J344" s="26" t="s">
        <v>1094</v>
      </c>
      <c r="K344" s="26" t="s">
        <v>1053</v>
      </c>
      <c r="L344" s="26" t="s">
        <v>1093</v>
      </c>
      <c r="M344" s="26">
        <v>155.59</v>
      </c>
      <c r="N344" s="26">
        <v>138.95599999999999</v>
      </c>
      <c r="O344" s="26">
        <v>16.63</v>
      </c>
      <c r="P344" s="26">
        <v>0.106883475801787</v>
      </c>
    </row>
    <row r="345" spans="1:16" ht="15" customHeight="1" x14ac:dyDescent="0.25">
      <c r="A345" s="30" t="s">
        <v>1120</v>
      </c>
      <c r="B345" s="31" t="s">
        <v>1139</v>
      </c>
      <c r="C345" s="31" t="s">
        <v>1140</v>
      </c>
      <c r="D345" s="31" t="s">
        <v>1141</v>
      </c>
      <c r="E345" s="31">
        <v>67607</v>
      </c>
      <c r="F345" s="31">
        <v>72257.092021000004</v>
      </c>
      <c r="G345" s="31">
        <v>4650.0920206000001</v>
      </c>
      <c r="H345" s="32">
        <v>6.4354818199999997E-2</v>
      </c>
      <c r="J345" s="26" t="s">
        <v>1097</v>
      </c>
      <c r="K345" s="26" t="s">
        <v>1053</v>
      </c>
      <c r="L345" s="26" t="s">
        <v>1096</v>
      </c>
      <c r="M345" s="26">
        <v>109.41</v>
      </c>
      <c r="N345" s="26">
        <v>106.34</v>
      </c>
      <c r="O345" s="26">
        <v>3.07</v>
      </c>
      <c r="P345" s="26">
        <v>2.8059592359016498E-2</v>
      </c>
    </row>
    <row r="346" spans="1:16" ht="15" customHeight="1" x14ac:dyDescent="0.25">
      <c r="A346" s="30" t="s">
        <v>1120</v>
      </c>
      <c r="B346" s="31" t="s">
        <v>1142</v>
      </c>
      <c r="C346" s="31" t="s">
        <v>1143</v>
      </c>
      <c r="D346" s="31" t="s">
        <v>1144</v>
      </c>
      <c r="E346" s="31">
        <v>44301</v>
      </c>
      <c r="F346" s="31">
        <v>108818.52323999999</v>
      </c>
      <c r="G346" s="31">
        <v>64517.523241000003</v>
      </c>
      <c r="H346" s="32">
        <v>0.59289100159999997</v>
      </c>
      <c r="J346" s="26" t="s">
        <v>1100</v>
      </c>
      <c r="K346" s="26" t="s">
        <v>1053</v>
      </c>
      <c r="L346" s="26" t="s">
        <v>1099</v>
      </c>
      <c r="M346" s="26">
        <v>79.069999999999993</v>
      </c>
      <c r="N346" s="26">
        <v>77.117999999999995</v>
      </c>
      <c r="O346" s="26">
        <v>1.95</v>
      </c>
      <c r="P346" s="26">
        <v>2.46616921714936E-2</v>
      </c>
    </row>
    <row r="347" spans="1:16" ht="15" customHeight="1" x14ac:dyDescent="0.25">
      <c r="A347" s="30" t="s">
        <v>1120</v>
      </c>
      <c r="B347" s="31" t="s">
        <v>1145</v>
      </c>
      <c r="C347" s="31" t="s">
        <v>1146</v>
      </c>
      <c r="D347" s="31" t="s">
        <v>1147</v>
      </c>
      <c r="E347" s="31">
        <v>34566</v>
      </c>
      <c r="F347" s="31">
        <v>37544.455672999997</v>
      </c>
      <c r="G347" s="31">
        <v>2978.4556733999998</v>
      </c>
      <c r="H347" s="32">
        <v>7.9331438399999996E-2</v>
      </c>
      <c r="J347" s="26" t="s">
        <v>1103</v>
      </c>
      <c r="K347" s="26" t="s">
        <v>1053</v>
      </c>
      <c r="L347" s="26" t="s">
        <v>1102</v>
      </c>
      <c r="M347" s="26">
        <v>32.67</v>
      </c>
      <c r="N347" s="26">
        <v>31.696999999999999</v>
      </c>
      <c r="O347" s="26">
        <v>0.97</v>
      </c>
      <c r="P347" s="26">
        <v>2.9690847872666098E-2</v>
      </c>
    </row>
    <row r="348" spans="1:16" ht="15" customHeight="1" x14ac:dyDescent="0.25">
      <c r="A348" s="30" t="s">
        <v>1120</v>
      </c>
      <c r="B348" s="31" t="s">
        <v>1148</v>
      </c>
      <c r="C348" s="31" t="s">
        <v>1149</v>
      </c>
      <c r="D348" s="31" t="s">
        <v>1150</v>
      </c>
      <c r="E348" s="31">
        <v>37943</v>
      </c>
      <c r="F348" s="31">
        <v>39029.186113999996</v>
      </c>
      <c r="G348" s="31">
        <v>1086.1861140999999</v>
      </c>
      <c r="H348" s="32">
        <v>2.7830099000000001E-2</v>
      </c>
      <c r="J348" s="26" t="s">
        <v>1106</v>
      </c>
      <c r="K348" s="26" t="s">
        <v>1053</v>
      </c>
      <c r="L348" s="26" t="s">
        <v>1105</v>
      </c>
      <c r="M348" s="26">
        <v>41.39</v>
      </c>
      <c r="N348" s="26">
        <v>40.86</v>
      </c>
      <c r="O348" s="26">
        <v>0.53</v>
      </c>
      <c r="P348" s="26">
        <v>1.28050253684465E-2</v>
      </c>
    </row>
    <row r="349" spans="1:16" ht="15" customHeight="1" x14ac:dyDescent="0.25">
      <c r="A349" s="30" t="s">
        <v>1120</v>
      </c>
      <c r="B349" s="31" t="s">
        <v>1151</v>
      </c>
      <c r="C349" s="31" t="s">
        <v>1152</v>
      </c>
      <c r="D349" s="31" t="s">
        <v>1153</v>
      </c>
      <c r="E349" s="31">
        <v>31264</v>
      </c>
      <c r="F349" s="31">
        <v>42554</v>
      </c>
      <c r="G349" s="31">
        <v>11290</v>
      </c>
      <c r="H349" s="32">
        <v>0.26530995909999999</v>
      </c>
      <c r="J349" s="26" t="s">
        <v>1109</v>
      </c>
      <c r="K349" s="26" t="s">
        <v>1053</v>
      </c>
      <c r="L349" s="26" t="s">
        <v>1108</v>
      </c>
      <c r="M349" s="26">
        <v>41.85</v>
      </c>
      <c r="N349" s="26">
        <v>31.135000000000002</v>
      </c>
      <c r="O349" s="26">
        <v>10.72</v>
      </c>
      <c r="P349" s="26">
        <v>0.25615292712066901</v>
      </c>
    </row>
    <row r="350" spans="1:16" ht="15" customHeight="1" x14ac:dyDescent="0.25">
      <c r="A350" s="30" t="s">
        <v>1120</v>
      </c>
      <c r="B350" s="31" t="s">
        <v>1154</v>
      </c>
      <c r="C350" s="31" t="s">
        <v>1155</v>
      </c>
      <c r="D350" s="31" t="s">
        <v>1156</v>
      </c>
      <c r="E350" s="31">
        <v>59787</v>
      </c>
      <c r="F350" s="31">
        <v>63850.997044000003</v>
      </c>
      <c r="G350" s="31">
        <v>4063.9970438</v>
      </c>
      <c r="H350" s="32">
        <v>6.3648137600000002E-2</v>
      </c>
      <c r="J350" s="26" t="s">
        <v>1112</v>
      </c>
      <c r="K350" s="26" t="s">
        <v>1053</v>
      </c>
      <c r="L350" s="26" t="s">
        <v>1111</v>
      </c>
      <c r="M350" s="26">
        <v>68.02</v>
      </c>
      <c r="N350" s="26">
        <v>63.96</v>
      </c>
      <c r="O350" s="26">
        <v>4.0599999999999996</v>
      </c>
      <c r="P350" s="26">
        <v>5.9688326962658002E-2</v>
      </c>
    </row>
    <row r="351" spans="1:16" ht="15" customHeight="1" x14ac:dyDescent="0.25">
      <c r="A351" s="30" t="s">
        <v>1120</v>
      </c>
      <c r="B351" s="31" t="s">
        <v>1157</v>
      </c>
      <c r="C351" s="31" t="s">
        <v>1158</v>
      </c>
      <c r="D351" s="31" t="s">
        <v>1159</v>
      </c>
      <c r="E351" s="31">
        <v>0</v>
      </c>
      <c r="F351" s="31">
        <v>10497.379102999999</v>
      </c>
      <c r="G351" s="31">
        <v>10497.379102999999</v>
      </c>
      <c r="H351" s="32">
        <v>1</v>
      </c>
      <c r="J351" s="26" t="s">
        <v>1115</v>
      </c>
      <c r="K351" s="26" t="s">
        <v>1053</v>
      </c>
      <c r="L351" s="26" t="s">
        <v>1114</v>
      </c>
      <c r="M351" s="26">
        <v>64.569999999999993</v>
      </c>
      <c r="N351" s="26">
        <v>28.672000000000001</v>
      </c>
      <c r="O351" s="26">
        <v>35.9</v>
      </c>
      <c r="P351" s="26">
        <v>0.55598575189716604</v>
      </c>
    </row>
    <row r="352" spans="1:16" ht="15" customHeight="1" x14ac:dyDescent="0.25">
      <c r="A352" s="30" t="s">
        <v>1120</v>
      </c>
      <c r="B352" s="31" t="s">
        <v>1160</v>
      </c>
      <c r="C352" s="31" t="s">
        <v>1161</v>
      </c>
      <c r="D352" s="31" t="s">
        <v>1162</v>
      </c>
      <c r="E352" s="31">
        <v>37981</v>
      </c>
      <c r="F352" s="31">
        <v>54308.789283999999</v>
      </c>
      <c r="G352" s="31">
        <v>16327.789284</v>
      </c>
      <c r="H352" s="32">
        <v>0.30064727089999999</v>
      </c>
      <c r="J352" s="26" t="s">
        <v>1118</v>
      </c>
      <c r="K352" s="26" t="s">
        <v>1053</v>
      </c>
      <c r="L352" s="26" t="s">
        <v>1117</v>
      </c>
      <c r="M352" s="26">
        <v>27.32</v>
      </c>
      <c r="N352" s="26">
        <v>26.452999999999999</v>
      </c>
      <c r="O352" s="26">
        <v>0.87</v>
      </c>
      <c r="P352" s="26">
        <v>3.1844802342606199E-2</v>
      </c>
    </row>
    <row r="353" spans="1:16" ht="15" customHeight="1" x14ac:dyDescent="0.25">
      <c r="A353" s="30" t="s">
        <v>1120</v>
      </c>
      <c r="B353" s="31" t="s">
        <v>1163</v>
      </c>
      <c r="C353" s="31" t="s">
        <v>1164</v>
      </c>
      <c r="D353" s="31" t="s">
        <v>1165</v>
      </c>
      <c r="E353" s="31">
        <v>0</v>
      </c>
      <c r="F353" s="31">
        <v>10382.808012</v>
      </c>
      <c r="G353" s="31">
        <v>10382.808012</v>
      </c>
      <c r="H353" s="32">
        <v>1</v>
      </c>
      <c r="J353" s="26" t="s">
        <v>1122</v>
      </c>
      <c r="K353" s="26" t="s">
        <v>1120</v>
      </c>
      <c r="L353" s="26" t="s">
        <v>1121</v>
      </c>
      <c r="M353" s="26">
        <v>24.524000000000001</v>
      </c>
      <c r="N353" s="26">
        <v>22.952999999999999</v>
      </c>
      <c r="O353" s="26">
        <v>1.57</v>
      </c>
      <c r="P353" s="26">
        <v>6.4018920241396202E-2</v>
      </c>
    </row>
    <row r="354" spans="1:16" ht="15" customHeight="1" x14ac:dyDescent="0.25">
      <c r="A354" s="30" t="s">
        <v>1120</v>
      </c>
      <c r="B354" s="31" t="s">
        <v>1166</v>
      </c>
      <c r="C354" s="31" t="s">
        <v>1167</v>
      </c>
      <c r="D354" s="31" t="s">
        <v>1168</v>
      </c>
      <c r="E354" s="31">
        <v>47315</v>
      </c>
      <c r="F354" s="31">
        <v>52222.284291999997</v>
      </c>
      <c r="G354" s="31">
        <v>4907.2842922</v>
      </c>
      <c r="H354" s="32">
        <v>9.3969161999999995E-2</v>
      </c>
      <c r="J354" s="26" t="s">
        <v>1125</v>
      </c>
      <c r="K354" s="26" t="s">
        <v>1120</v>
      </c>
      <c r="L354" s="26" t="s">
        <v>1124</v>
      </c>
      <c r="M354" s="26">
        <v>74.822999999999993</v>
      </c>
      <c r="N354" s="26">
        <v>44.787999999999997</v>
      </c>
      <c r="O354" s="26">
        <v>30.04</v>
      </c>
      <c r="P354" s="26">
        <v>0.40148082808761998</v>
      </c>
    </row>
    <row r="355" spans="1:16" ht="15" customHeight="1" x14ac:dyDescent="0.25">
      <c r="A355" s="30" t="s">
        <v>1120</v>
      </c>
      <c r="B355" s="31" t="s">
        <v>1169</v>
      </c>
      <c r="C355" s="31" t="s">
        <v>1170</v>
      </c>
      <c r="D355" s="31" t="s">
        <v>1171</v>
      </c>
      <c r="E355" s="31">
        <v>128634</v>
      </c>
      <c r="F355" s="31">
        <v>145869.83851</v>
      </c>
      <c r="G355" s="31">
        <v>17235.838509000001</v>
      </c>
      <c r="H355" s="32">
        <v>0.1181590292</v>
      </c>
      <c r="J355" s="26" t="s">
        <v>1128</v>
      </c>
      <c r="K355" s="26" t="s">
        <v>1120</v>
      </c>
      <c r="L355" s="26" t="s">
        <v>1127</v>
      </c>
      <c r="M355" s="26">
        <v>58.453000000000003</v>
      </c>
      <c r="N355" s="26">
        <v>54.515000000000001</v>
      </c>
      <c r="O355" s="26">
        <v>3.94</v>
      </c>
      <c r="P355" s="26">
        <v>6.7404581458607796E-2</v>
      </c>
    </row>
    <row r="356" spans="1:16" ht="15" customHeight="1" x14ac:dyDescent="0.25">
      <c r="A356" s="30" t="s">
        <v>1120</v>
      </c>
      <c r="B356" s="31" t="s">
        <v>1172</v>
      </c>
      <c r="C356" s="31" t="s">
        <v>1173</v>
      </c>
      <c r="D356" s="31" t="s">
        <v>1174</v>
      </c>
      <c r="E356" s="31">
        <v>32706</v>
      </c>
      <c r="F356" s="31">
        <v>39369.254019</v>
      </c>
      <c r="G356" s="31">
        <v>6663.2540190999998</v>
      </c>
      <c r="H356" s="32">
        <v>0.1692501975</v>
      </c>
      <c r="J356" s="26" t="s">
        <v>1131</v>
      </c>
      <c r="K356" s="26" t="s">
        <v>1120</v>
      </c>
      <c r="L356" s="26" t="s">
        <v>1130</v>
      </c>
      <c r="M356" s="26">
        <v>48.055</v>
      </c>
      <c r="N356" s="26">
        <v>41.610999999999997</v>
      </c>
      <c r="O356" s="26">
        <v>6.44</v>
      </c>
      <c r="P356" s="26">
        <v>0.13401310997815</v>
      </c>
    </row>
    <row r="357" spans="1:16" ht="15" customHeight="1" x14ac:dyDescent="0.25">
      <c r="A357" s="30" t="s">
        <v>1120</v>
      </c>
      <c r="B357" s="31" t="s">
        <v>1175</v>
      </c>
      <c r="C357" s="31" t="s">
        <v>1176</v>
      </c>
      <c r="D357" s="31" t="s">
        <v>1177</v>
      </c>
      <c r="E357" s="31">
        <v>101005</v>
      </c>
      <c r="F357" s="31">
        <v>107574.04628</v>
      </c>
      <c r="G357" s="31">
        <v>6569.0462846</v>
      </c>
      <c r="H357" s="32">
        <v>6.1065345299999997E-2</v>
      </c>
      <c r="J357" s="26" t="s">
        <v>1134</v>
      </c>
      <c r="K357" s="26" t="s">
        <v>1120</v>
      </c>
      <c r="L357" s="26" t="s">
        <v>1133</v>
      </c>
      <c r="M357" s="26">
        <v>38.902000000000001</v>
      </c>
      <c r="N357" s="26">
        <v>36.051000000000002</v>
      </c>
      <c r="O357" s="26">
        <v>2.85</v>
      </c>
      <c r="P357" s="26">
        <v>7.3261014857847903E-2</v>
      </c>
    </row>
    <row r="358" spans="1:16" ht="15" customHeight="1" x14ac:dyDescent="0.25">
      <c r="A358" s="30" t="s">
        <v>1120</v>
      </c>
      <c r="B358" s="31" t="s">
        <v>1178</v>
      </c>
      <c r="C358" s="31" t="s">
        <v>1179</v>
      </c>
      <c r="D358" s="31" t="s">
        <v>1180</v>
      </c>
      <c r="E358" s="31">
        <v>67617</v>
      </c>
      <c r="F358" s="31">
        <v>111146.29375</v>
      </c>
      <c r="G358" s="31">
        <v>43529.293747999996</v>
      </c>
      <c r="H358" s="32">
        <v>0.39163963349999997</v>
      </c>
      <c r="J358" s="26" t="s">
        <v>1137</v>
      </c>
      <c r="K358" s="26" t="s">
        <v>1120</v>
      </c>
      <c r="L358" s="26" t="s">
        <v>1136</v>
      </c>
      <c r="M358" s="26">
        <v>14.706</v>
      </c>
      <c r="N358" s="26">
        <v>1.7090000000000001</v>
      </c>
      <c r="O358" s="26">
        <v>13</v>
      </c>
      <c r="P358" s="26">
        <v>0.88399292805657603</v>
      </c>
    </row>
    <row r="359" spans="1:16" ht="15" customHeight="1" x14ac:dyDescent="0.25">
      <c r="A359" s="30" t="s">
        <v>1120</v>
      </c>
      <c r="B359" s="31" t="s">
        <v>1181</v>
      </c>
      <c r="C359" s="31" t="s">
        <v>1182</v>
      </c>
      <c r="D359" s="31" t="s">
        <v>1183</v>
      </c>
      <c r="E359" s="31">
        <v>20936</v>
      </c>
      <c r="F359" s="31">
        <v>41550.003571000001</v>
      </c>
      <c r="G359" s="31">
        <v>20614.003571000001</v>
      </c>
      <c r="H359" s="32">
        <v>0.49612519370000002</v>
      </c>
      <c r="J359" s="26" t="s">
        <v>1140</v>
      </c>
      <c r="K359" s="26" t="s">
        <v>1120</v>
      </c>
      <c r="L359" s="26" t="s">
        <v>1139</v>
      </c>
      <c r="M359" s="26">
        <v>74.825999999999993</v>
      </c>
      <c r="N359" s="26">
        <v>67.498000000000005</v>
      </c>
      <c r="O359" s="26">
        <v>7.33</v>
      </c>
      <c r="P359" s="26">
        <v>9.7960601929810501E-2</v>
      </c>
    </row>
    <row r="360" spans="1:16" ht="15" customHeight="1" x14ac:dyDescent="0.25">
      <c r="A360" s="30" t="s">
        <v>1120</v>
      </c>
      <c r="B360" s="31" t="s">
        <v>1184</v>
      </c>
      <c r="C360" s="31" t="s">
        <v>1185</v>
      </c>
      <c r="D360" s="31" t="s">
        <v>1186</v>
      </c>
      <c r="E360" s="31">
        <v>221640</v>
      </c>
      <c r="F360" s="31">
        <v>234868.53317000001</v>
      </c>
      <c r="G360" s="31">
        <v>13228.533170999999</v>
      </c>
      <c r="H360" s="32">
        <v>5.6323139600000002E-2</v>
      </c>
      <c r="J360" s="26" t="s">
        <v>1143</v>
      </c>
      <c r="K360" s="26" t="s">
        <v>1120</v>
      </c>
      <c r="L360" s="26" t="s">
        <v>1142</v>
      </c>
      <c r="M360" s="26">
        <v>118.117</v>
      </c>
      <c r="N360" s="26">
        <v>44.21</v>
      </c>
      <c r="O360" s="26">
        <v>73.91</v>
      </c>
      <c r="P360" s="26">
        <v>0.62573549954705898</v>
      </c>
    </row>
    <row r="361" spans="1:16" ht="15" customHeight="1" x14ac:dyDescent="0.25">
      <c r="A361" s="30" t="s">
        <v>1120</v>
      </c>
      <c r="B361" s="31" t="s">
        <v>1187</v>
      </c>
      <c r="C361" s="31" t="s">
        <v>1188</v>
      </c>
      <c r="D361" s="31" t="s">
        <v>1189</v>
      </c>
      <c r="E361" s="31">
        <v>81261</v>
      </c>
      <c r="F361" s="31">
        <v>85249.114216999995</v>
      </c>
      <c r="G361" s="31">
        <v>3988.1142166999998</v>
      </c>
      <c r="H361" s="32">
        <v>4.6781884500000002E-2</v>
      </c>
      <c r="J361" s="26" t="s">
        <v>1146</v>
      </c>
      <c r="K361" s="26" t="s">
        <v>1120</v>
      </c>
      <c r="L361" s="26" t="s">
        <v>1145</v>
      </c>
      <c r="M361" s="26">
        <v>38.984999999999999</v>
      </c>
      <c r="N361" s="26">
        <v>34.500999999999998</v>
      </c>
      <c r="O361" s="26">
        <v>4.4800000000000004</v>
      </c>
      <c r="P361" s="26">
        <v>0.114915993330768</v>
      </c>
    </row>
    <row r="362" spans="1:16" ht="15" customHeight="1" x14ac:dyDescent="0.25">
      <c r="A362" s="30" t="s">
        <v>1120</v>
      </c>
      <c r="B362" s="31" t="s">
        <v>1190</v>
      </c>
      <c r="C362" s="31" t="s">
        <v>1191</v>
      </c>
      <c r="D362" s="31" t="s">
        <v>1192</v>
      </c>
      <c r="E362" s="31">
        <v>41659</v>
      </c>
      <c r="F362" s="31">
        <v>42863.495829</v>
      </c>
      <c r="G362" s="31">
        <v>1204.4958286999999</v>
      </c>
      <c r="H362" s="32">
        <v>2.8100737099999998E-2</v>
      </c>
      <c r="J362" s="26" t="s">
        <v>1149</v>
      </c>
      <c r="K362" s="26" t="s">
        <v>1120</v>
      </c>
      <c r="L362" s="26" t="s">
        <v>1148</v>
      </c>
      <c r="M362" s="26">
        <v>40.612000000000002</v>
      </c>
      <c r="N362" s="26">
        <v>37.881</v>
      </c>
      <c r="O362" s="26">
        <v>2.73</v>
      </c>
      <c r="P362" s="26">
        <v>6.7221510883482702E-2</v>
      </c>
    </row>
    <row r="363" spans="1:16" ht="15" customHeight="1" x14ac:dyDescent="0.25">
      <c r="A363" s="30" t="s">
        <v>1120</v>
      </c>
      <c r="B363" s="31" t="s">
        <v>1193</v>
      </c>
      <c r="C363" s="31" t="s">
        <v>1194</v>
      </c>
      <c r="D363" s="31" t="s">
        <v>1195</v>
      </c>
      <c r="E363" s="31">
        <v>76055</v>
      </c>
      <c r="F363" s="31">
        <v>77767.153797000006</v>
      </c>
      <c r="G363" s="31">
        <v>1712.1537975000001</v>
      </c>
      <c r="H363" s="32">
        <v>2.2016413299999999E-2</v>
      </c>
      <c r="J363" s="26" t="s">
        <v>1152</v>
      </c>
      <c r="K363" s="26" t="s">
        <v>1120</v>
      </c>
      <c r="L363" s="26" t="s">
        <v>1151</v>
      </c>
      <c r="M363" s="26">
        <v>45.209000000000003</v>
      </c>
      <c r="N363" s="26">
        <v>31.202999999999999</v>
      </c>
      <c r="O363" s="26">
        <v>14.01</v>
      </c>
      <c r="P363" s="26">
        <v>0.30989404764537998</v>
      </c>
    </row>
    <row r="364" spans="1:16" ht="15" customHeight="1" x14ac:dyDescent="0.25">
      <c r="A364" s="30" t="s">
        <v>1120</v>
      </c>
      <c r="B364" s="31" t="s">
        <v>1196</v>
      </c>
      <c r="C364" s="31" t="s">
        <v>1197</v>
      </c>
      <c r="D364" s="31" t="s">
        <v>1198</v>
      </c>
      <c r="E364" s="31">
        <v>41378</v>
      </c>
      <c r="F364" s="31">
        <v>53863.396817000001</v>
      </c>
      <c r="G364" s="31">
        <v>12485.396817000001</v>
      </c>
      <c r="H364" s="32">
        <v>0.23179742749999999</v>
      </c>
      <c r="J364" s="26" t="s">
        <v>1155</v>
      </c>
      <c r="K364" s="26" t="s">
        <v>1120</v>
      </c>
      <c r="L364" s="26" t="s">
        <v>1154</v>
      </c>
      <c r="M364" s="26">
        <v>68.158000000000001</v>
      </c>
      <c r="N364" s="26">
        <v>59.63</v>
      </c>
      <c r="O364" s="26">
        <v>8.5299999999999994</v>
      </c>
      <c r="P364" s="26">
        <v>0.12515038586812999</v>
      </c>
    </row>
    <row r="365" spans="1:16" ht="15" customHeight="1" x14ac:dyDescent="0.25">
      <c r="A365" s="30" t="s">
        <v>1120</v>
      </c>
      <c r="B365" s="31" t="s">
        <v>1199</v>
      </c>
      <c r="C365" s="31" t="s">
        <v>1200</v>
      </c>
      <c r="D365" s="31" t="s">
        <v>1201</v>
      </c>
      <c r="E365" s="31">
        <v>60868</v>
      </c>
      <c r="F365" s="31">
        <v>70337</v>
      </c>
      <c r="G365" s="31">
        <v>9469</v>
      </c>
      <c r="H365" s="32">
        <v>0.13462331350000001</v>
      </c>
      <c r="J365" s="26" t="s">
        <v>1158</v>
      </c>
      <c r="K365" s="26" t="s">
        <v>1120</v>
      </c>
      <c r="L365" s="26" t="s">
        <v>1157</v>
      </c>
      <c r="M365" s="26">
        <v>11.260999999999999</v>
      </c>
      <c r="N365" s="26">
        <v>0</v>
      </c>
      <c r="O365" s="26">
        <v>11.260999999999999</v>
      </c>
      <c r="P365" s="26">
        <v>1</v>
      </c>
    </row>
    <row r="366" spans="1:16" ht="15" customHeight="1" x14ac:dyDescent="0.25">
      <c r="A366" s="30" t="s">
        <v>1120</v>
      </c>
      <c r="B366" s="31" t="s">
        <v>1202</v>
      </c>
      <c r="C366" s="31" t="s">
        <v>1203</v>
      </c>
      <c r="D366" s="31" t="s">
        <v>1204</v>
      </c>
      <c r="E366" s="31">
        <v>44261</v>
      </c>
      <c r="F366" s="31">
        <v>46023</v>
      </c>
      <c r="G366" s="31">
        <v>1762</v>
      </c>
      <c r="H366" s="32">
        <v>3.8285205199999998E-2</v>
      </c>
      <c r="J366" s="26" t="s">
        <v>1161</v>
      </c>
      <c r="K366" s="26" t="s">
        <v>1120</v>
      </c>
      <c r="L366" s="26" t="s">
        <v>1160</v>
      </c>
      <c r="M366" s="26">
        <v>58.424999999999997</v>
      </c>
      <c r="N366" s="26">
        <v>37.838000000000001</v>
      </c>
      <c r="O366" s="26">
        <v>20.59</v>
      </c>
      <c r="P366" s="26">
        <v>0.35241762943945198</v>
      </c>
    </row>
    <row r="367" spans="1:16" ht="15" customHeight="1" x14ac:dyDescent="0.25">
      <c r="A367" s="30" t="s">
        <v>1120</v>
      </c>
      <c r="B367" s="31" t="s">
        <v>1205</v>
      </c>
      <c r="C367" s="31" t="s">
        <v>1206</v>
      </c>
      <c r="D367" s="31" t="s">
        <v>1207</v>
      </c>
      <c r="E367" s="31">
        <v>165140</v>
      </c>
      <c r="F367" s="31">
        <v>167543.99974</v>
      </c>
      <c r="G367" s="31">
        <v>2403.9997413000001</v>
      </c>
      <c r="H367" s="32">
        <v>1.4348468099999999E-2</v>
      </c>
      <c r="J367" s="26" t="s">
        <v>1164</v>
      </c>
      <c r="K367" s="26" t="s">
        <v>1120</v>
      </c>
      <c r="L367" s="26" t="s">
        <v>1163</v>
      </c>
      <c r="M367" s="26">
        <v>11.27</v>
      </c>
      <c r="N367" s="26">
        <v>0</v>
      </c>
      <c r="O367" s="26">
        <v>11.27</v>
      </c>
      <c r="P367" s="26">
        <v>1</v>
      </c>
    </row>
    <row r="368" spans="1:16" ht="15" customHeight="1" x14ac:dyDescent="0.25">
      <c r="A368" s="30" t="s">
        <v>1120</v>
      </c>
      <c r="B368" s="31" t="s">
        <v>1208</v>
      </c>
      <c r="C368" s="31" t="s">
        <v>1209</v>
      </c>
      <c r="D368" s="31" t="s">
        <v>1210</v>
      </c>
      <c r="E368" s="31">
        <v>47801</v>
      </c>
      <c r="F368" s="31">
        <v>68183.284299000006</v>
      </c>
      <c r="G368" s="31">
        <v>20382.284298999999</v>
      </c>
      <c r="H368" s="32">
        <v>0.29893374169999998</v>
      </c>
      <c r="J368" s="26" t="s">
        <v>1167</v>
      </c>
      <c r="K368" s="26" t="s">
        <v>1120</v>
      </c>
      <c r="L368" s="26" t="s">
        <v>1166</v>
      </c>
      <c r="M368" s="26">
        <v>55.485999999999997</v>
      </c>
      <c r="N368" s="26">
        <v>47.218000000000004</v>
      </c>
      <c r="O368" s="26">
        <v>8.27</v>
      </c>
      <c r="P368" s="26">
        <v>0.14904660635115199</v>
      </c>
    </row>
    <row r="369" spans="1:16" ht="15" customHeight="1" x14ac:dyDescent="0.25">
      <c r="A369" s="30" t="s">
        <v>1120</v>
      </c>
      <c r="B369" s="31" t="s">
        <v>1211</v>
      </c>
      <c r="C369" s="31" t="s">
        <v>1212</v>
      </c>
      <c r="D369" s="31" t="s">
        <v>1213</v>
      </c>
      <c r="E369" s="31">
        <v>259557</v>
      </c>
      <c r="F369" s="31">
        <v>291627.67349999998</v>
      </c>
      <c r="G369" s="31">
        <v>32070.673499</v>
      </c>
      <c r="H369" s="32">
        <v>0.109971297</v>
      </c>
      <c r="J369" s="26" t="s">
        <v>1170</v>
      </c>
      <c r="K369" s="26" t="s">
        <v>1120</v>
      </c>
      <c r="L369" s="26" t="s">
        <v>1169</v>
      </c>
      <c r="M369" s="26">
        <v>151.352</v>
      </c>
      <c r="N369" s="26">
        <v>128.41900000000001</v>
      </c>
      <c r="O369" s="26">
        <v>22.93</v>
      </c>
      <c r="P369" s="26">
        <v>0.151501136423701</v>
      </c>
    </row>
    <row r="370" spans="1:16" ht="15" customHeight="1" x14ac:dyDescent="0.25">
      <c r="A370" s="30" t="s">
        <v>1120</v>
      </c>
      <c r="B370" s="31" t="s">
        <v>1214</v>
      </c>
      <c r="C370" s="31" t="s">
        <v>1215</v>
      </c>
      <c r="D370" s="31" t="s">
        <v>1216</v>
      </c>
      <c r="E370" s="31">
        <v>144797</v>
      </c>
      <c r="F370" s="31">
        <v>151369.02411999999</v>
      </c>
      <c r="G370" s="31">
        <v>6572.0241164999998</v>
      </c>
      <c r="H370" s="32">
        <v>4.34172325E-2</v>
      </c>
      <c r="J370" s="26" t="s">
        <v>1173</v>
      </c>
      <c r="K370" s="26" t="s">
        <v>1120</v>
      </c>
      <c r="L370" s="26" t="s">
        <v>1172</v>
      </c>
      <c r="M370" s="26">
        <v>41.442999999999998</v>
      </c>
      <c r="N370" s="26">
        <v>32.637999999999998</v>
      </c>
      <c r="O370" s="26">
        <v>8.81</v>
      </c>
      <c r="P370" s="26">
        <v>0.21258113553555499</v>
      </c>
    </row>
    <row r="371" spans="1:16" ht="15" customHeight="1" x14ac:dyDescent="0.25">
      <c r="A371" s="30" t="s">
        <v>407</v>
      </c>
      <c r="B371" s="31" t="s">
        <v>407</v>
      </c>
      <c r="C371" s="31" t="s">
        <v>407</v>
      </c>
      <c r="D371" s="31" t="s">
        <v>407</v>
      </c>
      <c r="E371" s="31"/>
      <c r="F371" s="31"/>
      <c r="G371" s="31"/>
      <c r="H371" s="32"/>
      <c r="J371" s="26" t="s">
        <v>1176</v>
      </c>
      <c r="K371" s="26" t="s">
        <v>1120</v>
      </c>
      <c r="L371" s="26" t="s">
        <v>1175</v>
      </c>
      <c r="M371" s="26">
        <v>118.131</v>
      </c>
      <c r="N371" s="26">
        <v>100.711</v>
      </c>
      <c r="O371" s="26">
        <v>17.420000000000002</v>
      </c>
      <c r="P371" s="26">
        <v>0.147463409265984</v>
      </c>
    </row>
    <row r="372" spans="1:16" ht="15" customHeight="1" x14ac:dyDescent="0.25">
      <c r="A372" s="30" t="s">
        <v>1217</v>
      </c>
      <c r="B372" s="30" t="s">
        <v>1218</v>
      </c>
      <c r="C372" s="30" t="s">
        <v>1219</v>
      </c>
      <c r="D372" s="30" t="s">
        <v>407</v>
      </c>
      <c r="E372" s="30">
        <v>24175843</v>
      </c>
      <c r="F372" s="30">
        <v>28108328.035999998</v>
      </c>
      <c r="G372" s="30">
        <v>3932485.0359999998</v>
      </c>
      <c r="H372" s="33">
        <v>0.13990462300000001</v>
      </c>
      <c r="J372" s="49" t="s">
        <v>1179</v>
      </c>
      <c r="K372" s="26" t="s">
        <v>1120</v>
      </c>
      <c r="L372" s="26" t="s">
        <v>1178</v>
      </c>
      <c r="M372" s="26">
        <v>118.197</v>
      </c>
      <c r="N372" s="26">
        <v>67.495999999999995</v>
      </c>
      <c r="O372" s="26">
        <v>50.7</v>
      </c>
      <c r="P372" s="26">
        <v>0.428944897078606</v>
      </c>
    </row>
    <row r="373" spans="1:16" ht="15" customHeight="1" x14ac:dyDescent="0.25">
      <c r="A373" s="30" t="s">
        <v>407</v>
      </c>
      <c r="B373" s="31" t="s">
        <v>407</v>
      </c>
      <c r="C373" s="31" t="s">
        <v>407</v>
      </c>
      <c r="D373" s="31" t="s">
        <v>407</v>
      </c>
      <c r="E373" s="31"/>
      <c r="F373" s="31"/>
      <c r="G373" s="31"/>
      <c r="H373" s="32"/>
      <c r="J373" s="26" t="s">
        <v>1182</v>
      </c>
      <c r="K373" s="26" t="s">
        <v>1120</v>
      </c>
      <c r="L373" s="26" t="s">
        <v>1181</v>
      </c>
      <c r="M373" s="26">
        <v>48.02</v>
      </c>
      <c r="N373" s="26">
        <v>20.866</v>
      </c>
      <c r="O373" s="26">
        <v>27.15</v>
      </c>
      <c r="P373" s="26">
        <v>0.56538942107455203</v>
      </c>
    </row>
    <row r="374" spans="1:16" ht="15" customHeight="1" x14ac:dyDescent="0.25">
      <c r="A374" s="30" t="s">
        <v>407</v>
      </c>
      <c r="B374" s="30" t="s">
        <v>1</v>
      </c>
      <c r="C374" s="30" t="s">
        <v>1220</v>
      </c>
      <c r="D374" s="30" t="s">
        <v>407</v>
      </c>
      <c r="E374" s="30">
        <v>20861356</v>
      </c>
      <c r="F374" s="30">
        <v>24203160</v>
      </c>
      <c r="G374" s="30">
        <v>3341835</v>
      </c>
      <c r="H374" s="33">
        <v>0.13807432580000001</v>
      </c>
      <c r="J374" s="26" t="s">
        <v>1185</v>
      </c>
      <c r="K374" s="26" t="s">
        <v>1120</v>
      </c>
      <c r="L374" s="26" t="s">
        <v>1184</v>
      </c>
      <c r="M374" s="26">
        <v>249.81</v>
      </c>
      <c r="N374" s="26">
        <v>221.24600000000001</v>
      </c>
      <c r="O374" s="26">
        <v>28.56</v>
      </c>
      <c r="P374" s="26">
        <v>0.11432688843521099</v>
      </c>
    </row>
    <row r="375" spans="1:16" ht="15" customHeight="1" x14ac:dyDescent="0.25">
      <c r="A375" s="30" t="s">
        <v>407</v>
      </c>
      <c r="B375" s="31" t="s">
        <v>418</v>
      </c>
      <c r="C375" s="31" t="s">
        <v>1221</v>
      </c>
      <c r="D375" s="31" t="s">
        <v>1222</v>
      </c>
      <c r="E375" s="31">
        <v>1140777</v>
      </c>
      <c r="F375" s="31">
        <v>1229340</v>
      </c>
      <c r="G375" s="31">
        <v>88563</v>
      </c>
      <c r="H375" s="32">
        <v>7.2041095200000002E-2</v>
      </c>
      <c r="J375" s="26" t="s">
        <v>1188</v>
      </c>
      <c r="K375" s="26" t="s">
        <v>1120</v>
      </c>
      <c r="L375" s="26" t="s">
        <v>1187</v>
      </c>
      <c r="M375" s="26">
        <v>87.265000000000001</v>
      </c>
      <c r="N375" s="26">
        <v>81.165999999999997</v>
      </c>
      <c r="O375" s="26">
        <v>6.1</v>
      </c>
      <c r="P375" s="26">
        <v>6.9902022574915498E-2</v>
      </c>
    </row>
    <row r="376" spans="1:16" ht="15" customHeight="1" x14ac:dyDescent="0.25">
      <c r="A376" s="30" t="s">
        <v>407</v>
      </c>
      <c r="B376" s="31" t="s">
        <v>443</v>
      </c>
      <c r="C376" s="31" t="s">
        <v>1223</v>
      </c>
      <c r="D376" s="31" t="s">
        <v>1224</v>
      </c>
      <c r="E376" s="31">
        <v>2991062</v>
      </c>
      <c r="F376" s="31">
        <v>3272730</v>
      </c>
      <c r="G376" s="31">
        <v>281668</v>
      </c>
      <c r="H376" s="32">
        <v>8.6065150500000007E-2</v>
      </c>
      <c r="J376" s="26" t="s">
        <v>1191</v>
      </c>
      <c r="K376" s="26" t="s">
        <v>1120</v>
      </c>
      <c r="L376" s="26" t="s">
        <v>1190</v>
      </c>
      <c r="M376" s="26">
        <v>45.228000000000002</v>
      </c>
      <c r="N376" s="26">
        <v>41.57</v>
      </c>
      <c r="O376" s="26">
        <v>3.66</v>
      </c>
      <c r="P376" s="26">
        <v>8.0923321836030807E-2</v>
      </c>
    </row>
    <row r="377" spans="1:16" ht="15" customHeight="1" x14ac:dyDescent="0.25">
      <c r="A377" s="30" t="s">
        <v>407</v>
      </c>
      <c r="B377" s="31" t="s">
        <v>522</v>
      </c>
      <c r="C377" s="31" t="s">
        <v>1225</v>
      </c>
      <c r="D377" s="31" t="s">
        <v>1226</v>
      </c>
      <c r="E377" s="31">
        <v>2185423</v>
      </c>
      <c r="F377" s="31">
        <v>2418530</v>
      </c>
      <c r="G377" s="31">
        <v>233107</v>
      </c>
      <c r="H377" s="32">
        <v>9.6383753799999999E-2</v>
      </c>
      <c r="J377" s="26" t="s">
        <v>1194</v>
      </c>
      <c r="K377" s="26" t="s">
        <v>1120</v>
      </c>
      <c r="L377" s="26" t="s">
        <v>1193</v>
      </c>
      <c r="M377" s="26">
        <v>79.853999999999999</v>
      </c>
      <c r="N377" s="26">
        <v>75.876999999999995</v>
      </c>
      <c r="O377" s="26">
        <v>3.98</v>
      </c>
      <c r="P377" s="26">
        <v>4.98409597515466E-2</v>
      </c>
    </row>
    <row r="378" spans="1:16" ht="15" customHeight="1" x14ac:dyDescent="0.25">
      <c r="A378" s="30" t="s">
        <v>407</v>
      </c>
      <c r="B378" s="31" t="s">
        <v>565</v>
      </c>
      <c r="C378" s="31" t="s">
        <v>1227</v>
      </c>
      <c r="D378" s="31" t="s">
        <v>1228</v>
      </c>
      <c r="E378" s="31">
        <v>1853529</v>
      </c>
      <c r="F378" s="31">
        <v>2083780</v>
      </c>
      <c r="G378" s="31">
        <v>230282</v>
      </c>
      <c r="H378" s="32">
        <v>0.11051166630000001</v>
      </c>
      <c r="J378" s="26" t="s">
        <v>1197</v>
      </c>
      <c r="K378" s="26" t="s">
        <v>1120</v>
      </c>
      <c r="L378" s="26" t="s">
        <v>1196</v>
      </c>
      <c r="M378" s="26">
        <v>56.484999999999999</v>
      </c>
      <c r="N378" s="26">
        <v>41.28</v>
      </c>
      <c r="O378" s="26">
        <v>15.21</v>
      </c>
      <c r="P378" s="26">
        <v>0.26927502876870002</v>
      </c>
    </row>
    <row r="379" spans="1:16" ht="15" customHeight="1" x14ac:dyDescent="0.25">
      <c r="A379" s="30" t="s">
        <v>407</v>
      </c>
      <c r="B379" s="31" t="s">
        <v>399</v>
      </c>
      <c r="C379" s="31" t="s">
        <v>1229</v>
      </c>
      <c r="D379" s="31" t="s">
        <v>1230</v>
      </c>
      <c r="E379" s="31">
        <v>2186950</v>
      </c>
      <c r="F379" s="31">
        <v>2483580</v>
      </c>
      <c r="G379" s="31">
        <v>296630</v>
      </c>
      <c r="H379" s="32">
        <v>0.1194364587</v>
      </c>
      <c r="J379" s="26" t="s">
        <v>1200</v>
      </c>
      <c r="K379" s="26" t="s">
        <v>1120</v>
      </c>
      <c r="L379" s="26" t="s">
        <v>1199</v>
      </c>
      <c r="M379" s="26">
        <v>74.531000000000006</v>
      </c>
      <c r="N379" s="26">
        <v>60.691000000000003</v>
      </c>
      <c r="O379" s="26">
        <v>13.84</v>
      </c>
      <c r="P379" s="26">
        <v>0.18569454321020801</v>
      </c>
    </row>
    <row r="380" spans="1:16" ht="15" customHeight="1" x14ac:dyDescent="0.25">
      <c r="A380" s="30" t="s">
        <v>407</v>
      </c>
      <c r="B380" s="31" t="s">
        <v>706</v>
      </c>
      <c r="C380" s="31" t="s">
        <v>1231</v>
      </c>
      <c r="D380" s="31" t="s">
        <v>1232</v>
      </c>
      <c r="E380" s="31">
        <v>2161564</v>
      </c>
      <c r="F380" s="31">
        <v>2674420</v>
      </c>
      <c r="G380" s="31">
        <v>512856</v>
      </c>
      <c r="H380" s="32">
        <v>0.19176344779999999</v>
      </c>
      <c r="J380" s="26" t="s">
        <v>1203</v>
      </c>
      <c r="K380" s="26" t="s">
        <v>1120</v>
      </c>
      <c r="L380" s="26" t="s">
        <v>1202</v>
      </c>
      <c r="M380" s="26">
        <v>46.720999999999997</v>
      </c>
      <c r="N380" s="26">
        <v>44.210999999999999</v>
      </c>
      <c r="O380" s="26">
        <v>2.5099999999999998</v>
      </c>
      <c r="P380" s="26">
        <v>5.3723165171978303E-2</v>
      </c>
    </row>
    <row r="381" spans="1:16" ht="15" customHeight="1" x14ac:dyDescent="0.25">
      <c r="A381" s="30" t="s">
        <v>407</v>
      </c>
      <c r="B381" s="31" t="s">
        <v>401</v>
      </c>
      <c r="C381" s="31" t="s">
        <v>1233</v>
      </c>
      <c r="D381" s="31" t="s">
        <v>1234</v>
      </c>
      <c r="E381" s="31">
        <v>1214759</v>
      </c>
      <c r="F381" s="31">
        <v>1547930</v>
      </c>
      <c r="G381" s="31">
        <v>333171</v>
      </c>
      <c r="H381" s="32">
        <v>0.21523647709999999</v>
      </c>
      <c r="J381" s="26" t="s">
        <v>1206</v>
      </c>
      <c r="K381" s="26" t="s">
        <v>1120</v>
      </c>
      <c r="L381" s="26" t="s">
        <v>1205</v>
      </c>
      <c r="M381" s="26">
        <v>177.084</v>
      </c>
      <c r="N381" s="26">
        <v>164.798</v>
      </c>
      <c r="O381" s="26">
        <v>12.29</v>
      </c>
      <c r="P381" s="26">
        <v>6.9402091662713702E-2</v>
      </c>
    </row>
    <row r="382" spans="1:16" ht="15" customHeight="1" x14ac:dyDescent="0.25">
      <c r="A382" s="30" t="s">
        <v>407</v>
      </c>
      <c r="B382" s="31" t="s">
        <v>402</v>
      </c>
      <c r="C382" s="31" t="s">
        <v>1235</v>
      </c>
      <c r="D382" s="31" t="s">
        <v>1236</v>
      </c>
      <c r="E382" s="31">
        <v>1829988</v>
      </c>
      <c r="F382" s="31">
        <v>2054820</v>
      </c>
      <c r="G382" s="31">
        <v>224832</v>
      </c>
      <c r="H382" s="32">
        <v>0.1094168832</v>
      </c>
      <c r="J382" s="26" t="s">
        <v>1209</v>
      </c>
      <c r="K382" s="26" t="s">
        <v>1120</v>
      </c>
      <c r="L382" s="26" t="s">
        <v>1208</v>
      </c>
      <c r="M382" s="26">
        <v>72.441000000000003</v>
      </c>
      <c r="N382" s="26">
        <v>47.683</v>
      </c>
      <c r="O382" s="26">
        <v>24.76</v>
      </c>
      <c r="P382" s="26">
        <v>0.341795392112202</v>
      </c>
    </row>
    <row r="383" spans="1:16" ht="15" customHeight="1" x14ac:dyDescent="0.25">
      <c r="A383" s="30" t="s">
        <v>407</v>
      </c>
      <c r="B383" s="31" t="s">
        <v>863</v>
      </c>
      <c r="C383" s="31" t="s">
        <v>1237</v>
      </c>
      <c r="D383" s="31" t="s">
        <v>1238</v>
      </c>
      <c r="E383" s="31">
        <v>3350505</v>
      </c>
      <c r="F383" s="31">
        <v>3893760</v>
      </c>
      <c r="G383" s="31">
        <v>543255</v>
      </c>
      <c r="H383" s="32">
        <v>0.13951938489999999</v>
      </c>
      <c r="J383" s="26" t="s">
        <v>1212</v>
      </c>
      <c r="K383" s="26" t="s">
        <v>1120</v>
      </c>
      <c r="L383" s="26" t="s">
        <v>1211</v>
      </c>
      <c r="M383" s="26">
        <v>311.447</v>
      </c>
      <c r="N383" s="26">
        <v>258.916</v>
      </c>
      <c r="O383" s="26">
        <v>52.53</v>
      </c>
      <c r="P383" s="26">
        <v>0.16866433133085201</v>
      </c>
    </row>
    <row r="384" spans="1:16" ht="15" customHeight="1" x14ac:dyDescent="0.25">
      <c r="A384" s="34" t="s">
        <v>407</v>
      </c>
      <c r="B384" s="35" t="s">
        <v>992</v>
      </c>
      <c r="C384" s="31" t="s">
        <v>1239</v>
      </c>
      <c r="D384" s="31" t="s">
        <v>1240</v>
      </c>
      <c r="E384" s="35">
        <v>1946799</v>
      </c>
      <c r="F384" s="35">
        <v>2544270</v>
      </c>
      <c r="G384" s="35">
        <v>597471</v>
      </c>
      <c r="H384" s="36">
        <v>0.23483002980000001</v>
      </c>
      <c r="J384" s="26" t="s">
        <v>1215</v>
      </c>
      <c r="K384" s="26" t="s">
        <v>1120</v>
      </c>
      <c r="L384" s="26" t="s">
        <v>1214</v>
      </c>
      <c r="M384" s="26">
        <v>155.364</v>
      </c>
      <c r="N384" s="26">
        <v>144.471</v>
      </c>
      <c r="O384" s="26">
        <v>10.89</v>
      </c>
      <c r="P384" s="26">
        <v>7.00934579439252E-2</v>
      </c>
    </row>
    <row r="385" spans="1:8" ht="15" customHeight="1" x14ac:dyDescent="0.25">
      <c r="A385" s="30" t="s">
        <v>407</v>
      </c>
      <c r="B385" s="30" t="s">
        <v>1053</v>
      </c>
      <c r="C385" s="30" t="s">
        <v>1241</v>
      </c>
      <c r="D385" s="30" t="s">
        <v>1242</v>
      </c>
      <c r="E385" s="30">
        <v>1158101</v>
      </c>
      <c r="F385" s="30">
        <v>1432650</v>
      </c>
      <c r="G385" s="30">
        <v>274549</v>
      </c>
      <c r="H385" s="33">
        <v>0.19163717590000001</v>
      </c>
    </row>
    <row r="386" spans="1:8" ht="15" customHeight="1" x14ac:dyDescent="0.25">
      <c r="A386" s="37" t="s">
        <v>407</v>
      </c>
      <c r="B386" s="38" t="s">
        <v>1120</v>
      </c>
      <c r="C386" s="30" t="s">
        <v>1243</v>
      </c>
      <c r="D386" s="30" t="s">
        <v>1244</v>
      </c>
      <c r="E386" s="38">
        <v>2098081</v>
      </c>
      <c r="F386" s="38">
        <v>2472518.0359999998</v>
      </c>
      <c r="G386" s="38">
        <v>374437.03600999998</v>
      </c>
      <c r="H386" s="39">
        <v>0.151439557</v>
      </c>
    </row>
    <row r="387" spans="1:8" ht="15" customHeight="1" x14ac:dyDescent="0.25">
      <c r="A387" s="40" t="s">
        <v>407</v>
      </c>
      <c r="B387" s="41" t="s">
        <v>1245</v>
      </c>
      <c r="C387" s="42" t="s">
        <v>1245</v>
      </c>
      <c r="D387" s="42" t="s">
        <v>407</v>
      </c>
      <c r="E387" s="41">
        <v>58305</v>
      </c>
      <c r="F387" s="41"/>
      <c r="G387" s="41">
        <v>0</v>
      </c>
      <c r="H387" s="43"/>
    </row>
    <row r="388" spans="1:8" ht="15" customHeight="1" x14ac:dyDescent="0.25">
      <c r="A388" s="30" t="s">
        <v>407</v>
      </c>
      <c r="B388" s="35" t="s">
        <v>407</v>
      </c>
      <c r="C388" s="31" t="s">
        <v>407</v>
      </c>
      <c r="D388" s="31" t="s">
        <v>407</v>
      </c>
      <c r="E388" s="35"/>
      <c r="F388" s="35"/>
      <c r="G388" s="35"/>
      <c r="H388" s="36"/>
    </row>
    <row r="389" spans="1:8" ht="15" customHeight="1" x14ac:dyDescent="0.25">
      <c r="A389" s="30"/>
      <c r="B389" s="35"/>
      <c r="C389" s="31"/>
      <c r="D389" s="31"/>
      <c r="E389" s="35"/>
      <c r="F389" s="35"/>
      <c r="G389" s="35"/>
      <c r="H389" s="36"/>
    </row>
    <row r="390" spans="1:8" ht="15" customHeight="1" x14ac:dyDescent="0.25">
      <c r="A390" s="30"/>
      <c r="B390" s="26" t="s">
        <v>1246</v>
      </c>
      <c r="C390" s="31"/>
      <c r="D390" s="31"/>
      <c r="E390" s="35"/>
      <c r="F390" s="35"/>
      <c r="G390" s="35"/>
      <c r="H390" s="35"/>
    </row>
    <row r="391" spans="1:8" ht="15" customHeight="1" x14ac:dyDescent="0.25">
      <c r="A391" s="30"/>
      <c r="B391" s="26" t="s">
        <v>1247</v>
      </c>
      <c r="C391" s="31"/>
      <c r="D391" s="31"/>
      <c r="E391" s="35"/>
      <c r="F391" s="35"/>
      <c r="G391" s="35"/>
      <c r="H391" s="50"/>
    </row>
    <row r="392" spans="1:8" ht="15" customHeight="1" x14ac:dyDescent="0.25">
      <c r="B392" s="26" t="s">
        <v>1248</v>
      </c>
    </row>
    <row r="393" spans="1:8" ht="15" customHeight="1" x14ac:dyDescent="0.25">
      <c r="B393" s="26" t="s">
        <v>1249</v>
      </c>
      <c r="D393" s="34"/>
    </row>
    <row r="394" spans="1:8" ht="15" customHeight="1" x14ac:dyDescent="0.25">
      <c r="B394" s="26" t="s">
        <v>1250</v>
      </c>
      <c r="D394" s="34"/>
    </row>
    <row r="395" spans="1:8" ht="15" customHeight="1" x14ac:dyDescent="0.25">
      <c r="B395" s="26" t="s">
        <v>1251</v>
      </c>
      <c r="D395" s="34"/>
    </row>
    <row r="396" spans="1:8" ht="15" customHeight="1" x14ac:dyDescent="0.25">
      <c r="B396" s="26" t="s">
        <v>1252</v>
      </c>
      <c r="D396" s="34"/>
    </row>
    <row r="397" spans="1:8" ht="15" customHeight="1" x14ac:dyDescent="0.25">
      <c r="B397" s="26" t="s">
        <v>1253</v>
      </c>
      <c r="D397" s="34"/>
    </row>
    <row r="398" spans="1:8" ht="15" customHeight="1" x14ac:dyDescent="0.25">
      <c r="B398" s="46" t="s">
        <v>1254</v>
      </c>
      <c r="D398" s="34"/>
      <c r="E398" s="31"/>
      <c r="F398" s="31"/>
      <c r="G398" s="31"/>
      <c r="H398" s="31"/>
    </row>
    <row r="399" spans="1:8" ht="15" customHeight="1" x14ac:dyDescent="0.25">
      <c r="B399" s="26" t="s">
        <v>1255</v>
      </c>
      <c r="D399" s="34"/>
    </row>
    <row r="400" spans="1:8" ht="15" customHeight="1" x14ac:dyDescent="0.25">
      <c r="B400" s="46" t="s">
        <v>1263</v>
      </c>
      <c r="D400" s="34"/>
    </row>
    <row r="401" spans="2:4" ht="15" customHeight="1" x14ac:dyDescent="0.25">
      <c r="B401" s="26" t="s">
        <v>1257</v>
      </c>
      <c r="D401" s="44"/>
    </row>
    <row r="402" spans="2:4" ht="15" customHeight="1" x14ac:dyDescent="0.25">
      <c r="B402" s="26" t="s">
        <v>1258</v>
      </c>
      <c r="D402" s="45"/>
    </row>
    <row r="403" spans="2:4" ht="15" customHeight="1" x14ac:dyDescent="0.25">
      <c r="B403" s="26" t="s">
        <v>1259</v>
      </c>
      <c r="D403" s="45"/>
    </row>
    <row r="404" spans="2:4" ht="15" customHeight="1" x14ac:dyDescent="0.25">
      <c r="B404" s="26" t="s">
        <v>1260</v>
      </c>
      <c r="D404" s="45"/>
    </row>
    <row r="405" spans="2:4" ht="15" customHeight="1" x14ac:dyDescent="0.25">
      <c r="B405" s="26" t="s">
        <v>1261</v>
      </c>
      <c r="D405" s="45"/>
    </row>
    <row r="406" spans="2:4" ht="15" customHeight="1" x14ac:dyDescent="0.25">
      <c r="D406" s="45"/>
    </row>
    <row r="407" spans="2:4" ht="15" customHeight="1" x14ac:dyDescent="0.25">
      <c r="D407" s="45"/>
    </row>
    <row r="408" spans="2:4" ht="15" customHeight="1" x14ac:dyDescent="0.25">
      <c r="B408" s="44"/>
      <c r="D408" s="45"/>
    </row>
    <row r="409" spans="2:4" ht="15" customHeight="1" x14ac:dyDescent="0.25">
      <c r="B409" s="44"/>
      <c r="D409" s="44"/>
    </row>
    <row r="410" spans="2:4" ht="15" customHeight="1" x14ac:dyDescent="0.25">
      <c r="B410" s="44"/>
    </row>
    <row r="411" spans="2:4" ht="15" customHeight="1" x14ac:dyDescent="0.25">
      <c r="B411" s="34"/>
    </row>
  </sheetData>
  <conditionalFormatting sqref="H3:H382 G383:H383">
    <cfRule type="cellIs" dxfId="1" priority="1" operator="lessThan">
      <formula>0</formula>
    </cfRule>
  </conditionalFormatting>
  <hyperlinks>
    <hyperlink ref="B393" r:id="rId1" display="    http://www.ons.gov.uk/ons/publications/re-reference-tables.html?edition=tcm%3A77-294273" xr:uid="{E937C74A-D773-44F3-97CD-7AD88AC1F119}"/>
    <hyperlink ref="B398" r:id="rId2" xr:uid="{80825E1F-3132-41B1-87B8-A17FF76ED7AC}"/>
    <hyperlink ref="B400" r:id="rId3" xr:uid="{072A36E3-EA9A-4070-BA54-2C9C6A6E890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FB27-0750-4E37-9DCD-4B9C34DC4597}">
  <sheetPr codeName="Sheet11"/>
  <dimension ref="A1:P408"/>
  <sheetViews>
    <sheetView topLeftCell="C318" workbookViewId="0">
      <selection activeCell="L330" sqref="L1:L1048576"/>
    </sheetView>
  </sheetViews>
  <sheetFormatPr defaultColWidth="9.109375" defaultRowHeight="13.2" x14ac:dyDescent="0.25"/>
  <cols>
    <col min="1" max="1" width="30.33203125" style="26" customWidth="1"/>
    <col min="2" max="2" width="30.6640625" style="26" customWidth="1"/>
    <col min="3" max="3" width="12.6640625" style="26" customWidth="1"/>
    <col min="4" max="4" width="15.6640625" style="26" customWidth="1"/>
    <col min="5" max="8" width="25.6640625" style="26" customWidth="1"/>
    <col min="9" max="12" width="9.109375" style="26"/>
    <col min="13" max="16" width="18.77734375" style="26" customWidth="1"/>
    <col min="17" max="16384" width="9.109375" style="26"/>
  </cols>
  <sheetData>
    <row r="1" spans="1:16" ht="15.6" customHeight="1" x14ac:dyDescent="0.25">
      <c r="A1" s="23" t="s">
        <v>409</v>
      </c>
      <c r="B1" s="24"/>
      <c r="C1" s="24"/>
      <c r="D1" s="24"/>
      <c r="E1" s="25"/>
      <c r="F1" s="25"/>
      <c r="G1" s="25"/>
      <c r="H1" s="25"/>
      <c r="J1" s="26" t="s">
        <v>1295</v>
      </c>
    </row>
    <row r="2" spans="1:16" ht="77.25" customHeight="1" x14ac:dyDescent="0.25">
      <c r="A2" s="27" t="s">
        <v>410</v>
      </c>
      <c r="B2" s="28" t="s">
        <v>411</v>
      </c>
      <c r="C2" s="28" t="s">
        <v>412</v>
      </c>
      <c r="D2" s="28" t="s">
        <v>413</v>
      </c>
      <c r="E2" s="29" t="s">
        <v>414</v>
      </c>
      <c r="F2" s="29" t="s">
        <v>415</v>
      </c>
      <c r="G2" s="29" t="s">
        <v>416</v>
      </c>
      <c r="H2" s="29" t="s">
        <v>417</v>
      </c>
      <c r="J2" s="26" t="s">
        <v>1275</v>
      </c>
    </row>
    <row r="3" spans="1:16" ht="15" customHeight="1" x14ac:dyDescent="0.25">
      <c r="A3" s="30" t="s">
        <v>418</v>
      </c>
      <c r="B3" s="31" t="s">
        <v>122</v>
      </c>
      <c r="C3" s="31" t="s">
        <v>419</v>
      </c>
      <c r="D3" s="31" t="s">
        <v>420</v>
      </c>
      <c r="E3" s="31">
        <v>42601</v>
      </c>
      <c r="F3" s="31">
        <v>44010</v>
      </c>
      <c r="G3" s="31">
        <v>1409</v>
      </c>
      <c r="H3" s="32">
        <v>3.2015451E-2</v>
      </c>
      <c r="J3" s="26" t="s">
        <v>1276</v>
      </c>
    </row>
    <row r="4" spans="1:16" ht="15" customHeight="1" x14ac:dyDescent="0.25">
      <c r="A4" s="30" t="s">
        <v>418</v>
      </c>
      <c r="B4" s="31" t="s">
        <v>126</v>
      </c>
      <c r="C4" s="31" t="s">
        <v>421</v>
      </c>
      <c r="D4" s="31" t="s">
        <v>422</v>
      </c>
      <c r="E4" s="31">
        <v>61557</v>
      </c>
      <c r="F4" s="31">
        <v>63600</v>
      </c>
      <c r="G4" s="31">
        <v>2043</v>
      </c>
      <c r="H4" s="32">
        <v>3.21226415E-2</v>
      </c>
      <c r="J4" s="26" t="s">
        <v>1277</v>
      </c>
    </row>
    <row r="5" spans="1:16" ht="66" x14ac:dyDescent="0.25">
      <c r="A5" s="30" t="s">
        <v>418</v>
      </c>
      <c r="B5" s="31" t="s">
        <v>127</v>
      </c>
      <c r="C5" s="31" t="s">
        <v>423</v>
      </c>
      <c r="D5" s="31" t="s">
        <v>424</v>
      </c>
      <c r="E5" s="31">
        <v>61635</v>
      </c>
      <c r="F5" s="31">
        <v>64660</v>
      </c>
      <c r="G5" s="31">
        <v>3025</v>
      </c>
      <c r="H5" s="32">
        <v>4.6783173499999997E-2</v>
      </c>
      <c r="J5" s="26" t="s">
        <v>1278</v>
      </c>
      <c r="K5" s="26" t="s">
        <v>1279</v>
      </c>
      <c r="L5" s="26" t="s">
        <v>1280</v>
      </c>
      <c r="M5" s="63" t="s">
        <v>1281</v>
      </c>
      <c r="N5" s="63" t="s">
        <v>1282</v>
      </c>
      <c r="O5" s="63" t="s">
        <v>1283</v>
      </c>
      <c r="P5" s="63" t="s">
        <v>1284</v>
      </c>
    </row>
    <row r="6" spans="1:16" ht="15" customHeight="1" x14ac:dyDescent="0.25">
      <c r="A6" s="30" t="s">
        <v>418</v>
      </c>
      <c r="B6" s="31" t="s">
        <v>129</v>
      </c>
      <c r="C6" s="31" t="s">
        <v>425</v>
      </c>
      <c r="D6" s="31" t="s">
        <v>426</v>
      </c>
      <c r="E6" s="31">
        <v>84822</v>
      </c>
      <c r="F6" s="31">
        <v>87330</v>
      </c>
      <c r="G6" s="31">
        <v>2508</v>
      </c>
      <c r="H6" s="32">
        <v>2.8718653399999999E-2</v>
      </c>
      <c r="J6" s="26" t="s">
        <v>1219</v>
      </c>
      <c r="K6" s="26" t="s">
        <v>1218</v>
      </c>
      <c r="L6" s="26" t="s">
        <v>1285</v>
      </c>
      <c r="M6" s="26">
        <v>28513.661</v>
      </c>
      <c r="N6" s="26">
        <v>24300.196</v>
      </c>
      <c r="O6" s="26">
        <v>4213.47</v>
      </c>
      <c r="P6" s="26">
        <v>0.147770221438769</v>
      </c>
    </row>
    <row r="7" spans="1:16" ht="15" customHeight="1" x14ac:dyDescent="0.25">
      <c r="A7" s="30" t="s">
        <v>418</v>
      </c>
      <c r="B7" s="31" t="s">
        <v>130</v>
      </c>
      <c r="C7" s="31" t="s">
        <v>427</v>
      </c>
      <c r="D7" s="31" t="s">
        <v>428</v>
      </c>
      <c r="E7" s="31">
        <v>48121</v>
      </c>
      <c r="F7" s="31">
        <v>50930</v>
      </c>
      <c r="G7" s="31">
        <v>2809</v>
      </c>
      <c r="H7" s="32">
        <v>5.5154133100000002E-2</v>
      </c>
      <c r="J7" s="26" t="s">
        <v>1286</v>
      </c>
      <c r="K7" s="26" t="s">
        <v>1287</v>
      </c>
      <c r="L7" s="26" t="s">
        <v>1285</v>
      </c>
      <c r="M7" s="26">
        <v>25876.79</v>
      </c>
      <c r="N7" s="26">
        <v>22181.038</v>
      </c>
      <c r="O7" s="26">
        <v>3695.75</v>
      </c>
      <c r="P7" s="26">
        <v>0.142821037694397</v>
      </c>
    </row>
    <row r="8" spans="1:16" ht="15" customHeight="1" x14ac:dyDescent="0.25">
      <c r="A8" s="30" t="s">
        <v>418</v>
      </c>
      <c r="B8" s="31" t="s">
        <v>38</v>
      </c>
      <c r="C8" s="31" t="s">
        <v>429</v>
      </c>
      <c r="D8" s="31" t="s">
        <v>430</v>
      </c>
      <c r="E8" s="31">
        <v>230614</v>
      </c>
      <c r="F8" s="31">
        <v>246440</v>
      </c>
      <c r="G8" s="31">
        <v>15826</v>
      </c>
      <c r="H8" s="32">
        <v>6.4218470999999999E-2</v>
      </c>
      <c r="J8" s="26" t="s">
        <v>1220</v>
      </c>
      <c r="K8" s="26" t="s">
        <v>1</v>
      </c>
      <c r="L8" s="26" t="s">
        <v>1285</v>
      </c>
      <c r="M8" s="26">
        <v>24435.87</v>
      </c>
      <c r="N8" s="26">
        <v>20982.483</v>
      </c>
      <c r="O8" s="26">
        <v>3453.39</v>
      </c>
      <c r="P8" s="26">
        <v>0.141324618276329</v>
      </c>
    </row>
    <row r="9" spans="1:16" ht="15" customHeight="1" x14ac:dyDescent="0.25">
      <c r="A9" s="30" t="s">
        <v>418</v>
      </c>
      <c r="B9" s="31" t="s">
        <v>75</v>
      </c>
      <c r="C9" s="31" t="s">
        <v>431</v>
      </c>
      <c r="D9" s="31" t="s">
        <v>432</v>
      </c>
      <c r="E9" s="31">
        <v>126018</v>
      </c>
      <c r="F9" s="31">
        <v>154270</v>
      </c>
      <c r="G9" s="31">
        <v>28252</v>
      </c>
      <c r="H9" s="32">
        <v>0.18313346729999999</v>
      </c>
      <c r="J9" s="26" t="s">
        <v>1221</v>
      </c>
      <c r="K9" s="26" t="s">
        <v>418</v>
      </c>
      <c r="L9" s="26" t="s">
        <v>1285</v>
      </c>
      <c r="M9" s="26">
        <v>1239.79</v>
      </c>
      <c r="N9" s="26">
        <v>1146.1690000000001</v>
      </c>
      <c r="O9" s="26">
        <v>93.62</v>
      </c>
      <c r="P9" s="26">
        <v>7.5512788456109495E-2</v>
      </c>
    </row>
    <row r="10" spans="1:16" ht="15" customHeight="1" x14ac:dyDescent="0.25">
      <c r="A10" s="30" t="s">
        <v>418</v>
      </c>
      <c r="B10" s="31" t="s">
        <v>344</v>
      </c>
      <c r="C10" s="31" t="s">
        <v>433</v>
      </c>
      <c r="D10" s="31" t="s">
        <v>434</v>
      </c>
      <c r="E10" s="31">
        <v>114721</v>
      </c>
      <c r="F10" s="31">
        <v>133970</v>
      </c>
      <c r="G10" s="31">
        <v>19249</v>
      </c>
      <c r="H10" s="32">
        <v>0.14368142119999999</v>
      </c>
      <c r="J10" s="26" t="s">
        <v>1223</v>
      </c>
      <c r="K10" s="26" t="s">
        <v>443</v>
      </c>
      <c r="L10" s="26" t="s">
        <v>1285</v>
      </c>
      <c r="M10" s="26">
        <v>3300.94</v>
      </c>
      <c r="N10" s="26">
        <v>3006.614</v>
      </c>
      <c r="O10" s="26">
        <v>294.33</v>
      </c>
      <c r="P10" s="26">
        <v>8.9165510430362305E-2</v>
      </c>
    </row>
    <row r="11" spans="1:16" ht="15" customHeight="1" x14ac:dyDescent="0.25">
      <c r="A11" s="30" t="s">
        <v>418</v>
      </c>
      <c r="B11" s="31" t="s">
        <v>345</v>
      </c>
      <c r="C11" s="31" t="s">
        <v>435</v>
      </c>
      <c r="D11" s="31" t="s">
        <v>436</v>
      </c>
      <c r="E11" s="31">
        <v>95132</v>
      </c>
      <c r="F11" s="31">
        <v>98830</v>
      </c>
      <c r="G11" s="31">
        <v>3698</v>
      </c>
      <c r="H11" s="32">
        <v>3.7417788100000002E-2</v>
      </c>
      <c r="J11" s="26" t="s">
        <v>1225</v>
      </c>
      <c r="K11" s="26" t="s">
        <v>522</v>
      </c>
      <c r="L11" s="26" t="s">
        <v>1285</v>
      </c>
      <c r="M11" s="26">
        <v>2437.89</v>
      </c>
      <c r="N11" s="26">
        <v>2195.65</v>
      </c>
      <c r="O11" s="26">
        <v>242.24</v>
      </c>
      <c r="P11" s="26">
        <v>9.9364614482195704E-2</v>
      </c>
    </row>
    <row r="12" spans="1:16" ht="15" customHeight="1" x14ac:dyDescent="0.25">
      <c r="A12" s="30" t="s">
        <v>418</v>
      </c>
      <c r="B12" s="31" t="s">
        <v>346</v>
      </c>
      <c r="C12" s="31" t="s">
        <v>437</v>
      </c>
      <c r="D12" s="31" t="s">
        <v>438</v>
      </c>
      <c r="E12" s="31">
        <v>70389</v>
      </c>
      <c r="F12" s="31">
        <v>72020</v>
      </c>
      <c r="G12" s="31">
        <v>1631</v>
      </c>
      <c r="H12" s="32">
        <v>2.2646487100000001E-2</v>
      </c>
      <c r="J12" s="26" t="s">
        <v>1227</v>
      </c>
      <c r="K12" s="26" t="s">
        <v>565</v>
      </c>
      <c r="L12" s="26" t="s">
        <v>1285</v>
      </c>
      <c r="M12" s="26">
        <v>2105.0500000000002</v>
      </c>
      <c r="N12" s="26">
        <v>1867.6880000000001</v>
      </c>
      <c r="O12" s="26">
        <v>237.36</v>
      </c>
      <c r="P12" s="26">
        <v>0.11275741668844</v>
      </c>
    </row>
    <row r="13" spans="1:16" ht="15" customHeight="1" x14ac:dyDescent="0.25">
      <c r="A13" s="30" t="s">
        <v>418</v>
      </c>
      <c r="B13" s="31" t="s">
        <v>347</v>
      </c>
      <c r="C13" s="31" t="s">
        <v>439</v>
      </c>
      <c r="D13" s="31" t="s">
        <v>440</v>
      </c>
      <c r="E13" s="31">
        <v>123795</v>
      </c>
      <c r="F13" s="31">
        <v>129880</v>
      </c>
      <c r="G13" s="31">
        <v>6085</v>
      </c>
      <c r="H13" s="32">
        <v>4.6850939299999998E-2</v>
      </c>
      <c r="J13" s="26" t="s">
        <v>1229</v>
      </c>
      <c r="K13" s="26" t="s">
        <v>399</v>
      </c>
      <c r="L13" s="26" t="s">
        <v>1285</v>
      </c>
      <c r="M13" s="26">
        <v>2505.5700000000002</v>
      </c>
      <c r="N13" s="26">
        <v>2199.8470000000002</v>
      </c>
      <c r="O13" s="26">
        <v>305.72000000000003</v>
      </c>
      <c r="P13" s="26">
        <v>0.122016148022207</v>
      </c>
    </row>
    <row r="14" spans="1:16" ht="15" customHeight="1" x14ac:dyDescent="0.25">
      <c r="A14" s="30" t="s">
        <v>418</v>
      </c>
      <c r="B14" s="31" t="s">
        <v>343</v>
      </c>
      <c r="C14" s="31" t="s">
        <v>441</v>
      </c>
      <c r="D14" s="31" t="s">
        <v>442</v>
      </c>
      <c r="E14" s="31">
        <v>88847</v>
      </c>
      <c r="F14" s="31">
        <v>93860</v>
      </c>
      <c r="G14" s="31">
        <v>5013</v>
      </c>
      <c r="H14" s="32">
        <v>5.3409333000000003E-2</v>
      </c>
      <c r="J14" s="26" t="s">
        <v>1231</v>
      </c>
      <c r="K14" s="26" t="s">
        <v>706</v>
      </c>
      <c r="L14" s="26" t="s">
        <v>1285</v>
      </c>
      <c r="M14" s="26">
        <v>2701.63</v>
      </c>
      <c r="N14" s="26">
        <v>2180.125</v>
      </c>
      <c r="O14" s="26">
        <v>521.51</v>
      </c>
      <c r="P14" s="26">
        <v>0.19303531571680799</v>
      </c>
    </row>
    <row r="15" spans="1:16" ht="15" customHeight="1" x14ac:dyDescent="0.25">
      <c r="A15" s="30" t="s">
        <v>443</v>
      </c>
      <c r="B15" s="31" t="s">
        <v>132</v>
      </c>
      <c r="C15" s="31" t="s">
        <v>444</v>
      </c>
      <c r="D15" s="31" t="s">
        <v>445</v>
      </c>
      <c r="E15" s="31">
        <v>55981</v>
      </c>
      <c r="F15" s="31">
        <v>57710</v>
      </c>
      <c r="G15" s="31">
        <v>1729</v>
      </c>
      <c r="H15" s="32">
        <v>2.9960145600000002E-2</v>
      </c>
      <c r="J15" s="26" t="s">
        <v>1288</v>
      </c>
      <c r="K15" s="26" t="s">
        <v>1289</v>
      </c>
      <c r="L15" s="26" t="s">
        <v>1285</v>
      </c>
      <c r="M15" s="26">
        <v>3642.64</v>
      </c>
      <c r="N15" s="26">
        <v>3043.7249999999999</v>
      </c>
      <c r="O15" s="26">
        <v>598.91999999999996</v>
      </c>
      <c r="P15" s="26">
        <v>0.16441921243933</v>
      </c>
    </row>
    <row r="16" spans="1:16" ht="15" customHeight="1" x14ac:dyDescent="0.25">
      <c r="A16" s="30" t="s">
        <v>443</v>
      </c>
      <c r="B16" s="31" t="s">
        <v>133</v>
      </c>
      <c r="C16" s="31" t="s">
        <v>446</v>
      </c>
      <c r="D16" s="31" t="s">
        <v>447</v>
      </c>
      <c r="E16" s="31">
        <v>89695</v>
      </c>
      <c r="F16" s="31">
        <v>93160</v>
      </c>
      <c r="G16" s="31">
        <v>3465</v>
      </c>
      <c r="H16" s="32">
        <v>3.7194074700000003E-2</v>
      </c>
      <c r="J16" s="26" t="s">
        <v>1233</v>
      </c>
      <c r="K16" s="26" t="s">
        <v>401</v>
      </c>
      <c r="L16" s="26" t="s">
        <v>1285</v>
      </c>
      <c r="M16" s="26">
        <v>1568.83</v>
      </c>
      <c r="N16" s="26">
        <v>1211.7260000000001</v>
      </c>
      <c r="O16" s="26">
        <v>357.1</v>
      </c>
      <c r="P16" s="26">
        <v>0.227621858327543</v>
      </c>
    </row>
    <row r="17" spans="1:16" ht="15" customHeight="1" x14ac:dyDescent="0.25">
      <c r="A17" s="30" t="s">
        <v>443</v>
      </c>
      <c r="B17" s="31" t="s">
        <v>135</v>
      </c>
      <c r="C17" s="31" t="s">
        <v>448</v>
      </c>
      <c r="D17" s="31" t="s">
        <v>449</v>
      </c>
      <c r="E17" s="31">
        <v>59894</v>
      </c>
      <c r="F17" s="31">
        <v>61340</v>
      </c>
      <c r="G17" s="31">
        <v>1446</v>
      </c>
      <c r="H17" s="32">
        <v>2.35735246E-2</v>
      </c>
      <c r="J17" s="26" t="s">
        <v>1235</v>
      </c>
      <c r="K17" s="26" t="s">
        <v>402</v>
      </c>
      <c r="L17" s="26" t="s">
        <v>1285</v>
      </c>
      <c r="M17" s="26">
        <v>2073.8000000000002</v>
      </c>
      <c r="N17" s="26">
        <v>1831.999</v>
      </c>
      <c r="O17" s="26">
        <v>241.8</v>
      </c>
      <c r="P17" s="26">
        <v>0.116597550390587</v>
      </c>
    </row>
    <row r="18" spans="1:16" ht="15" customHeight="1" x14ac:dyDescent="0.25">
      <c r="A18" s="30" t="s">
        <v>443</v>
      </c>
      <c r="B18" s="31" t="s">
        <v>137</v>
      </c>
      <c r="C18" s="31" t="s">
        <v>450</v>
      </c>
      <c r="D18" s="31" t="s">
        <v>451</v>
      </c>
      <c r="E18" s="31">
        <v>63901</v>
      </c>
      <c r="F18" s="31">
        <v>71680</v>
      </c>
      <c r="G18" s="31">
        <v>7779</v>
      </c>
      <c r="H18" s="32">
        <v>0.1085239955</v>
      </c>
      <c r="J18" s="26" t="s">
        <v>1237</v>
      </c>
      <c r="K18" s="26" t="s">
        <v>863</v>
      </c>
      <c r="L18" s="26" t="s">
        <v>1285</v>
      </c>
      <c r="M18" s="26">
        <v>3934.94</v>
      </c>
      <c r="N18" s="26">
        <v>3378.5320000000002</v>
      </c>
      <c r="O18" s="26">
        <v>556.41</v>
      </c>
      <c r="P18" s="26">
        <v>0.141402410201934</v>
      </c>
    </row>
    <row r="19" spans="1:16" ht="15" customHeight="1" x14ac:dyDescent="0.25">
      <c r="A19" s="30" t="s">
        <v>443</v>
      </c>
      <c r="B19" s="31" t="s">
        <v>29</v>
      </c>
      <c r="C19" s="31" t="s">
        <v>452</v>
      </c>
      <c r="D19" s="31" t="s">
        <v>453</v>
      </c>
      <c r="E19" s="31">
        <v>158033</v>
      </c>
      <c r="F19" s="31">
        <v>176670</v>
      </c>
      <c r="G19" s="31">
        <v>18637</v>
      </c>
      <c r="H19" s="32">
        <v>0.1054904624</v>
      </c>
      <c r="J19" s="26" t="s">
        <v>1239</v>
      </c>
      <c r="K19" s="26" t="s">
        <v>992</v>
      </c>
      <c r="L19" s="26" t="s">
        <v>1285</v>
      </c>
      <c r="M19" s="26">
        <v>2567.44</v>
      </c>
      <c r="N19" s="26">
        <v>1964.133</v>
      </c>
      <c r="O19" s="26">
        <v>603.30999999999995</v>
      </c>
      <c r="P19" s="26">
        <v>0.23498504346742299</v>
      </c>
    </row>
    <row r="20" spans="1:16" ht="15" customHeight="1" x14ac:dyDescent="0.25">
      <c r="A20" s="30" t="s">
        <v>443</v>
      </c>
      <c r="B20" s="31" t="s">
        <v>182</v>
      </c>
      <c r="C20" s="31" t="s">
        <v>454</v>
      </c>
      <c r="D20" s="31" t="s">
        <v>455</v>
      </c>
      <c r="E20" s="31">
        <v>142656</v>
      </c>
      <c r="F20" s="31">
        <v>158850</v>
      </c>
      <c r="G20" s="31">
        <v>16194</v>
      </c>
      <c r="H20" s="32">
        <v>0.1019452314</v>
      </c>
      <c r="J20" s="26" t="s">
        <v>1241</v>
      </c>
      <c r="K20" s="26" t="s">
        <v>1053</v>
      </c>
      <c r="L20" s="26" t="s">
        <v>1285</v>
      </c>
      <c r="M20" s="26">
        <v>1440.92</v>
      </c>
      <c r="N20" s="26">
        <v>1164.29</v>
      </c>
      <c r="O20" s="26">
        <v>276.63</v>
      </c>
      <c r="P20" s="26">
        <v>0.19198151181189799</v>
      </c>
    </row>
    <row r="21" spans="1:16" ht="15" customHeight="1" x14ac:dyDescent="0.25">
      <c r="A21" s="30" t="s">
        <v>443</v>
      </c>
      <c r="B21" s="31" t="s">
        <v>23</v>
      </c>
      <c r="C21" s="31" t="s">
        <v>456</v>
      </c>
      <c r="D21" s="31" t="s">
        <v>457</v>
      </c>
      <c r="E21" s="31">
        <v>39200</v>
      </c>
      <c r="F21" s="31">
        <v>47250</v>
      </c>
      <c r="G21" s="31">
        <v>8050</v>
      </c>
      <c r="H21" s="32">
        <v>0.1703703704</v>
      </c>
      <c r="J21" s="26" t="s">
        <v>1243</v>
      </c>
      <c r="K21" s="26" t="s">
        <v>1120</v>
      </c>
      <c r="L21" s="26" t="s">
        <v>1285</v>
      </c>
      <c r="M21" s="26">
        <v>2636.8710000000001</v>
      </c>
      <c r="N21" s="26">
        <v>2119.1579999999999</v>
      </c>
      <c r="O21" s="26">
        <v>517.71</v>
      </c>
      <c r="P21" s="26">
        <v>0.196334974293395</v>
      </c>
    </row>
    <row r="22" spans="1:16" ht="15" customHeight="1" x14ac:dyDescent="0.25">
      <c r="A22" s="30" t="s">
        <v>443</v>
      </c>
      <c r="B22" s="31" t="s">
        <v>194</v>
      </c>
      <c r="C22" s="31" t="s">
        <v>458</v>
      </c>
      <c r="D22" s="31" t="s">
        <v>459</v>
      </c>
      <c r="E22" s="31">
        <v>32715</v>
      </c>
      <c r="F22" s="31">
        <v>33650</v>
      </c>
      <c r="G22" s="31">
        <v>935</v>
      </c>
      <c r="H22" s="32">
        <v>2.7786032700000001E-2</v>
      </c>
      <c r="J22" s="26" t="s">
        <v>419</v>
      </c>
      <c r="K22" s="26" t="s">
        <v>418</v>
      </c>
      <c r="L22" s="26" t="s">
        <v>122</v>
      </c>
      <c r="M22" s="26">
        <v>44.01</v>
      </c>
      <c r="N22" s="26">
        <v>42.503</v>
      </c>
      <c r="O22" s="26">
        <v>1.51</v>
      </c>
      <c r="P22" s="26">
        <v>3.4310384003635501E-2</v>
      </c>
    </row>
    <row r="23" spans="1:16" ht="15" customHeight="1" x14ac:dyDescent="0.25">
      <c r="A23" s="30" t="s">
        <v>443</v>
      </c>
      <c r="B23" s="31" t="s">
        <v>195</v>
      </c>
      <c r="C23" s="31" t="s">
        <v>460</v>
      </c>
      <c r="D23" s="31" t="s">
        <v>461</v>
      </c>
      <c r="E23" s="31">
        <v>45128</v>
      </c>
      <c r="F23" s="31">
        <v>52660</v>
      </c>
      <c r="G23" s="31">
        <v>7532</v>
      </c>
      <c r="H23" s="32">
        <v>0.14303076340000001</v>
      </c>
      <c r="J23" s="26" t="s">
        <v>421</v>
      </c>
      <c r="K23" s="26" t="s">
        <v>418</v>
      </c>
      <c r="L23" s="26" t="s">
        <v>126</v>
      </c>
      <c r="M23" s="26">
        <v>63.6</v>
      </c>
      <c r="N23" s="26">
        <v>61.363</v>
      </c>
      <c r="O23" s="26">
        <v>2.2400000000000002</v>
      </c>
      <c r="P23" s="26">
        <v>3.52201257861635E-2</v>
      </c>
    </row>
    <row r="24" spans="1:16" ht="15" customHeight="1" x14ac:dyDescent="0.25">
      <c r="A24" s="30" t="s">
        <v>443</v>
      </c>
      <c r="B24" s="31" t="s">
        <v>31</v>
      </c>
      <c r="C24" s="31" t="s">
        <v>462</v>
      </c>
      <c r="D24" s="31" t="s">
        <v>463</v>
      </c>
      <c r="E24" s="31">
        <v>29429</v>
      </c>
      <c r="F24" s="31">
        <v>33690</v>
      </c>
      <c r="G24" s="31">
        <v>4261</v>
      </c>
      <c r="H24" s="32">
        <v>0.1264766993</v>
      </c>
      <c r="J24" s="26" t="s">
        <v>423</v>
      </c>
      <c r="K24" s="26" t="s">
        <v>418</v>
      </c>
      <c r="L24" s="26" t="s">
        <v>127</v>
      </c>
      <c r="M24" s="26">
        <v>64.66</v>
      </c>
      <c r="N24" s="26">
        <v>61.533999999999999</v>
      </c>
      <c r="O24" s="26">
        <v>3.13</v>
      </c>
      <c r="P24" s="26">
        <v>4.8407052273430298E-2</v>
      </c>
    </row>
    <row r="25" spans="1:16" ht="15" customHeight="1" x14ac:dyDescent="0.25">
      <c r="A25" s="30" t="s">
        <v>443</v>
      </c>
      <c r="B25" s="31" t="s">
        <v>46</v>
      </c>
      <c r="C25" s="31" t="s">
        <v>464</v>
      </c>
      <c r="D25" s="31" t="s">
        <v>465</v>
      </c>
      <c r="E25" s="31">
        <v>11541</v>
      </c>
      <c r="F25" s="31">
        <v>26680</v>
      </c>
      <c r="G25" s="31">
        <v>15139</v>
      </c>
      <c r="H25" s="32">
        <v>0.56742878559999999</v>
      </c>
      <c r="J25" s="26" t="s">
        <v>425</v>
      </c>
      <c r="K25" s="26" t="s">
        <v>418</v>
      </c>
      <c r="L25" s="26" t="s">
        <v>129</v>
      </c>
      <c r="M25" s="26">
        <v>87.33</v>
      </c>
      <c r="N25" s="26">
        <v>84.7</v>
      </c>
      <c r="O25" s="26">
        <v>2.63</v>
      </c>
      <c r="P25" s="26">
        <v>3.01156532692087E-2</v>
      </c>
    </row>
    <row r="26" spans="1:16" ht="15" customHeight="1" x14ac:dyDescent="0.25">
      <c r="A26" s="30" t="s">
        <v>443</v>
      </c>
      <c r="B26" s="31" t="s">
        <v>92</v>
      </c>
      <c r="C26" s="31" t="s">
        <v>466</v>
      </c>
      <c r="D26" s="31" t="s">
        <v>467</v>
      </c>
      <c r="E26" s="31">
        <v>41217</v>
      </c>
      <c r="F26" s="31">
        <v>53570</v>
      </c>
      <c r="G26" s="31">
        <v>12353</v>
      </c>
      <c r="H26" s="32">
        <v>0.2305954825</v>
      </c>
      <c r="J26" s="26" t="s">
        <v>427</v>
      </c>
      <c r="K26" s="26" t="s">
        <v>418</v>
      </c>
      <c r="L26" s="26" t="s">
        <v>130</v>
      </c>
      <c r="M26" s="26">
        <v>50.93</v>
      </c>
      <c r="N26" s="26">
        <v>48.046999999999997</v>
      </c>
      <c r="O26" s="26">
        <v>2.88</v>
      </c>
      <c r="P26" s="26">
        <v>5.6548203416454002E-2</v>
      </c>
    </row>
    <row r="27" spans="1:16" ht="15" customHeight="1" x14ac:dyDescent="0.25">
      <c r="A27" s="30" t="s">
        <v>443</v>
      </c>
      <c r="B27" s="31" t="s">
        <v>254</v>
      </c>
      <c r="C27" s="31" t="s">
        <v>468</v>
      </c>
      <c r="D27" s="31" t="s">
        <v>469</v>
      </c>
      <c r="E27" s="31">
        <v>40615</v>
      </c>
      <c r="F27" s="31">
        <v>41670</v>
      </c>
      <c r="G27" s="31">
        <v>1055</v>
      </c>
      <c r="H27" s="32">
        <v>2.5317974600000001E-2</v>
      </c>
      <c r="J27" s="26" t="s">
        <v>429</v>
      </c>
      <c r="K27" s="26" t="s">
        <v>418</v>
      </c>
      <c r="L27" s="26" t="s">
        <v>38</v>
      </c>
      <c r="M27" s="26">
        <v>246.44</v>
      </c>
      <c r="N27" s="26">
        <v>230.34700000000001</v>
      </c>
      <c r="O27" s="26">
        <v>16.09</v>
      </c>
      <c r="P27" s="26">
        <v>6.5289725693880904E-2</v>
      </c>
    </row>
    <row r="28" spans="1:16" ht="15" customHeight="1" x14ac:dyDescent="0.25">
      <c r="A28" s="30" t="s">
        <v>443</v>
      </c>
      <c r="B28" s="31" t="s">
        <v>255</v>
      </c>
      <c r="C28" s="31" t="s">
        <v>470</v>
      </c>
      <c r="D28" s="31" t="s">
        <v>471</v>
      </c>
      <c r="E28" s="31">
        <v>48764</v>
      </c>
      <c r="F28" s="31">
        <v>51130</v>
      </c>
      <c r="G28" s="31">
        <v>2366</v>
      </c>
      <c r="H28" s="32">
        <v>4.6274203E-2</v>
      </c>
      <c r="J28" s="26" t="s">
        <v>431</v>
      </c>
      <c r="K28" s="26" t="s">
        <v>418</v>
      </c>
      <c r="L28" s="26" t="s">
        <v>75</v>
      </c>
      <c r="M28" s="26">
        <v>154.27000000000001</v>
      </c>
      <c r="N28" s="26">
        <v>125.78100000000001</v>
      </c>
      <c r="O28" s="26">
        <v>28.49</v>
      </c>
      <c r="P28" s="26">
        <v>0.18467621702210399</v>
      </c>
    </row>
    <row r="29" spans="1:16" ht="15" customHeight="1" x14ac:dyDescent="0.25">
      <c r="A29" s="30" t="s">
        <v>443</v>
      </c>
      <c r="B29" s="31" t="s">
        <v>256</v>
      </c>
      <c r="C29" s="31" t="s">
        <v>472</v>
      </c>
      <c r="D29" s="31" t="s">
        <v>473</v>
      </c>
      <c r="E29" s="31">
        <v>34829</v>
      </c>
      <c r="F29" s="31">
        <v>39020</v>
      </c>
      <c r="G29" s="31">
        <v>4191</v>
      </c>
      <c r="H29" s="32">
        <v>0.1074064582</v>
      </c>
      <c r="J29" s="26" t="s">
        <v>433</v>
      </c>
      <c r="K29" s="26" t="s">
        <v>418</v>
      </c>
      <c r="L29" s="26" t="s">
        <v>344</v>
      </c>
      <c r="M29" s="26">
        <v>133.97</v>
      </c>
      <c r="N29" s="26">
        <v>114.518</v>
      </c>
      <c r="O29" s="26">
        <v>19.45</v>
      </c>
      <c r="P29" s="26">
        <v>0.145181757109801</v>
      </c>
    </row>
    <row r="30" spans="1:16" ht="15" customHeight="1" x14ac:dyDescent="0.25">
      <c r="A30" s="30" t="s">
        <v>443</v>
      </c>
      <c r="B30" s="31" t="s">
        <v>257</v>
      </c>
      <c r="C30" s="31" t="s">
        <v>474</v>
      </c>
      <c r="D30" s="31" t="s">
        <v>475</v>
      </c>
      <c r="E30" s="31">
        <v>36102</v>
      </c>
      <c r="F30" s="31">
        <v>36930</v>
      </c>
      <c r="G30" s="31">
        <v>828</v>
      </c>
      <c r="H30" s="32">
        <v>2.2420796100000001E-2</v>
      </c>
      <c r="J30" s="26" t="s">
        <v>435</v>
      </c>
      <c r="K30" s="26" t="s">
        <v>418</v>
      </c>
      <c r="L30" s="26" t="s">
        <v>345</v>
      </c>
      <c r="M30" s="26">
        <v>98.83</v>
      </c>
      <c r="N30" s="26">
        <v>94.953000000000003</v>
      </c>
      <c r="O30" s="26">
        <v>3.88</v>
      </c>
      <c r="P30" s="26">
        <v>3.9259334210259997E-2</v>
      </c>
    </row>
    <row r="31" spans="1:16" ht="15" customHeight="1" x14ac:dyDescent="0.25">
      <c r="A31" s="30" t="s">
        <v>443</v>
      </c>
      <c r="B31" s="31" t="s">
        <v>258</v>
      </c>
      <c r="C31" s="31" t="s">
        <v>476</v>
      </c>
      <c r="D31" s="31" t="s">
        <v>477</v>
      </c>
      <c r="E31" s="31">
        <v>56243</v>
      </c>
      <c r="F31" s="31">
        <v>64710</v>
      </c>
      <c r="G31" s="31">
        <v>8467</v>
      </c>
      <c r="H31" s="32">
        <v>0.1308453098</v>
      </c>
      <c r="J31" s="26" t="s">
        <v>437</v>
      </c>
      <c r="K31" s="26" t="s">
        <v>418</v>
      </c>
      <c r="L31" s="26" t="s">
        <v>346</v>
      </c>
      <c r="M31" s="26">
        <v>72.02</v>
      </c>
      <c r="N31" s="26">
        <v>70.206000000000003</v>
      </c>
      <c r="O31" s="26">
        <v>1.81</v>
      </c>
      <c r="P31" s="26">
        <v>2.51319078033879E-2</v>
      </c>
    </row>
    <row r="32" spans="1:16" ht="15" customHeight="1" x14ac:dyDescent="0.25">
      <c r="A32" s="30" t="s">
        <v>443</v>
      </c>
      <c r="B32" s="31" t="s">
        <v>259</v>
      </c>
      <c r="C32" s="31" t="s">
        <v>478</v>
      </c>
      <c r="D32" s="31" t="s">
        <v>479</v>
      </c>
      <c r="E32" s="31">
        <v>39261</v>
      </c>
      <c r="F32" s="31">
        <v>40400</v>
      </c>
      <c r="G32" s="31">
        <v>1139</v>
      </c>
      <c r="H32" s="32">
        <v>2.8193069300000002E-2</v>
      </c>
      <c r="J32" s="26" t="s">
        <v>439</v>
      </c>
      <c r="K32" s="26" t="s">
        <v>418</v>
      </c>
      <c r="L32" s="26" t="s">
        <v>347</v>
      </c>
      <c r="M32" s="26">
        <v>129.88</v>
      </c>
      <c r="N32" s="26">
        <v>123.616</v>
      </c>
      <c r="O32" s="26">
        <v>6.26</v>
      </c>
      <c r="P32" s="26">
        <v>4.8198336926393602E-2</v>
      </c>
    </row>
    <row r="33" spans="1:16" ht="15" customHeight="1" x14ac:dyDescent="0.25">
      <c r="A33" s="30" t="s">
        <v>443</v>
      </c>
      <c r="B33" s="31" t="s">
        <v>260</v>
      </c>
      <c r="C33" s="31" t="s">
        <v>480</v>
      </c>
      <c r="D33" s="31" t="s">
        <v>481</v>
      </c>
      <c r="E33" s="31">
        <v>57717</v>
      </c>
      <c r="F33" s="31">
        <v>63830</v>
      </c>
      <c r="G33" s="31">
        <v>6113</v>
      </c>
      <c r="H33" s="32">
        <v>9.5770014099999995E-2</v>
      </c>
      <c r="J33" s="26" t="s">
        <v>441</v>
      </c>
      <c r="K33" s="26" t="s">
        <v>418</v>
      </c>
      <c r="L33" s="26" t="s">
        <v>343</v>
      </c>
      <c r="M33" s="26">
        <v>93.86</v>
      </c>
      <c r="N33" s="26">
        <v>88.600999999999999</v>
      </c>
      <c r="O33" s="26">
        <v>5.26</v>
      </c>
      <c r="P33" s="26">
        <v>5.6040911996590698E-2</v>
      </c>
    </row>
    <row r="34" spans="1:16" ht="15" customHeight="1" x14ac:dyDescent="0.25">
      <c r="A34" s="30" t="s">
        <v>443</v>
      </c>
      <c r="B34" s="31" t="s">
        <v>77</v>
      </c>
      <c r="C34" s="31" t="s">
        <v>482</v>
      </c>
      <c r="D34" s="31" t="s">
        <v>483</v>
      </c>
      <c r="E34" s="31">
        <v>22975</v>
      </c>
      <c r="F34" s="31">
        <v>27050</v>
      </c>
      <c r="G34" s="31">
        <v>4075</v>
      </c>
      <c r="H34" s="32">
        <v>0.15064695010000001</v>
      </c>
      <c r="J34" s="26" t="s">
        <v>444</v>
      </c>
      <c r="K34" s="26" t="s">
        <v>443</v>
      </c>
      <c r="L34" s="26" t="s">
        <v>132</v>
      </c>
      <c r="M34" s="26">
        <v>57.71</v>
      </c>
      <c r="N34" s="26">
        <v>55.896000000000001</v>
      </c>
      <c r="O34" s="26">
        <v>1.81</v>
      </c>
      <c r="P34" s="26">
        <v>3.13637151273609E-2</v>
      </c>
    </row>
    <row r="35" spans="1:16" ht="15" customHeight="1" x14ac:dyDescent="0.25">
      <c r="A35" s="30" t="s">
        <v>443</v>
      </c>
      <c r="B35" s="31" t="s">
        <v>261</v>
      </c>
      <c r="C35" s="31" t="s">
        <v>484</v>
      </c>
      <c r="D35" s="31" t="s">
        <v>485</v>
      </c>
      <c r="E35" s="31">
        <v>30829</v>
      </c>
      <c r="F35" s="31">
        <v>32050</v>
      </c>
      <c r="G35" s="31">
        <v>1221</v>
      </c>
      <c r="H35" s="32">
        <v>3.8096723899999997E-2</v>
      </c>
      <c r="J35" s="26" t="s">
        <v>446</v>
      </c>
      <c r="K35" s="26" t="s">
        <v>443</v>
      </c>
      <c r="L35" s="26" t="s">
        <v>133</v>
      </c>
      <c r="M35" s="26">
        <v>93.16</v>
      </c>
      <c r="N35" s="26">
        <v>89.513000000000005</v>
      </c>
      <c r="O35" s="26">
        <v>3.65</v>
      </c>
      <c r="P35" s="26">
        <v>3.9179905538857897E-2</v>
      </c>
    </row>
    <row r="36" spans="1:16" ht="15" customHeight="1" x14ac:dyDescent="0.25">
      <c r="A36" s="30" t="s">
        <v>443</v>
      </c>
      <c r="B36" s="31" t="s">
        <v>262</v>
      </c>
      <c r="C36" s="31" t="s">
        <v>486</v>
      </c>
      <c r="D36" s="31" t="s">
        <v>487</v>
      </c>
      <c r="E36" s="31">
        <v>48069</v>
      </c>
      <c r="F36" s="31">
        <v>49620</v>
      </c>
      <c r="G36" s="31">
        <v>1551</v>
      </c>
      <c r="H36" s="32">
        <v>3.1257557399999997E-2</v>
      </c>
      <c r="J36" s="26" t="s">
        <v>448</v>
      </c>
      <c r="K36" s="26" t="s">
        <v>443</v>
      </c>
      <c r="L36" s="26" t="s">
        <v>135</v>
      </c>
      <c r="M36" s="26">
        <v>61.34</v>
      </c>
      <c r="N36" s="26">
        <v>59.783999999999999</v>
      </c>
      <c r="O36" s="26">
        <v>1.56</v>
      </c>
      <c r="P36" s="26">
        <v>2.54320182588849E-2</v>
      </c>
    </row>
    <row r="37" spans="1:16" ht="15" customHeight="1" x14ac:dyDescent="0.25">
      <c r="A37" s="30" t="s">
        <v>443</v>
      </c>
      <c r="B37" s="31" t="s">
        <v>263</v>
      </c>
      <c r="C37" s="31" t="s">
        <v>488</v>
      </c>
      <c r="D37" s="31" t="s">
        <v>489</v>
      </c>
      <c r="E37" s="31">
        <v>44374</v>
      </c>
      <c r="F37" s="31">
        <v>49650</v>
      </c>
      <c r="G37" s="31">
        <v>5276</v>
      </c>
      <c r="H37" s="32">
        <v>0.1062638469</v>
      </c>
      <c r="J37" s="26" t="s">
        <v>450</v>
      </c>
      <c r="K37" s="26" t="s">
        <v>443</v>
      </c>
      <c r="L37" s="26" t="s">
        <v>137</v>
      </c>
      <c r="M37" s="26">
        <v>71.680000000000007</v>
      </c>
      <c r="N37" s="26">
        <v>63.695999999999998</v>
      </c>
      <c r="O37" s="26">
        <v>7.98</v>
      </c>
      <c r="P37" s="26">
        <v>0.111328125</v>
      </c>
    </row>
    <row r="38" spans="1:16" ht="15" customHeight="1" x14ac:dyDescent="0.25">
      <c r="A38" s="30" t="s">
        <v>443</v>
      </c>
      <c r="B38" s="31" t="s">
        <v>264</v>
      </c>
      <c r="C38" s="31" t="s">
        <v>490</v>
      </c>
      <c r="D38" s="31" t="s">
        <v>491</v>
      </c>
      <c r="E38" s="31">
        <v>47227</v>
      </c>
      <c r="F38" s="31">
        <v>52580</v>
      </c>
      <c r="G38" s="31">
        <v>5353</v>
      </c>
      <c r="H38" s="32">
        <v>0.1018067706</v>
      </c>
      <c r="J38" s="26" t="s">
        <v>452</v>
      </c>
      <c r="K38" s="26" t="s">
        <v>443</v>
      </c>
      <c r="L38" s="26" t="s">
        <v>29</v>
      </c>
      <c r="M38" s="26">
        <v>176.67</v>
      </c>
      <c r="N38" s="26">
        <v>158.18700000000001</v>
      </c>
      <c r="O38" s="26">
        <v>18.48</v>
      </c>
      <c r="P38" s="26">
        <v>0.10460179996603799</v>
      </c>
    </row>
    <row r="39" spans="1:16" ht="15" customHeight="1" x14ac:dyDescent="0.25">
      <c r="A39" s="30" t="s">
        <v>443</v>
      </c>
      <c r="B39" s="31" t="s">
        <v>324</v>
      </c>
      <c r="C39" s="31" t="s">
        <v>492</v>
      </c>
      <c r="D39" s="31" t="s">
        <v>493</v>
      </c>
      <c r="E39" s="31">
        <v>118029</v>
      </c>
      <c r="F39" s="31">
        <v>125070</v>
      </c>
      <c r="G39" s="31">
        <v>7041</v>
      </c>
      <c r="H39" s="32">
        <v>5.6296473999999999E-2</v>
      </c>
      <c r="J39" s="26" t="s">
        <v>454</v>
      </c>
      <c r="K39" s="26" t="s">
        <v>443</v>
      </c>
      <c r="L39" s="26" t="s">
        <v>182</v>
      </c>
      <c r="M39" s="26">
        <v>158.85</v>
      </c>
      <c r="N39" s="26">
        <v>142.57300000000001</v>
      </c>
      <c r="O39" s="26">
        <v>16.28</v>
      </c>
      <c r="P39" s="26">
        <v>0.102486622599937</v>
      </c>
    </row>
    <row r="40" spans="1:16" ht="15" customHeight="1" x14ac:dyDescent="0.25">
      <c r="A40" s="30" t="s">
        <v>443</v>
      </c>
      <c r="B40" s="31" t="s">
        <v>325</v>
      </c>
      <c r="C40" s="31" t="s">
        <v>494</v>
      </c>
      <c r="D40" s="31" t="s">
        <v>495</v>
      </c>
      <c r="E40" s="31">
        <v>79972</v>
      </c>
      <c r="F40" s="31">
        <v>83960</v>
      </c>
      <c r="G40" s="31">
        <v>3988</v>
      </c>
      <c r="H40" s="32">
        <v>4.7498809000000003E-2</v>
      </c>
      <c r="J40" s="26" t="s">
        <v>456</v>
      </c>
      <c r="K40" s="26" t="s">
        <v>443</v>
      </c>
      <c r="L40" s="26" t="s">
        <v>23</v>
      </c>
      <c r="M40" s="26">
        <v>47.25</v>
      </c>
      <c r="N40" s="26">
        <v>39.116</v>
      </c>
      <c r="O40" s="26">
        <v>8.1300000000000008</v>
      </c>
      <c r="P40" s="26">
        <v>0.172063492063492</v>
      </c>
    </row>
    <row r="41" spans="1:16" ht="15" customHeight="1" x14ac:dyDescent="0.25">
      <c r="A41" s="30" t="s">
        <v>443</v>
      </c>
      <c r="B41" s="31" t="s">
        <v>326</v>
      </c>
      <c r="C41" s="31" t="s">
        <v>496</v>
      </c>
      <c r="D41" s="31" t="s">
        <v>497</v>
      </c>
      <c r="E41" s="31">
        <v>185965</v>
      </c>
      <c r="F41" s="31">
        <v>230900</v>
      </c>
      <c r="G41" s="31">
        <v>44935</v>
      </c>
      <c r="H41" s="32">
        <v>0.19460805540000001</v>
      </c>
      <c r="J41" s="26" t="s">
        <v>458</v>
      </c>
      <c r="K41" s="26" t="s">
        <v>443</v>
      </c>
      <c r="L41" s="26" t="s">
        <v>194</v>
      </c>
      <c r="M41" s="26">
        <v>33.65</v>
      </c>
      <c r="N41" s="26">
        <v>32.646999999999998</v>
      </c>
      <c r="O41" s="26">
        <v>1</v>
      </c>
      <c r="P41" s="26">
        <v>2.97176820208024E-2</v>
      </c>
    </row>
    <row r="42" spans="1:16" ht="15" customHeight="1" x14ac:dyDescent="0.25">
      <c r="A42" s="30" t="s">
        <v>443</v>
      </c>
      <c r="B42" s="31" t="s">
        <v>327</v>
      </c>
      <c r="C42" s="31" t="s">
        <v>498</v>
      </c>
      <c r="D42" s="31" t="s">
        <v>499</v>
      </c>
      <c r="E42" s="31">
        <v>92607</v>
      </c>
      <c r="F42" s="31">
        <v>96670</v>
      </c>
      <c r="G42" s="31">
        <v>4063</v>
      </c>
      <c r="H42" s="32">
        <v>4.2029585199999997E-2</v>
      </c>
      <c r="J42" s="26" t="s">
        <v>460</v>
      </c>
      <c r="K42" s="26" t="s">
        <v>443</v>
      </c>
      <c r="L42" s="26" t="s">
        <v>195</v>
      </c>
      <c r="M42" s="26">
        <v>52.66</v>
      </c>
      <c r="N42" s="26">
        <v>45.042000000000002</v>
      </c>
      <c r="O42" s="26">
        <v>7.62</v>
      </c>
      <c r="P42" s="26">
        <v>0.14470186099506299</v>
      </c>
    </row>
    <row r="43" spans="1:16" ht="15" customHeight="1" x14ac:dyDescent="0.25">
      <c r="A43" s="30" t="s">
        <v>443</v>
      </c>
      <c r="B43" s="31" t="s">
        <v>328</v>
      </c>
      <c r="C43" s="31" t="s">
        <v>500</v>
      </c>
      <c r="D43" s="31" t="s">
        <v>501</v>
      </c>
      <c r="E43" s="31">
        <v>90941</v>
      </c>
      <c r="F43" s="31">
        <v>94400</v>
      </c>
      <c r="G43" s="31">
        <v>3459</v>
      </c>
      <c r="H43" s="32">
        <v>3.6641949200000003E-2</v>
      </c>
      <c r="J43" s="26" t="s">
        <v>462</v>
      </c>
      <c r="K43" s="26" t="s">
        <v>443</v>
      </c>
      <c r="L43" s="26" t="s">
        <v>31</v>
      </c>
      <c r="M43" s="26">
        <v>33.69</v>
      </c>
      <c r="N43" s="26">
        <v>29.332999999999998</v>
      </c>
      <c r="O43" s="26">
        <v>4.3600000000000003</v>
      </c>
      <c r="P43" s="26">
        <v>0.12941525675274601</v>
      </c>
    </row>
    <row r="44" spans="1:16" ht="15" customHeight="1" x14ac:dyDescent="0.25">
      <c r="A44" s="30" t="s">
        <v>443</v>
      </c>
      <c r="B44" s="31" t="s">
        <v>329</v>
      </c>
      <c r="C44" s="31" t="s">
        <v>502</v>
      </c>
      <c r="D44" s="31" t="s">
        <v>503</v>
      </c>
      <c r="E44" s="31">
        <v>98485</v>
      </c>
      <c r="F44" s="31">
        <v>119110</v>
      </c>
      <c r="G44" s="31">
        <v>20625</v>
      </c>
      <c r="H44" s="32">
        <v>0.17315926449999999</v>
      </c>
      <c r="J44" s="26" t="s">
        <v>464</v>
      </c>
      <c r="K44" s="26" t="s">
        <v>443</v>
      </c>
      <c r="L44" s="26" t="s">
        <v>46</v>
      </c>
      <c r="M44" s="26">
        <v>26.68</v>
      </c>
      <c r="N44" s="26">
        <v>11.5</v>
      </c>
      <c r="O44" s="26">
        <v>15.18</v>
      </c>
      <c r="P44" s="26">
        <v>0.568965517241379</v>
      </c>
    </row>
    <row r="45" spans="1:16" ht="15" customHeight="1" x14ac:dyDescent="0.25">
      <c r="A45" s="30" t="s">
        <v>443</v>
      </c>
      <c r="B45" s="31" t="s">
        <v>330</v>
      </c>
      <c r="C45" s="31" t="s">
        <v>504</v>
      </c>
      <c r="D45" s="31" t="s">
        <v>505</v>
      </c>
      <c r="E45" s="31">
        <v>121511</v>
      </c>
      <c r="F45" s="31">
        <v>129440</v>
      </c>
      <c r="G45" s="31">
        <v>7929</v>
      </c>
      <c r="H45" s="32">
        <v>6.12561805E-2</v>
      </c>
      <c r="J45" s="26" t="s">
        <v>466</v>
      </c>
      <c r="K45" s="26" t="s">
        <v>443</v>
      </c>
      <c r="L45" s="26" t="s">
        <v>92</v>
      </c>
      <c r="M45" s="26">
        <v>53.57</v>
      </c>
      <c r="N45" s="26">
        <v>41.140999999999998</v>
      </c>
      <c r="O45" s="26">
        <v>12.43</v>
      </c>
      <c r="P45" s="26">
        <v>0.232032854209446</v>
      </c>
    </row>
    <row r="46" spans="1:16" ht="15" customHeight="1" x14ac:dyDescent="0.25">
      <c r="A46" s="30" t="s">
        <v>443</v>
      </c>
      <c r="B46" s="31" t="s">
        <v>331</v>
      </c>
      <c r="C46" s="31" t="s">
        <v>506</v>
      </c>
      <c r="D46" s="31" t="s">
        <v>507</v>
      </c>
      <c r="E46" s="31">
        <v>99056</v>
      </c>
      <c r="F46" s="31">
        <v>102890</v>
      </c>
      <c r="G46" s="31">
        <v>3834</v>
      </c>
      <c r="H46" s="32">
        <v>3.7263096500000002E-2</v>
      </c>
      <c r="J46" s="26" t="s">
        <v>468</v>
      </c>
      <c r="K46" s="26" t="s">
        <v>443</v>
      </c>
      <c r="L46" s="26" t="s">
        <v>254</v>
      </c>
      <c r="M46" s="26">
        <v>41.67</v>
      </c>
      <c r="N46" s="26">
        <v>40.661000000000001</v>
      </c>
      <c r="O46" s="26">
        <v>1.01</v>
      </c>
      <c r="P46" s="26">
        <v>2.4238060955123601E-2</v>
      </c>
    </row>
    <row r="47" spans="1:16" ht="15" customHeight="1" x14ac:dyDescent="0.25">
      <c r="A47" s="30" t="s">
        <v>443</v>
      </c>
      <c r="B47" s="31" t="s">
        <v>332</v>
      </c>
      <c r="C47" s="31" t="s">
        <v>508</v>
      </c>
      <c r="D47" s="31" t="s">
        <v>509</v>
      </c>
      <c r="E47" s="31">
        <v>92464</v>
      </c>
      <c r="F47" s="31">
        <v>100220</v>
      </c>
      <c r="G47" s="31">
        <v>7756</v>
      </c>
      <c r="H47" s="32">
        <v>7.7389742600000005E-2</v>
      </c>
      <c r="J47" s="26" t="s">
        <v>470</v>
      </c>
      <c r="K47" s="26" t="s">
        <v>443</v>
      </c>
      <c r="L47" s="26" t="s">
        <v>255</v>
      </c>
      <c r="M47" s="26">
        <v>51.13</v>
      </c>
      <c r="N47" s="26">
        <v>48.685000000000002</v>
      </c>
      <c r="O47" s="26">
        <v>2.4500000000000002</v>
      </c>
      <c r="P47" s="26">
        <v>4.7917074124780003E-2</v>
      </c>
    </row>
    <row r="48" spans="1:16" ht="15" customHeight="1" x14ac:dyDescent="0.25">
      <c r="A48" s="30" t="s">
        <v>443</v>
      </c>
      <c r="B48" s="31" t="s">
        <v>333</v>
      </c>
      <c r="C48" s="31" t="s">
        <v>510</v>
      </c>
      <c r="D48" s="31" t="s">
        <v>511</v>
      </c>
      <c r="E48" s="31">
        <v>142003</v>
      </c>
      <c r="F48" s="31">
        <v>145450</v>
      </c>
      <c r="G48" s="31">
        <v>3447</v>
      </c>
      <c r="H48" s="32">
        <v>2.3698865600000001E-2</v>
      </c>
      <c r="J48" s="26" t="s">
        <v>472</v>
      </c>
      <c r="K48" s="26" t="s">
        <v>443</v>
      </c>
      <c r="L48" s="26" t="s">
        <v>256</v>
      </c>
      <c r="M48" s="26">
        <v>39.020000000000003</v>
      </c>
      <c r="N48" s="26">
        <v>34.859000000000002</v>
      </c>
      <c r="O48" s="26">
        <v>4.16</v>
      </c>
      <c r="P48" s="26">
        <v>0.106611993849308</v>
      </c>
    </row>
    <row r="49" spans="1:16" ht="15" customHeight="1" x14ac:dyDescent="0.25">
      <c r="A49" s="30" t="s">
        <v>443</v>
      </c>
      <c r="B49" s="31" t="s">
        <v>334</v>
      </c>
      <c r="C49" s="31" t="s">
        <v>512</v>
      </c>
      <c r="D49" s="31" t="s">
        <v>513</v>
      </c>
      <c r="E49" s="31">
        <v>66653</v>
      </c>
      <c r="F49" s="31">
        <v>67830</v>
      </c>
      <c r="G49" s="31">
        <v>1177</v>
      </c>
      <c r="H49" s="32">
        <v>1.7352204E-2</v>
      </c>
      <c r="J49" s="26" t="s">
        <v>474</v>
      </c>
      <c r="K49" s="26" t="s">
        <v>443</v>
      </c>
      <c r="L49" s="26" t="s">
        <v>257</v>
      </c>
      <c r="M49" s="26">
        <v>36.93</v>
      </c>
      <c r="N49" s="26">
        <v>35.973999999999997</v>
      </c>
      <c r="O49" s="26">
        <v>0.96</v>
      </c>
      <c r="P49" s="26">
        <v>2.5995125913891099E-2</v>
      </c>
    </row>
    <row r="50" spans="1:16" ht="15" customHeight="1" x14ac:dyDescent="0.25">
      <c r="A50" s="30" t="s">
        <v>443</v>
      </c>
      <c r="B50" s="31" t="s">
        <v>335</v>
      </c>
      <c r="C50" s="31" t="s">
        <v>514</v>
      </c>
      <c r="D50" s="31" t="s">
        <v>515</v>
      </c>
      <c r="E50" s="31">
        <v>201105</v>
      </c>
      <c r="F50" s="31">
        <v>229550</v>
      </c>
      <c r="G50" s="31">
        <v>28445</v>
      </c>
      <c r="H50" s="32">
        <v>0.1239163581</v>
      </c>
      <c r="J50" s="26" t="s">
        <v>476</v>
      </c>
      <c r="K50" s="26" t="s">
        <v>443</v>
      </c>
      <c r="L50" s="26" t="s">
        <v>258</v>
      </c>
      <c r="M50" s="26">
        <v>64.709999999999994</v>
      </c>
      <c r="N50" s="26">
        <v>56.127000000000002</v>
      </c>
      <c r="O50" s="26">
        <v>8.58</v>
      </c>
      <c r="P50" s="26">
        <v>0.13259156235512301</v>
      </c>
    </row>
    <row r="51" spans="1:16" ht="15" customHeight="1" x14ac:dyDescent="0.25">
      <c r="A51" s="30" t="s">
        <v>443</v>
      </c>
      <c r="B51" s="31" t="s">
        <v>336</v>
      </c>
      <c r="C51" s="31" t="s">
        <v>516</v>
      </c>
      <c r="D51" s="31" t="s">
        <v>517</v>
      </c>
      <c r="E51" s="31">
        <v>81959</v>
      </c>
      <c r="F51" s="31">
        <v>83250</v>
      </c>
      <c r="G51" s="31">
        <v>1291</v>
      </c>
      <c r="H51" s="32">
        <v>1.55075075E-2</v>
      </c>
      <c r="J51" s="26" t="s">
        <v>478</v>
      </c>
      <c r="K51" s="26" t="s">
        <v>443</v>
      </c>
      <c r="L51" s="26" t="s">
        <v>259</v>
      </c>
      <c r="M51" s="26">
        <v>40.4</v>
      </c>
      <c r="N51" s="26">
        <v>39.155999999999999</v>
      </c>
      <c r="O51" s="26">
        <v>1.24</v>
      </c>
      <c r="P51" s="26">
        <v>3.06930693069307E-2</v>
      </c>
    </row>
    <row r="52" spans="1:16" ht="15" customHeight="1" x14ac:dyDescent="0.25">
      <c r="A52" s="30" t="s">
        <v>443</v>
      </c>
      <c r="B52" s="31" t="s">
        <v>337</v>
      </c>
      <c r="C52" s="31" t="s">
        <v>518</v>
      </c>
      <c r="D52" s="31" t="s">
        <v>519</v>
      </c>
      <c r="E52" s="31">
        <v>120376</v>
      </c>
      <c r="F52" s="31">
        <v>127790</v>
      </c>
      <c r="G52" s="31">
        <v>7414</v>
      </c>
      <c r="H52" s="32">
        <v>5.8017059199999998E-2</v>
      </c>
      <c r="J52" s="26" t="s">
        <v>480</v>
      </c>
      <c r="K52" s="26" t="s">
        <v>443</v>
      </c>
      <c r="L52" s="26" t="s">
        <v>260</v>
      </c>
      <c r="M52" s="26">
        <v>63.83</v>
      </c>
      <c r="N52" s="26">
        <v>57.689</v>
      </c>
      <c r="O52" s="26">
        <v>6.14</v>
      </c>
      <c r="P52" s="26">
        <v>9.6193012689957696E-2</v>
      </c>
    </row>
    <row r="53" spans="1:16" ht="15" customHeight="1" x14ac:dyDescent="0.25">
      <c r="A53" s="30" t="s">
        <v>443</v>
      </c>
      <c r="B53" s="31" t="s">
        <v>338</v>
      </c>
      <c r="C53" s="31" t="s">
        <v>520</v>
      </c>
      <c r="D53" s="31" t="s">
        <v>521</v>
      </c>
      <c r="E53" s="31">
        <v>142271</v>
      </c>
      <c r="F53" s="31">
        <v>148860</v>
      </c>
      <c r="G53" s="31">
        <v>6589</v>
      </c>
      <c r="H53" s="32">
        <v>4.4263065999999997E-2</v>
      </c>
      <c r="J53" s="26" t="s">
        <v>482</v>
      </c>
      <c r="K53" s="26" t="s">
        <v>443</v>
      </c>
      <c r="L53" s="26" t="s">
        <v>77</v>
      </c>
      <c r="M53" s="26">
        <v>27.05</v>
      </c>
      <c r="N53" s="26">
        <v>23.152000000000001</v>
      </c>
      <c r="O53" s="26">
        <v>3.9</v>
      </c>
      <c r="P53" s="26">
        <v>0.14417744916820699</v>
      </c>
    </row>
    <row r="54" spans="1:16" ht="15" customHeight="1" x14ac:dyDescent="0.25">
      <c r="A54" s="30" t="s">
        <v>522</v>
      </c>
      <c r="B54" s="31" t="s">
        <v>138</v>
      </c>
      <c r="C54" s="31" t="s">
        <v>523</v>
      </c>
      <c r="D54" s="31" t="s">
        <v>524</v>
      </c>
      <c r="E54" s="31">
        <v>115288</v>
      </c>
      <c r="F54" s="31">
        <v>121710</v>
      </c>
      <c r="G54" s="31">
        <v>6422</v>
      </c>
      <c r="H54" s="32">
        <v>5.2764768699999999E-2</v>
      </c>
      <c r="J54" s="26" t="s">
        <v>484</v>
      </c>
      <c r="K54" s="26" t="s">
        <v>443</v>
      </c>
      <c r="L54" s="26" t="s">
        <v>261</v>
      </c>
      <c r="M54" s="26">
        <v>32.049999999999997</v>
      </c>
      <c r="N54" s="26">
        <v>30.716000000000001</v>
      </c>
      <c r="O54" s="26">
        <v>1.33</v>
      </c>
      <c r="P54" s="26">
        <v>4.1497659906396298E-2</v>
      </c>
    </row>
    <row r="55" spans="1:16" ht="15" customHeight="1" x14ac:dyDescent="0.25">
      <c r="A55" s="30" t="s">
        <v>522</v>
      </c>
      <c r="B55" s="31" t="s">
        <v>43</v>
      </c>
      <c r="C55" s="31" t="s">
        <v>525</v>
      </c>
      <c r="D55" s="31" t="s">
        <v>526</v>
      </c>
      <c r="E55" s="31">
        <v>135382</v>
      </c>
      <c r="F55" s="31">
        <v>156280</v>
      </c>
      <c r="G55" s="31">
        <v>20898</v>
      </c>
      <c r="H55" s="32">
        <v>0.13372152549999999</v>
      </c>
      <c r="J55" s="26" t="s">
        <v>486</v>
      </c>
      <c r="K55" s="26" t="s">
        <v>443</v>
      </c>
      <c r="L55" s="26" t="s">
        <v>262</v>
      </c>
      <c r="M55" s="26">
        <v>49.62</v>
      </c>
      <c r="N55" s="26">
        <v>48.412999999999997</v>
      </c>
      <c r="O55" s="26">
        <v>1.21</v>
      </c>
      <c r="P55" s="26">
        <v>2.4385328496573998E-2</v>
      </c>
    </row>
    <row r="56" spans="1:16" ht="15" customHeight="1" x14ac:dyDescent="0.25">
      <c r="A56" s="30" t="s">
        <v>522</v>
      </c>
      <c r="B56" s="31" t="s">
        <v>141</v>
      </c>
      <c r="C56" s="31" t="s">
        <v>527</v>
      </c>
      <c r="D56" s="31" t="s">
        <v>528</v>
      </c>
      <c r="E56" s="31">
        <v>70525</v>
      </c>
      <c r="F56" s="31">
        <v>73330</v>
      </c>
      <c r="G56" s="31">
        <v>2805</v>
      </c>
      <c r="H56" s="32">
        <v>3.8251738700000003E-2</v>
      </c>
      <c r="J56" s="26" t="s">
        <v>488</v>
      </c>
      <c r="K56" s="26" t="s">
        <v>443</v>
      </c>
      <c r="L56" s="26" t="s">
        <v>263</v>
      </c>
      <c r="M56" s="26">
        <v>49.65</v>
      </c>
      <c r="N56" s="26">
        <v>44.451000000000001</v>
      </c>
      <c r="O56" s="26">
        <v>5.2</v>
      </c>
      <c r="P56" s="26">
        <v>0.10473313192346401</v>
      </c>
    </row>
    <row r="57" spans="1:16" ht="15" customHeight="1" x14ac:dyDescent="0.25">
      <c r="A57" s="30" t="s">
        <v>522</v>
      </c>
      <c r="B57" s="31" t="s">
        <v>70</v>
      </c>
      <c r="C57" s="31" t="s">
        <v>529</v>
      </c>
      <c r="D57" s="31" t="s">
        <v>530</v>
      </c>
      <c r="E57" s="31">
        <v>68201</v>
      </c>
      <c r="F57" s="31">
        <v>75650</v>
      </c>
      <c r="G57" s="31">
        <v>7449</v>
      </c>
      <c r="H57" s="32">
        <v>9.8466622599999998E-2</v>
      </c>
      <c r="J57" s="26" t="s">
        <v>490</v>
      </c>
      <c r="K57" s="26" t="s">
        <v>443</v>
      </c>
      <c r="L57" s="26" t="s">
        <v>264</v>
      </c>
      <c r="M57" s="26">
        <v>52.58</v>
      </c>
      <c r="N57" s="26">
        <v>47.637</v>
      </c>
      <c r="O57" s="26">
        <v>4.9400000000000004</v>
      </c>
      <c r="P57" s="26">
        <v>9.3952073031570896E-2</v>
      </c>
    </row>
    <row r="58" spans="1:16" ht="15" customHeight="1" x14ac:dyDescent="0.25">
      <c r="A58" s="30" t="s">
        <v>522</v>
      </c>
      <c r="B58" s="31" t="s">
        <v>143</v>
      </c>
      <c r="C58" s="31" t="s">
        <v>531</v>
      </c>
      <c r="D58" s="31" t="s">
        <v>532</v>
      </c>
      <c r="E58" s="31">
        <v>80305</v>
      </c>
      <c r="F58" s="31">
        <v>90830</v>
      </c>
      <c r="G58" s="31">
        <v>10525</v>
      </c>
      <c r="H58" s="32">
        <v>0.11587581199999999</v>
      </c>
      <c r="J58" s="26" t="s">
        <v>492</v>
      </c>
      <c r="K58" s="26" t="s">
        <v>443</v>
      </c>
      <c r="L58" s="26" t="s">
        <v>324</v>
      </c>
      <c r="M58" s="26">
        <v>125.07</v>
      </c>
      <c r="N58" s="26">
        <v>117.783</v>
      </c>
      <c r="O58" s="26">
        <v>7.29</v>
      </c>
      <c r="P58" s="26">
        <v>5.8287359078915801E-2</v>
      </c>
    </row>
    <row r="59" spans="1:16" ht="15" customHeight="1" x14ac:dyDescent="0.25">
      <c r="A59" s="30" t="s">
        <v>522</v>
      </c>
      <c r="B59" s="31" t="s">
        <v>34</v>
      </c>
      <c r="C59" s="31" t="s">
        <v>533</v>
      </c>
      <c r="D59" s="31" t="s">
        <v>534</v>
      </c>
      <c r="E59" s="31">
        <v>21672</v>
      </c>
      <c r="F59" s="31">
        <v>27510</v>
      </c>
      <c r="G59" s="31">
        <v>5838</v>
      </c>
      <c r="H59" s="32">
        <v>0.2122137405</v>
      </c>
      <c r="J59" s="26" t="s">
        <v>494</v>
      </c>
      <c r="K59" s="26" t="s">
        <v>443</v>
      </c>
      <c r="L59" s="26" t="s">
        <v>325</v>
      </c>
      <c r="M59" s="26">
        <v>83.96</v>
      </c>
      <c r="N59" s="26">
        <v>79.847999999999999</v>
      </c>
      <c r="O59" s="26">
        <v>4.1100000000000003</v>
      </c>
      <c r="P59" s="26">
        <v>4.8951881848499301E-2</v>
      </c>
    </row>
    <row r="60" spans="1:16" ht="15" customHeight="1" x14ac:dyDescent="0.25">
      <c r="A60" s="30" t="s">
        <v>522</v>
      </c>
      <c r="B60" s="31" t="s">
        <v>48</v>
      </c>
      <c r="C60" s="31" t="s">
        <v>535</v>
      </c>
      <c r="D60" s="31" t="s">
        <v>536</v>
      </c>
      <c r="E60" s="31">
        <v>26556</v>
      </c>
      <c r="F60" s="31">
        <v>42110</v>
      </c>
      <c r="G60" s="31">
        <v>15554</v>
      </c>
      <c r="H60" s="32">
        <v>0.36936594630000003</v>
      </c>
      <c r="J60" s="26" t="s">
        <v>496</v>
      </c>
      <c r="K60" s="26" t="s">
        <v>443</v>
      </c>
      <c r="L60" s="26" t="s">
        <v>326</v>
      </c>
      <c r="M60" s="26">
        <v>230.9</v>
      </c>
      <c r="N60" s="26">
        <v>185.374</v>
      </c>
      <c r="O60" s="26">
        <v>45.53</v>
      </c>
      <c r="P60" s="26">
        <v>0.19718492854049399</v>
      </c>
    </row>
    <row r="61" spans="1:16" ht="15" customHeight="1" x14ac:dyDescent="0.25">
      <c r="A61" s="30" t="s">
        <v>522</v>
      </c>
      <c r="B61" s="31" t="s">
        <v>51</v>
      </c>
      <c r="C61" s="31" t="s">
        <v>537</v>
      </c>
      <c r="D61" s="31" t="s">
        <v>538</v>
      </c>
      <c r="E61" s="31">
        <v>60004</v>
      </c>
      <c r="F61" s="31">
        <v>72640</v>
      </c>
      <c r="G61" s="31">
        <v>12636</v>
      </c>
      <c r="H61" s="32">
        <v>0.17395374450000001</v>
      </c>
      <c r="J61" s="26" t="s">
        <v>498</v>
      </c>
      <c r="K61" s="26" t="s">
        <v>443</v>
      </c>
      <c r="L61" s="26" t="s">
        <v>327</v>
      </c>
      <c r="M61" s="26">
        <v>96.67</v>
      </c>
      <c r="N61" s="26">
        <v>92.406999999999996</v>
      </c>
      <c r="O61" s="26">
        <v>4.26</v>
      </c>
      <c r="P61" s="26">
        <v>4.40674459501397E-2</v>
      </c>
    </row>
    <row r="62" spans="1:16" ht="15" customHeight="1" x14ac:dyDescent="0.25">
      <c r="A62" s="30" t="s">
        <v>522</v>
      </c>
      <c r="B62" s="31" t="s">
        <v>78</v>
      </c>
      <c r="C62" s="31" t="s">
        <v>539</v>
      </c>
      <c r="D62" s="31" t="s">
        <v>540</v>
      </c>
      <c r="E62" s="31">
        <v>13117</v>
      </c>
      <c r="F62" s="31">
        <v>23620</v>
      </c>
      <c r="G62" s="31">
        <v>10503</v>
      </c>
      <c r="H62" s="32">
        <v>0.4446655377</v>
      </c>
      <c r="J62" s="26" t="s">
        <v>500</v>
      </c>
      <c r="K62" s="26" t="s">
        <v>443</v>
      </c>
      <c r="L62" s="26" t="s">
        <v>328</v>
      </c>
      <c r="M62" s="26">
        <v>94.4</v>
      </c>
      <c r="N62" s="26">
        <v>90.838999999999999</v>
      </c>
      <c r="O62" s="26">
        <v>3.56</v>
      </c>
      <c r="P62" s="26">
        <v>3.7711864406779698E-2</v>
      </c>
    </row>
    <row r="63" spans="1:16" ht="15" customHeight="1" x14ac:dyDescent="0.25">
      <c r="A63" s="30" t="s">
        <v>522</v>
      </c>
      <c r="B63" s="31" t="s">
        <v>82</v>
      </c>
      <c r="C63" s="31" t="s">
        <v>541</v>
      </c>
      <c r="D63" s="31" t="s">
        <v>542</v>
      </c>
      <c r="E63" s="31">
        <v>14665</v>
      </c>
      <c r="F63" s="31">
        <v>25980</v>
      </c>
      <c r="G63" s="31">
        <v>11315</v>
      </c>
      <c r="H63" s="32">
        <v>0.43552732869999999</v>
      </c>
      <c r="J63" s="26" t="s">
        <v>502</v>
      </c>
      <c r="K63" s="26" t="s">
        <v>443</v>
      </c>
      <c r="L63" s="26" t="s">
        <v>329</v>
      </c>
      <c r="M63" s="26">
        <v>119.11</v>
      </c>
      <c r="N63" s="26">
        <v>98.231999999999999</v>
      </c>
      <c r="O63" s="26">
        <v>20.88</v>
      </c>
      <c r="P63" s="26">
        <v>0.17530014272521199</v>
      </c>
    </row>
    <row r="64" spans="1:16" ht="15" customHeight="1" x14ac:dyDescent="0.25">
      <c r="A64" s="30" t="s">
        <v>522</v>
      </c>
      <c r="B64" s="31" t="s">
        <v>83</v>
      </c>
      <c r="C64" s="31" t="s">
        <v>543</v>
      </c>
      <c r="D64" s="31" t="s">
        <v>544</v>
      </c>
      <c r="E64" s="31">
        <v>49047</v>
      </c>
      <c r="F64" s="31">
        <v>57670</v>
      </c>
      <c r="G64" s="31">
        <v>8623</v>
      </c>
      <c r="H64" s="32">
        <v>0.14952314899999999</v>
      </c>
      <c r="J64" s="26" t="s">
        <v>504</v>
      </c>
      <c r="K64" s="26" t="s">
        <v>443</v>
      </c>
      <c r="L64" s="26" t="s">
        <v>330</v>
      </c>
      <c r="M64" s="26">
        <v>129.44</v>
      </c>
      <c r="N64" s="26">
        <v>121.283</v>
      </c>
      <c r="O64" s="26">
        <v>8.16</v>
      </c>
      <c r="P64" s="26">
        <v>6.3040791100123603E-2</v>
      </c>
    </row>
    <row r="65" spans="1:16" ht="15" customHeight="1" x14ac:dyDescent="0.25">
      <c r="A65" s="30" t="s">
        <v>522</v>
      </c>
      <c r="B65" s="31" t="s">
        <v>85</v>
      </c>
      <c r="C65" s="31" t="s">
        <v>545</v>
      </c>
      <c r="D65" s="31" t="s">
        <v>546</v>
      </c>
      <c r="E65" s="31">
        <v>30619</v>
      </c>
      <c r="F65" s="31">
        <v>39640</v>
      </c>
      <c r="G65" s="31">
        <v>9021</v>
      </c>
      <c r="H65" s="32">
        <v>0.2275731584</v>
      </c>
      <c r="J65" s="26" t="s">
        <v>506</v>
      </c>
      <c r="K65" s="26" t="s">
        <v>443</v>
      </c>
      <c r="L65" s="26" t="s">
        <v>331</v>
      </c>
      <c r="M65" s="26">
        <v>102.89</v>
      </c>
      <c r="N65" s="26">
        <v>98.82</v>
      </c>
      <c r="O65" s="26">
        <v>4.07</v>
      </c>
      <c r="P65" s="26">
        <v>3.9556808241811597E-2</v>
      </c>
    </row>
    <row r="66" spans="1:16" ht="15" customHeight="1" x14ac:dyDescent="0.25">
      <c r="A66" s="30" t="s">
        <v>522</v>
      </c>
      <c r="B66" s="31" t="s">
        <v>339</v>
      </c>
      <c r="C66" s="31" t="s">
        <v>547</v>
      </c>
      <c r="D66" s="31" t="s">
        <v>548</v>
      </c>
      <c r="E66" s="31">
        <v>107454</v>
      </c>
      <c r="F66" s="31">
        <v>111540</v>
      </c>
      <c r="G66" s="31">
        <v>4086</v>
      </c>
      <c r="H66" s="32">
        <v>3.6632598199999998E-2</v>
      </c>
      <c r="J66" s="26" t="s">
        <v>508</v>
      </c>
      <c r="K66" s="26" t="s">
        <v>443</v>
      </c>
      <c r="L66" s="26" t="s">
        <v>332</v>
      </c>
      <c r="M66" s="26">
        <v>100.22</v>
      </c>
      <c r="N66" s="26">
        <v>92.316999999999993</v>
      </c>
      <c r="O66" s="26">
        <v>7.9</v>
      </c>
      <c r="P66" s="26">
        <v>7.8826581520654596E-2</v>
      </c>
    </row>
    <row r="67" spans="1:16" ht="15" customHeight="1" x14ac:dyDescent="0.25">
      <c r="A67" s="30" t="s">
        <v>522</v>
      </c>
      <c r="B67" s="31" t="s">
        <v>340</v>
      </c>
      <c r="C67" s="31" t="s">
        <v>549</v>
      </c>
      <c r="D67" s="31" t="s">
        <v>550</v>
      </c>
      <c r="E67" s="31">
        <v>132368</v>
      </c>
      <c r="F67" s="31">
        <v>137860</v>
      </c>
      <c r="G67" s="31">
        <v>5492</v>
      </c>
      <c r="H67" s="32">
        <v>3.98375163E-2</v>
      </c>
      <c r="J67" s="26" t="s">
        <v>510</v>
      </c>
      <c r="K67" s="26" t="s">
        <v>443</v>
      </c>
      <c r="L67" s="26" t="s">
        <v>333</v>
      </c>
      <c r="M67" s="26">
        <v>145.44999999999999</v>
      </c>
      <c r="N67" s="26">
        <v>142.18600000000001</v>
      </c>
      <c r="O67" s="26">
        <v>3.26</v>
      </c>
      <c r="P67" s="26">
        <v>2.24132004125129E-2</v>
      </c>
    </row>
    <row r="68" spans="1:16" ht="15" customHeight="1" x14ac:dyDescent="0.25">
      <c r="A68" s="30" t="s">
        <v>522</v>
      </c>
      <c r="B68" s="31" t="s">
        <v>341</v>
      </c>
      <c r="C68" s="31" t="s">
        <v>551</v>
      </c>
      <c r="D68" s="31" t="s">
        <v>552</v>
      </c>
      <c r="E68" s="31">
        <v>114459</v>
      </c>
      <c r="F68" s="31">
        <v>117670</v>
      </c>
      <c r="G68" s="31">
        <v>3211</v>
      </c>
      <c r="H68" s="32">
        <v>2.72881788E-2</v>
      </c>
      <c r="J68" s="26" t="s">
        <v>512</v>
      </c>
      <c r="K68" s="26" t="s">
        <v>443</v>
      </c>
      <c r="L68" s="26" t="s">
        <v>334</v>
      </c>
      <c r="M68" s="26">
        <v>67.83</v>
      </c>
      <c r="N68" s="26">
        <v>66.694000000000003</v>
      </c>
      <c r="O68" s="26">
        <v>1.1399999999999999</v>
      </c>
      <c r="P68" s="26">
        <v>1.6806722689075598E-2</v>
      </c>
    </row>
    <row r="69" spans="1:16" ht="15" customHeight="1" x14ac:dyDescent="0.25">
      <c r="A69" s="30" t="s">
        <v>522</v>
      </c>
      <c r="B69" s="31" t="s">
        <v>342</v>
      </c>
      <c r="C69" s="31" t="s">
        <v>553</v>
      </c>
      <c r="D69" s="31" t="s">
        <v>554</v>
      </c>
      <c r="E69" s="31">
        <v>224446</v>
      </c>
      <c r="F69" s="31">
        <v>249900</v>
      </c>
      <c r="G69" s="31">
        <v>25454</v>
      </c>
      <c r="H69" s="32">
        <v>0.1018567427</v>
      </c>
      <c r="J69" s="26" t="s">
        <v>514</v>
      </c>
      <c r="K69" s="26" t="s">
        <v>443</v>
      </c>
      <c r="L69" s="26" t="s">
        <v>335</v>
      </c>
      <c r="M69" s="26">
        <v>229.55</v>
      </c>
      <c r="N69" s="26">
        <v>200.70500000000001</v>
      </c>
      <c r="O69" s="26">
        <v>28.85</v>
      </c>
      <c r="P69" s="26">
        <v>0.125680679590503</v>
      </c>
    </row>
    <row r="70" spans="1:16" ht="15" customHeight="1" x14ac:dyDescent="0.25">
      <c r="A70" s="30" t="s">
        <v>522</v>
      </c>
      <c r="B70" s="31" t="s">
        <v>355</v>
      </c>
      <c r="C70" s="31" t="s">
        <v>555</v>
      </c>
      <c r="D70" s="31" t="s">
        <v>556</v>
      </c>
      <c r="E70" s="31">
        <v>202539</v>
      </c>
      <c r="F70" s="31">
        <v>218190</v>
      </c>
      <c r="G70" s="31">
        <v>15651</v>
      </c>
      <c r="H70" s="32">
        <v>7.1731060099999994E-2</v>
      </c>
      <c r="J70" s="26" t="s">
        <v>516</v>
      </c>
      <c r="K70" s="26" t="s">
        <v>443</v>
      </c>
      <c r="L70" s="26" t="s">
        <v>336</v>
      </c>
      <c r="M70" s="26">
        <v>83.25</v>
      </c>
      <c r="N70" s="26">
        <v>81.864000000000004</v>
      </c>
      <c r="O70" s="26">
        <v>1.39</v>
      </c>
      <c r="P70" s="26">
        <v>1.6696696696696701E-2</v>
      </c>
    </row>
    <row r="71" spans="1:16" ht="15" customHeight="1" x14ac:dyDescent="0.25">
      <c r="A71" s="30" t="s">
        <v>522</v>
      </c>
      <c r="B71" s="31" t="s">
        <v>356</v>
      </c>
      <c r="C71" s="31" t="s">
        <v>557</v>
      </c>
      <c r="D71" s="31" t="s">
        <v>558</v>
      </c>
      <c r="E71" s="31">
        <v>88987</v>
      </c>
      <c r="F71" s="31">
        <v>95440</v>
      </c>
      <c r="G71" s="31">
        <v>6453</v>
      </c>
      <c r="H71" s="32">
        <v>6.76131601E-2</v>
      </c>
      <c r="J71" s="26" t="s">
        <v>518</v>
      </c>
      <c r="K71" s="26" t="s">
        <v>443</v>
      </c>
      <c r="L71" s="26" t="s">
        <v>337</v>
      </c>
      <c r="M71" s="26">
        <v>127.79</v>
      </c>
      <c r="N71" s="26">
        <v>120.212</v>
      </c>
      <c r="O71" s="26">
        <v>7.58</v>
      </c>
      <c r="P71" s="26">
        <v>5.9316065419829402E-2</v>
      </c>
    </row>
    <row r="72" spans="1:16" ht="15" customHeight="1" x14ac:dyDescent="0.25">
      <c r="A72" s="30" t="s">
        <v>522</v>
      </c>
      <c r="B72" s="31" t="s">
        <v>357</v>
      </c>
      <c r="C72" s="31" t="s">
        <v>559</v>
      </c>
      <c r="D72" s="31" t="s">
        <v>560</v>
      </c>
      <c r="E72" s="31">
        <v>178014</v>
      </c>
      <c r="F72" s="31">
        <v>187710</v>
      </c>
      <c r="G72" s="31">
        <v>9696</v>
      </c>
      <c r="H72" s="32">
        <v>5.1654147400000003E-2</v>
      </c>
      <c r="J72" s="26" t="s">
        <v>520</v>
      </c>
      <c r="K72" s="26" t="s">
        <v>443</v>
      </c>
      <c r="L72" s="26" t="s">
        <v>338</v>
      </c>
      <c r="M72" s="26">
        <v>148.86000000000001</v>
      </c>
      <c r="N72" s="26">
        <v>142.102</v>
      </c>
      <c r="O72" s="26">
        <v>6.76</v>
      </c>
      <c r="P72" s="26">
        <v>4.5411796318688698E-2</v>
      </c>
    </row>
    <row r="73" spans="1:16" ht="15" customHeight="1" x14ac:dyDescent="0.25">
      <c r="A73" s="30" t="s">
        <v>522</v>
      </c>
      <c r="B73" s="31" t="s">
        <v>358</v>
      </c>
      <c r="C73" s="31" t="s">
        <v>561</v>
      </c>
      <c r="D73" s="31" t="s">
        <v>562</v>
      </c>
      <c r="E73" s="31">
        <v>315744</v>
      </c>
      <c r="F73" s="31">
        <v>355030</v>
      </c>
      <c r="G73" s="31">
        <v>39286</v>
      </c>
      <c r="H73" s="32">
        <v>0.1106554376</v>
      </c>
      <c r="J73" s="26" t="s">
        <v>523</v>
      </c>
      <c r="K73" s="26" t="s">
        <v>522</v>
      </c>
      <c r="L73" s="26" t="s">
        <v>138</v>
      </c>
      <c r="M73" s="26">
        <v>121.71</v>
      </c>
      <c r="N73" s="26">
        <v>114.916</v>
      </c>
      <c r="O73" s="26">
        <v>6.79</v>
      </c>
      <c r="P73" s="26">
        <v>5.5788349355024199E-2</v>
      </c>
    </row>
    <row r="74" spans="1:16" ht="15" customHeight="1" x14ac:dyDescent="0.25">
      <c r="A74" s="30" t="s">
        <v>522</v>
      </c>
      <c r="B74" s="31" t="s">
        <v>359</v>
      </c>
      <c r="C74" s="31" t="s">
        <v>563</v>
      </c>
      <c r="D74" s="31" t="s">
        <v>564</v>
      </c>
      <c r="E74" s="31">
        <v>150467</v>
      </c>
      <c r="F74" s="31">
        <v>157600</v>
      </c>
      <c r="G74" s="31">
        <v>7133</v>
      </c>
      <c r="H74" s="32">
        <v>4.5260152300000002E-2</v>
      </c>
      <c r="J74" s="26" t="s">
        <v>525</v>
      </c>
      <c r="K74" s="26" t="s">
        <v>522</v>
      </c>
      <c r="L74" s="26" t="s">
        <v>43</v>
      </c>
      <c r="M74" s="26">
        <v>156.28</v>
      </c>
      <c r="N74" s="26">
        <v>135.221</v>
      </c>
      <c r="O74" s="26">
        <v>21.06</v>
      </c>
      <c r="P74" s="26">
        <v>0.13475812643972401</v>
      </c>
    </row>
    <row r="75" spans="1:16" ht="15" customHeight="1" x14ac:dyDescent="0.25">
      <c r="A75" s="30" t="s">
        <v>565</v>
      </c>
      <c r="B75" s="31" t="s">
        <v>144</v>
      </c>
      <c r="C75" s="31" t="s">
        <v>566</v>
      </c>
      <c r="D75" s="31" t="s">
        <v>567</v>
      </c>
      <c r="E75" s="31">
        <v>105669</v>
      </c>
      <c r="F75" s="31">
        <v>110520</v>
      </c>
      <c r="G75" s="31">
        <v>4851</v>
      </c>
      <c r="H75" s="32">
        <v>4.3892508099999998E-2</v>
      </c>
      <c r="J75" s="26" t="s">
        <v>527</v>
      </c>
      <c r="K75" s="26" t="s">
        <v>522</v>
      </c>
      <c r="L75" s="26" t="s">
        <v>141</v>
      </c>
      <c r="M75" s="26">
        <v>73.33</v>
      </c>
      <c r="N75" s="26">
        <v>70.384</v>
      </c>
      <c r="O75" s="26">
        <v>2.95</v>
      </c>
      <c r="P75" s="26">
        <v>4.0229101322787397E-2</v>
      </c>
    </row>
    <row r="76" spans="1:16" ht="15" customHeight="1" x14ac:dyDescent="0.25">
      <c r="A76" s="30" t="s">
        <v>565</v>
      </c>
      <c r="B76" s="31" t="s">
        <v>145</v>
      </c>
      <c r="C76" s="31" t="s">
        <v>568</v>
      </c>
      <c r="D76" s="31" t="s">
        <v>569</v>
      </c>
      <c r="E76" s="31">
        <v>120689</v>
      </c>
      <c r="F76" s="31">
        <v>139330</v>
      </c>
      <c r="G76" s="31">
        <v>18641</v>
      </c>
      <c r="H76" s="32">
        <v>0.13379028209999999</v>
      </c>
      <c r="J76" s="26" t="s">
        <v>529</v>
      </c>
      <c r="K76" s="26" t="s">
        <v>522</v>
      </c>
      <c r="L76" s="26" t="s">
        <v>70</v>
      </c>
      <c r="M76" s="26">
        <v>75.650000000000006</v>
      </c>
      <c r="N76" s="26">
        <v>68.082999999999998</v>
      </c>
      <c r="O76" s="26">
        <v>7.57</v>
      </c>
      <c r="P76" s="26">
        <v>0.100066093853272</v>
      </c>
    </row>
    <row r="77" spans="1:16" ht="15" customHeight="1" x14ac:dyDescent="0.25">
      <c r="A77" s="30" t="s">
        <v>565</v>
      </c>
      <c r="B77" s="31" t="s">
        <v>81</v>
      </c>
      <c r="C77" s="31" t="s">
        <v>570</v>
      </c>
      <c r="D77" s="31" t="s">
        <v>571</v>
      </c>
      <c r="E77" s="31">
        <v>14136</v>
      </c>
      <c r="F77" s="31">
        <v>17460</v>
      </c>
      <c r="G77" s="31">
        <v>3324</v>
      </c>
      <c r="H77" s="32">
        <v>0.19037800690000001</v>
      </c>
      <c r="J77" s="26" t="s">
        <v>531</v>
      </c>
      <c r="K77" s="26" t="s">
        <v>522</v>
      </c>
      <c r="L77" s="26" t="s">
        <v>143</v>
      </c>
      <c r="M77" s="26">
        <v>90.83</v>
      </c>
      <c r="N77" s="26">
        <v>80.167000000000002</v>
      </c>
      <c r="O77" s="26">
        <v>10.66</v>
      </c>
      <c r="P77" s="26">
        <v>0.11736210503137701</v>
      </c>
    </row>
    <row r="78" spans="1:16" ht="15" customHeight="1" x14ac:dyDescent="0.25">
      <c r="A78" s="30" t="s">
        <v>565</v>
      </c>
      <c r="B78" s="31" t="s">
        <v>148</v>
      </c>
      <c r="C78" s="31" t="s">
        <v>572</v>
      </c>
      <c r="D78" s="31" t="s">
        <v>573</v>
      </c>
      <c r="E78" s="31">
        <v>118495</v>
      </c>
      <c r="F78" s="31">
        <v>139150</v>
      </c>
      <c r="G78" s="31">
        <v>20655</v>
      </c>
      <c r="H78" s="32">
        <v>0.14843693860000001</v>
      </c>
      <c r="J78" s="26" t="s">
        <v>533</v>
      </c>
      <c r="K78" s="26" t="s">
        <v>522</v>
      </c>
      <c r="L78" s="26" t="s">
        <v>34</v>
      </c>
      <c r="M78" s="26">
        <v>27.51</v>
      </c>
      <c r="N78" s="26">
        <v>21.628</v>
      </c>
      <c r="O78" s="26">
        <v>5.88</v>
      </c>
      <c r="P78" s="26">
        <v>0.213740458015267</v>
      </c>
    </row>
    <row r="79" spans="1:16" ht="15" customHeight="1" x14ac:dyDescent="0.25">
      <c r="A79" s="30" t="s">
        <v>565</v>
      </c>
      <c r="B79" s="31" t="s">
        <v>196</v>
      </c>
      <c r="C79" s="31" t="s">
        <v>574</v>
      </c>
      <c r="D79" s="31" t="s">
        <v>575</v>
      </c>
      <c r="E79" s="31">
        <v>54882</v>
      </c>
      <c r="F79" s="31">
        <v>57830</v>
      </c>
      <c r="G79" s="31">
        <v>2948</v>
      </c>
      <c r="H79" s="32">
        <v>5.0977001600000002E-2</v>
      </c>
      <c r="J79" s="26" t="s">
        <v>535</v>
      </c>
      <c r="K79" s="26" t="s">
        <v>522</v>
      </c>
      <c r="L79" s="26" t="s">
        <v>48</v>
      </c>
      <c r="M79" s="26">
        <v>42.11</v>
      </c>
      <c r="N79" s="26">
        <v>26.66</v>
      </c>
      <c r="O79" s="26">
        <v>15.45</v>
      </c>
      <c r="P79" s="26">
        <v>0.36689622417478002</v>
      </c>
    </row>
    <row r="80" spans="1:16" ht="15" customHeight="1" x14ac:dyDescent="0.25">
      <c r="A80" s="30" t="s">
        <v>565</v>
      </c>
      <c r="B80" s="31" t="s">
        <v>197</v>
      </c>
      <c r="C80" s="31" t="s">
        <v>576</v>
      </c>
      <c r="D80" s="31" t="s">
        <v>577</v>
      </c>
      <c r="E80" s="31">
        <v>34888</v>
      </c>
      <c r="F80" s="31">
        <v>36290</v>
      </c>
      <c r="G80" s="31">
        <v>1402</v>
      </c>
      <c r="H80" s="32">
        <v>3.8633232300000001E-2</v>
      </c>
      <c r="J80" s="26" t="s">
        <v>537</v>
      </c>
      <c r="K80" s="26" t="s">
        <v>522</v>
      </c>
      <c r="L80" s="26" t="s">
        <v>51</v>
      </c>
      <c r="M80" s="26">
        <v>72.64</v>
      </c>
      <c r="N80" s="26">
        <v>59.99</v>
      </c>
      <c r="O80" s="26">
        <v>12.65</v>
      </c>
      <c r="P80" s="26">
        <v>0.17414647577092501</v>
      </c>
    </row>
    <row r="81" spans="1:16" ht="15" customHeight="1" x14ac:dyDescent="0.25">
      <c r="A81" s="30" t="s">
        <v>565</v>
      </c>
      <c r="B81" s="31" t="s">
        <v>198</v>
      </c>
      <c r="C81" s="31" t="s">
        <v>578</v>
      </c>
      <c r="D81" s="31" t="s">
        <v>579</v>
      </c>
      <c r="E81" s="31">
        <v>48055</v>
      </c>
      <c r="F81" s="31">
        <v>49440</v>
      </c>
      <c r="G81" s="31">
        <v>1385</v>
      </c>
      <c r="H81" s="32">
        <v>2.8013753999999998E-2</v>
      </c>
      <c r="J81" s="26" t="s">
        <v>539</v>
      </c>
      <c r="K81" s="26" t="s">
        <v>522</v>
      </c>
      <c r="L81" s="26" t="s">
        <v>78</v>
      </c>
      <c r="M81" s="26">
        <v>23.62</v>
      </c>
      <c r="N81" s="26">
        <v>13.069000000000001</v>
      </c>
      <c r="O81" s="26">
        <v>10.55</v>
      </c>
      <c r="P81" s="26">
        <v>0.44665537679932299</v>
      </c>
    </row>
    <row r="82" spans="1:16" ht="15" customHeight="1" x14ac:dyDescent="0.25">
      <c r="A82" s="30" t="s">
        <v>565</v>
      </c>
      <c r="B82" s="31" t="s">
        <v>36</v>
      </c>
      <c r="C82" s="31" t="s">
        <v>580</v>
      </c>
      <c r="D82" s="31" t="s">
        <v>581</v>
      </c>
      <c r="E82" s="31">
        <v>27133</v>
      </c>
      <c r="F82" s="31">
        <v>34140</v>
      </c>
      <c r="G82" s="31">
        <v>7007</v>
      </c>
      <c r="H82" s="32">
        <v>0.2052431166</v>
      </c>
      <c r="J82" s="26" t="s">
        <v>541</v>
      </c>
      <c r="K82" s="26" t="s">
        <v>522</v>
      </c>
      <c r="L82" s="26" t="s">
        <v>82</v>
      </c>
      <c r="M82" s="26">
        <v>25.98</v>
      </c>
      <c r="N82" s="26">
        <v>14.611000000000001</v>
      </c>
      <c r="O82" s="26">
        <v>11.37</v>
      </c>
      <c r="P82" s="26">
        <v>0.43764434180138601</v>
      </c>
    </row>
    <row r="83" spans="1:16" ht="15" customHeight="1" x14ac:dyDescent="0.25">
      <c r="A83" s="30" t="s">
        <v>565</v>
      </c>
      <c r="B83" s="31" t="s">
        <v>199</v>
      </c>
      <c r="C83" s="31" t="s">
        <v>582</v>
      </c>
      <c r="D83" s="31" t="s">
        <v>583</v>
      </c>
      <c r="E83" s="31">
        <v>50185</v>
      </c>
      <c r="F83" s="31">
        <v>52010</v>
      </c>
      <c r="G83" s="31">
        <v>1825</v>
      </c>
      <c r="H83" s="32">
        <v>3.5089405900000002E-2</v>
      </c>
      <c r="J83" s="26" t="s">
        <v>543</v>
      </c>
      <c r="K83" s="26" t="s">
        <v>522</v>
      </c>
      <c r="L83" s="26" t="s">
        <v>83</v>
      </c>
      <c r="M83" s="26">
        <v>57.67</v>
      </c>
      <c r="N83" s="26">
        <v>48.933999999999997</v>
      </c>
      <c r="O83" s="26">
        <v>8.74</v>
      </c>
      <c r="P83" s="26">
        <v>0.15155193341425399</v>
      </c>
    </row>
    <row r="84" spans="1:16" ht="15" customHeight="1" x14ac:dyDescent="0.25">
      <c r="A84" s="30" t="s">
        <v>565</v>
      </c>
      <c r="B84" s="31" t="s">
        <v>200</v>
      </c>
      <c r="C84" s="31" t="s">
        <v>584</v>
      </c>
      <c r="D84" s="31" t="s">
        <v>585</v>
      </c>
      <c r="E84" s="31">
        <v>39222</v>
      </c>
      <c r="F84" s="31">
        <v>42180</v>
      </c>
      <c r="G84" s="31">
        <v>2958</v>
      </c>
      <c r="H84" s="32">
        <v>7.0128022799999995E-2</v>
      </c>
      <c r="J84" s="26" t="s">
        <v>545</v>
      </c>
      <c r="K84" s="26" t="s">
        <v>522</v>
      </c>
      <c r="L84" s="26" t="s">
        <v>85</v>
      </c>
      <c r="M84" s="26">
        <v>39.64</v>
      </c>
      <c r="N84" s="26">
        <v>30.66</v>
      </c>
      <c r="O84" s="26">
        <v>8.98</v>
      </c>
      <c r="P84" s="26">
        <v>0.226538849646821</v>
      </c>
    </row>
    <row r="85" spans="1:16" ht="15" customHeight="1" x14ac:dyDescent="0.25">
      <c r="A85" s="30" t="s">
        <v>565</v>
      </c>
      <c r="B85" s="31" t="s">
        <v>201</v>
      </c>
      <c r="C85" s="31" t="s">
        <v>586</v>
      </c>
      <c r="D85" s="31" t="s">
        <v>587</v>
      </c>
      <c r="E85" s="31">
        <v>44446</v>
      </c>
      <c r="F85" s="31">
        <v>46040</v>
      </c>
      <c r="G85" s="31">
        <v>1594</v>
      </c>
      <c r="H85" s="32">
        <v>3.4622067800000003E-2</v>
      </c>
      <c r="J85" s="26" t="s">
        <v>547</v>
      </c>
      <c r="K85" s="26" t="s">
        <v>522</v>
      </c>
      <c r="L85" s="26" t="s">
        <v>339</v>
      </c>
      <c r="M85" s="26">
        <v>111.54</v>
      </c>
      <c r="N85" s="26">
        <v>107.318</v>
      </c>
      <c r="O85" s="26">
        <v>4.22</v>
      </c>
      <c r="P85" s="26">
        <v>3.7833960910884E-2</v>
      </c>
    </row>
    <row r="86" spans="1:16" ht="15" customHeight="1" x14ac:dyDescent="0.25">
      <c r="A86" s="30" t="s">
        <v>565</v>
      </c>
      <c r="B86" s="31" t="s">
        <v>202</v>
      </c>
      <c r="C86" s="31" t="s">
        <v>588</v>
      </c>
      <c r="D86" s="31" t="s">
        <v>589</v>
      </c>
      <c r="E86" s="31">
        <v>41620</v>
      </c>
      <c r="F86" s="31">
        <v>44600</v>
      </c>
      <c r="G86" s="31">
        <v>2980</v>
      </c>
      <c r="H86" s="32">
        <v>6.6816143499999994E-2</v>
      </c>
      <c r="J86" s="26" t="s">
        <v>549</v>
      </c>
      <c r="K86" s="26" t="s">
        <v>522</v>
      </c>
      <c r="L86" s="26" t="s">
        <v>340</v>
      </c>
      <c r="M86" s="26">
        <v>137.86000000000001</v>
      </c>
      <c r="N86" s="26">
        <v>132.09399999999999</v>
      </c>
      <c r="O86" s="26">
        <v>5.77</v>
      </c>
      <c r="P86" s="26">
        <v>4.18540548382417E-2</v>
      </c>
    </row>
    <row r="87" spans="1:16" ht="15" customHeight="1" x14ac:dyDescent="0.25">
      <c r="A87" s="30" t="s">
        <v>565</v>
      </c>
      <c r="B87" s="31" t="s">
        <v>265</v>
      </c>
      <c r="C87" s="31" t="s">
        <v>590</v>
      </c>
      <c r="D87" s="31" t="s">
        <v>591</v>
      </c>
      <c r="E87" s="31">
        <v>41693</v>
      </c>
      <c r="F87" s="31">
        <v>42960</v>
      </c>
      <c r="G87" s="31">
        <v>1267</v>
      </c>
      <c r="H87" s="32">
        <v>2.9492551200000001E-2</v>
      </c>
      <c r="J87" s="26" t="s">
        <v>551</v>
      </c>
      <c r="K87" s="26" t="s">
        <v>522</v>
      </c>
      <c r="L87" s="26" t="s">
        <v>341</v>
      </c>
      <c r="M87" s="26">
        <v>117.67</v>
      </c>
      <c r="N87" s="26">
        <v>114.25</v>
      </c>
      <c r="O87" s="26">
        <v>3.42</v>
      </c>
      <c r="P87" s="26">
        <v>2.9064332455171201E-2</v>
      </c>
    </row>
    <row r="88" spans="1:16" ht="15" customHeight="1" x14ac:dyDescent="0.25">
      <c r="A88" s="30" t="s">
        <v>565</v>
      </c>
      <c r="B88" s="31" t="s">
        <v>266</v>
      </c>
      <c r="C88" s="31" t="s">
        <v>592</v>
      </c>
      <c r="D88" s="31" t="s">
        <v>593</v>
      </c>
      <c r="E88" s="31">
        <v>73216</v>
      </c>
      <c r="F88" s="31">
        <v>75170</v>
      </c>
      <c r="G88" s="31">
        <v>1954</v>
      </c>
      <c r="H88" s="32">
        <v>2.59944127E-2</v>
      </c>
      <c r="J88" s="26" t="s">
        <v>553</v>
      </c>
      <c r="K88" s="26" t="s">
        <v>522</v>
      </c>
      <c r="L88" s="26" t="s">
        <v>342</v>
      </c>
      <c r="M88" s="26">
        <v>249.9</v>
      </c>
      <c r="N88" s="26">
        <v>223.82900000000001</v>
      </c>
      <c r="O88" s="26">
        <v>26.07</v>
      </c>
      <c r="P88" s="26">
        <v>0.104321728691477</v>
      </c>
    </row>
    <row r="89" spans="1:16" ht="15" customHeight="1" x14ac:dyDescent="0.25">
      <c r="A89" s="30" t="s">
        <v>565</v>
      </c>
      <c r="B89" s="31" t="s">
        <v>50</v>
      </c>
      <c r="C89" s="31" t="s">
        <v>594</v>
      </c>
      <c r="D89" s="31" t="s">
        <v>595</v>
      </c>
      <c r="E89" s="31">
        <v>35150</v>
      </c>
      <c r="F89" s="31">
        <v>39750</v>
      </c>
      <c r="G89" s="31">
        <v>4600</v>
      </c>
      <c r="H89" s="32">
        <v>0.11572327039999999</v>
      </c>
      <c r="J89" s="26" t="s">
        <v>555</v>
      </c>
      <c r="K89" s="26" t="s">
        <v>522</v>
      </c>
      <c r="L89" s="26" t="s">
        <v>355</v>
      </c>
      <c r="M89" s="26">
        <v>218.19</v>
      </c>
      <c r="N89" s="26">
        <v>202.09299999999999</v>
      </c>
      <c r="O89" s="26">
        <v>16.100000000000001</v>
      </c>
      <c r="P89" s="26">
        <v>7.3788899582932305E-2</v>
      </c>
    </row>
    <row r="90" spans="1:16" ht="15" customHeight="1" x14ac:dyDescent="0.25">
      <c r="A90" s="30" t="s">
        <v>565</v>
      </c>
      <c r="B90" s="31" t="s">
        <v>267</v>
      </c>
      <c r="C90" s="31" t="s">
        <v>596</v>
      </c>
      <c r="D90" s="31" t="s">
        <v>597</v>
      </c>
      <c r="E90" s="31">
        <v>46225</v>
      </c>
      <c r="F90" s="31">
        <v>50310</v>
      </c>
      <c r="G90" s="31">
        <v>4085</v>
      </c>
      <c r="H90" s="32">
        <v>8.1196581200000006E-2</v>
      </c>
      <c r="J90" s="26" t="s">
        <v>557</v>
      </c>
      <c r="K90" s="26" t="s">
        <v>522</v>
      </c>
      <c r="L90" s="26" t="s">
        <v>356</v>
      </c>
      <c r="M90" s="26">
        <v>95.44</v>
      </c>
      <c r="N90" s="26">
        <v>88.671000000000006</v>
      </c>
      <c r="O90" s="26">
        <v>6.77</v>
      </c>
      <c r="P90" s="26">
        <v>7.0934618608549896E-2</v>
      </c>
    </row>
    <row r="91" spans="1:16" ht="15" customHeight="1" x14ac:dyDescent="0.25">
      <c r="A91" s="30" t="s">
        <v>565</v>
      </c>
      <c r="B91" s="31" t="s">
        <v>60</v>
      </c>
      <c r="C91" s="31" t="s">
        <v>598</v>
      </c>
      <c r="D91" s="31" t="s">
        <v>599</v>
      </c>
      <c r="E91" s="31">
        <v>18894</v>
      </c>
      <c r="F91" s="31">
        <v>22950</v>
      </c>
      <c r="G91" s="31">
        <v>4056</v>
      </c>
      <c r="H91" s="32">
        <v>0.17673202609999999</v>
      </c>
      <c r="J91" s="26" t="s">
        <v>559</v>
      </c>
      <c r="K91" s="26" t="s">
        <v>522</v>
      </c>
      <c r="L91" s="26" t="s">
        <v>357</v>
      </c>
      <c r="M91" s="26">
        <v>187.71</v>
      </c>
      <c r="N91" s="26">
        <v>177.60900000000001</v>
      </c>
      <c r="O91" s="26">
        <v>10.1</v>
      </c>
      <c r="P91" s="26">
        <v>5.3806403494752499E-2</v>
      </c>
    </row>
    <row r="92" spans="1:16" ht="15" customHeight="1" x14ac:dyDescent="0.25">
      <c r="A92" s="30" t="s">
        <v>565</v>
      </c>
      <c r="B92" s="31" t="s">
        <v>73</v>
      </c>
      <c r="C92" s="31" t="s">
        <v>600</v>
      </c>
      <c r="D92" s="31" t="s">
        <v>601</v>
      </c>
      <c r="E92" s="31">
        <v>40343</v>
      </c>
      <c r="F92" s="31">
        <v>44940</v>
      </c>
      <c r="G92" s="31">
        <v>4597</v>
      </c>
      <c r="H92" s="32">
        <v>0.10229194480000001</v>
      </c>
      <c r="J92" s="26" t="s">
        <v>561</v>
      </c>
      <c r="K92" s="26" t="s">
        <v>522</v>
      </c>
      <c r="L92" s="26" t="s">
        <v>358</v>
      </c>
      <c r="M92" s="26">
        <v>355.03</v>
      </c>
      <c r="N92" s="26">
        <v>315.08</v>
      </c>
      <c r="O92" s="26">
        <v>39.950000000000003</v>
      </c>
      <c r="P92" s="26">
        <v>0.112525702053348</v>
      </c>
    </row>
    <row r="93" spans="1:16" ht="15" customHeight="1" x14ac:dyDescent="0.25">
      <c r="A93" s="30" t="s">
        <v>565</v>
      </c>
      <c r="B93" s="31" t="s">
        <v>268</v>
      </c>
      <c r="C93" s="31" t="s">
        <v>602</v>
      </c>
      <c r="D93" s="31" t="s">
        <v>603</v>
      </c>
      <c r="E93" s="31">
        <v>23026</v>
      </c>
      <c r="F93" s="31">
        <v>23350</v>
      </c>
      <c r="G93" s="31">
        <v>324</v>
      </c>
      <c r="H93" s="32">
        <v>1.3875803000000001E-2</v>
      </c>
      <c r="J93" s="26" t="s">
        <v>563</v>
      </c>
      <c r="K93" s="26" t="s">
        <v>522</v>
      </c>
      <c r="L93" s="26" t="s">
        <v>359</v>
      </c>
      <c r="M93" s="26">
        <v>157.6</v>
      </c>
      <c r="N93" s="26">
        <v>150.38300000000001</v>
      </c>
      <c r="O93" s="26">
        <v>7.22</v>
      </c>
      <c r="P93" s="26">
        <v>4.58121827411168E-2</v>
      </c>
    </row>
    <row r="94" spans="1:16" ht="15" customHeight="1" x14ac:dyDescent="0.25">
      <c r="A94" s="30" t="s">
        <v>565</v>
      </c>
      <c r="B94" s="31" t="s">
        <v>26</v>
      </c>
      <c r="C94" s="31" t="s">
        <v>604</v>
      </c>
      <c r="D94" s="31" t="s">
        <v>605</v>
      </c>
      <c r="E94" s="31">
        <v>23369</v>
      </c>
      <c r="F94" s="31">
        <v>30090</v>
      </c>
      <c r="G94" s="31">
        <v>6721</v>
      </c>
      <c r="H94" s="32">
        <v>0.22336324360000001</v>
      </c>
      <c r="J94" s="26" t="s">
        <v>566</v>
      </c>
      <c r="K94" s="26" t="s">
        <v>565</v>
      </c>
      <c r="L94" s="26" t="s">
        <v>144</v>
      </c>
      <c r="M94" s="26">
        <v>110.52</v>
      </c>
      <c r="N94" s="26">
        <v>105.553</v>
      </c>
      <c r="O94" s="26">
        <v>4.97</v>
      </c>
      <c r="P94" s="26">
        <v>4.4969236337314498E-2</v>
      </c>
    </row>
    <row r="95" spans="1:16" ht="15" customHeight="1" x14ac:dyDescent="0.25">
      <c r="A95" s="30" t="s">
        <v>565</v>
      </c>
      <c r="B95" s="31" t="s">
        <v>42</v>
      </c>
      <c r="C95" s="31" t="s">
        <v>606</v>
      </c>
      <c r="D95" s="31" t="s">
        <v>607</v>
      </c>
      <c r="E95" s="31">
        <v>41569</v>
      </c>
      <c r="F95" s="31">
        <v>69150</v>
      </c>
      <c r="G95" s="31">
        <v>27581</v>
      </c>
      <c r="H95" s="32">
        <v>0.398857556</v>
      </c>
      <c r="J95" s="26" t="s">
        <v>568</v>
      </c>
      <c r="K95" s="26" t="s">
        <v>565</v>
      </c>
      <c r="L95" s="26" t="s">
        <v>145</v>
      </c>
      <c r="M95" s="26">
        <v>139.33000000000001</v>
      </c>
      <c r="N95" s="26">
        <v>120.039</v>
      </c>
      <c r="O95" s="26">
        <v>19.29</v>
      </c>
      <c r="P95" s="26">
        <v>0.138448288236561</v>
      </c>
    </row>
    <row r="96" spans="1:16" ht="15" customHeight="1" x14ac:dyDescent="0.25">
      <c r="A96" s="30" t="s">
        <v>565</v>
      </c>
      <c r="B96" s="31" t="s">
        <v>269</v>
      </c>
      <c r="C96" s="31" t="s">
        <v>608</v>
      </c>
      <c r="D96" s="31" t="s">
        <v>609</v>
      </c>
      <c r="E96" s="31">
        <v>41839</v>
      </c>
      <c r="F96" s="31">
        <v>45980</v>
      </c>
      <c r="G96" s="31">
        <v>4141</v>
      </c>
      <c r="H96" s="32">
        <v>9.0060896000000001E-2</v>
      </c>
      <c r="J96" s="26" t="s">
        <v>570</v>
      </c>
      <c r="K96" s="26" t="s">
        <v>565</v>
      </c>
      <c r="L96" s="26" t="s">
        <v>81</v>
      </c>
      <c r="M96" s="26">
        <v>17.46</v>
      </c>
      <c r="N96" s="26">
        <v>14.119</v>
      </c>
      <c r="O96" s="26">
        <v>3.34</v>
      </c>
      <c r="P96" s="26">
        <v>0.19129438717067601</v>
      </c>
    </row>
    <row r="97" spans="1:16" ht="15" customHeight="1" x14ac:dyDescent="0.25">
      <c r="A97" s="30" t="s">
        <v>565</v>
      </c>
      <c r="B97" s="31" t="s">
        <v>69</v>
      </c>
      <c r="C97" s="31" t="s">
        <v>610</v>
      </c>
      <c r="D97" s="31" t="s">
        <v>611</v>
      </c>
      <c r="E97" s="31">
        <v>39854</v>
      </c>
      <c r="F97" s="31">
        <v>51450</v>
      </c>
      <c r="G97" s="31">
        <v>11596</v>
      </c>
      <c r="H97" s="32">
        <v>0.2253838678</v>
      </c>
      <c r="J97" s="26" t="s">
        <v>572</v>
      </c>
      <c r="K97" s="26" t="s">
        <v>565</v>
      </c>
      <c r="L97" s="26" t="s">
        <v>148</v>
      </c>
      <c r="M97" s="26">
        <v>139.15</v>
      </c>
      <c r="N97" s="26">
        <v>118.113</v>
      </c>
      <c r="O97" s="26">
        <v>21.04</v>
      </c>
      <c r="P97" s="26">
        <v>0.151203736974488</v>
      </c>
    </row>
    <row r="98" spans="1:16" ht="15" customHeight="1" x14ac:dyDescent="0.25">
      <c r="A98" s="30" t="s">
        <v>565</v>
      </c>
      <c r="B98" s="31" t="s">
        <v>90</v>
      </c>
      <c r="C98" s="31" t="s">
        <v>612</v>
      </c>
      <c r="D98" s="31" t="s">
        <v>613</v>
      </c>
      <c r="E98" s="31">
        <v>30296</v>
      </c>
      <c r="F98" s="31">
        <v>41050</v>
      </c>
      <c r="G98" s="31">
        <v>10754</v>
      </c>
      <c r="H98" s="32">
        <v>0.26197320340000002</v>
      </c>
      <c r="J98" s="26" t="s">
        <v>1290</v>
      </c>
      <c r="K98" s="26" t="s">
        <v>565</v>
      </c>
      <c r="L98" s="26" t="s">
        <v>395</v>
      </c>
      <c r="M98" s="26">
        <v>150.81</v>
      </c>
      <c r="N98" s="26">
        <v>140.655</v>
      </c>
      <c r="O98" s="26">
        <v>10.16</v>
      </c>
      <c r="P98" s="26">
        <v>6.73695378290564E-2</v>
      </c>
    </row>
    <row r="99" spans="1:16" ht="15" customHeight="1" x14ac:dyDescent="0.25">
      <c r="A99" s="30" t="s">
        <v>565</v>
      </c>
      <c r="B99" s="31" t="s">
        <v>91</v>
      </c>
      <c r="C99" s="31" t="s">
        <v>614</v>
      </c>
      <c r="D99" s="31" t="s">
        <v>615</v>
      </c>
      <c r="E99" s="31">
        <v>50416</v>
      </c>
      <c r="F99" s="31">
        <v>64290</v>
      </c>
      <c r="G99" s="31">
        <v>13874</v>
      </c>
      <c r="H99" s="32">
        <v>0.2158033909</v>
      </c>
      <c r="J99" s="26" t="s">
        <v>1291</v>
      </c>
      <c r="K99" s="26" t="s">
        <v>565</v>
      </c>
      <c r="L99" s="26" t="s">
        <v>109</v>
      </c>
      <c r="M99" s="26">
        <v>174.25</v>
      </c>
      <c r="N99" s="26">
        <v>151.17599999999999</v>
      </c>
      <c r="O99" s="26">
        <v>23.07</v>
      </c>
      <c r="P99" s="26">
        <v>0.13239598278335701</v>
      </c>
    </row>
    <row r="100" spans="1:16" ht="15" customHeight="1" x14ac:dyDescent="0.25">
      <c r="A100" s="30" t="s">
        <v>565</v>
      </c>
      <c r="B100" s="31" t="s">
        <v>108</v>
      </c>
      <c r="C100" s="31" t="s">
        <v>616</v>
      </c>
      <c r="D100" s="31" t="s">
        <v>617</v>
      </c>
      <c r="E100" s="31">
        <v>33060</v>
      </c>
      <c r="F100" s="31">
        <v>43280</v>
      </c>
      <c r="G100" s="31">
        <v>10220</v>
      </c>
      <c r="H100" s="32">
        <v>0.23613678369999999</v>
      </c>
      <c r="J100" s="26" t="s">
        <v>574</v>
      </c>
      <c r="K100" s="26" t="s">
        <v>565</v>
      </c>
      <c r="L100" s="26" t="s">
        <v>196</v>
      </c>
      <c r="M100" s="26">
        <v>57.83</v>
      </c>
      <c r="N100" s="26">
        <v>54.866999999999997</v>
      </c>
      <c r="O100" s="26">
        <v>2.96</v>
      </c>
      <c r="P100" s="26">
        <v>5.1184506311602998E-2</v>
      </c>
    </row>
    <row r="101" spans="1:16" ht="15" customHeight="1" x14ac:dyDescent="0.25">
      <c r="A101" s="30" t="s">
        <v>565</v>
      </c>
      <c r="B101" s="31" t="s">
        <v>273</v>
      </c>
      <c r="C101" s="31" t="s">
        <v>618</v>
      </c>
      <c r="D101" s="31" t="s">
        <v>619</v>
      </c>
      <c r="E101" s="31">
        <v>29548</v>
      </c>
      <c r="F101" s="31">
        <v>29810</v>
      </c>
      <c r="G101" s="31">
        <v>262</v>
      </c>
      <c r="H101" s="32">
        <v>8.7889969999999998E-3</v>
      </c>
      <c r="J101" s="26" t="s">
        <v>576</v>
      </c>
      <c r="K101" s="26" t="s">
        <v>565</v>
      </c>
      <c r="L101" s="26" t="s">
        <v>197</v>
      </c>
      <c r="M101" s="26">
        <v>36.29</v>
      </c>
      <c r="N101" s="26">
        <v>34.956000000000003</v>
      </c>
      <c r="O101" s="26">
        <v>1.33</v>
      </c>
      <c r="P101" s="26">
        <v>3.6649214659685903E-2</v>
      </c>
    </row>
    <row r="102" spans="1:16" ht="15" customHeight="1" x14ac:dyDescent="0.25">
      <c r="A102" s="30" t="s">
        <v>565</v>
      </c>
      <c r="B102" s="31" t="s">
        <v>274</v>
      </c>
      <c r="C102" s="31" t="s">
        <v>620</v>
      </c>
      <c r="D102" s="31" t="s">
        <v>621</v>
      </c>
      <c r="E102" s="31">
        <v>27283</v>
      </c>
      <c r="F102" s="31">
        <v>36440</v>
      </c>
      <c r="G102" s="31">
        <v>9157</v>
      </c>
      <c r="H102" s="32">
        <v>0.25128979140000002</v>
      </c>
      <c r="J102" s="26" t="s">
        <v>578</v>
      </c>
      <c r="K102" s="26" t="s">
        <v>565</v>
      </c>
      <c r="L102" s="26" t="s">
        <v>198</v>
      </c>
      <c r="M102" s="26">
        <v>49.44</v>
      </c>
      <c r="N102" s="26">
        <v>48.018000000000001</v>
      </c>
      <c r="O102" s="26">
        <v>1.42</v>
      </c>
      <c r="P102" s="26">
        <v>2.8721682847896401E-2</v>
      </c>
    </row>
    <row r="103" spans="1:16" ht="15" customHeight="1" x14ac:dyDescent="0.25">
      <c r="A103" s="30" t="s">
        <v>565</v>
      </c>
      <c r="B103" s="31" t="s">
        <v>275</v>
      </c>
      <c r="C103" s="31" t="s">
        <v>622</v>
      </c>
      <c r="D103" s="31" t="s">
        <v>623</v>
      </c>
      <c r="E103" s="31">
        <v>34844</v>
      </c>
      <c r="F103" s="31">
        <v>40670</v>
      </c>
      <c r="G103" s="31">
        <v>5826</v>
      </c>
      <c r="H103" s="32">
        <v>0.14325055319999999</v>
      </c>
      <c r="J103" s="26" t="s">
        <v>580</v>
      </c>
      <c r="K103" s="26" t="s">
        <v>565</v>
      </c>
      <c r="L103" s="26" t="s">
        <v>36</v>
      </c>
      <c r="M103" s="26">
        <v>34.14</v>
      </c>
      <c r="N103" s="26">
        <v>27.087</v>
      </c>
      <c r="O103" s="26">
        <v>7.05</v>
      </c>
      <c r="P103" s="26">
        <v>0.206502636203866</v>
      </c>
    </row>
    <row r="104" spans="1:16" ht="15" customHeight="1" x14ac:dyDescent="0.25">
      <c r="A104" s="30" t="s">
        <v>565</v>
      </c>
      <c r="B104" s="31" t="s">
        <v>276</v>
      </c>
      <c r="C104" s="31" t="s">
        <v>624</v>
      </c>
      <c r="D104" s="31" t="s">
        <v>625</v>
      </c>
      <c r="E104" s="31">
        <v>42298</v>
      </c>
      <c r="F104" s="31">
        <v>45090</v>
      </c>
      <c r="G104" s="31">
        <v>2792</v>
      </c>
      <c r="H104" s="32">
        <v>6.19206032E-2</v>
      </c>
      <c r="J104" s="26" t="s">
        <v>582</v>
      </c>
      <c r="K104" s="26" t="s">
        <v>565</v>
      </c>
      <c r="L104" s="26" t="s">
        <v>199</v>
      </c>
      <c r="M104" s="26">
        <v>52.01</v>
      </c>
      <c r="N104" s="26">
        <v>50.024999999999999</v>
      </c>
      <c r="O104" s="26">
        <v>1.99</v>
      </c>
      <c r="P104" s="26">
        <v>3.8261872716785203E-2</v>
      </c>
    </row>
    <row r="105" spans="1:16" ht="15" customHeight="1" x14ac:dyDescent="0.25">
      <c r="A105" s="30" t="s">
        <v>565</v>
      </c>
      <c r="B105" s="31" t="s">
        <v>277</v>
      </c>
      <c r="C105" s="31" t="s">
        <v>626</v>
      </c>
      <c r="D105" s="31" t="s">
        <v>627</v>
      </c>
      <c r="E105" s="31">
        <v>91712</v>
      </c>
      <c r="F105" s="31">
        <v>97950</v>
      </c>
      <c r="G105" s="31">
        <v>6238</v>
      </c>
      <c r="H105" s="32">
        <v>6.3685553899999997E-2</v>
      </c>
      <c r="J105" s="26" t="s">
        <v>584</v>
      </c>
      <c r="K105" s="26" t="s">
        <v>565</v>
      </c>
      <c r="L105" s="26" t="s">
        <v>200</v>
      </c>
      <c r="M105" s="26">
        <v>42.18</v>
      </c>
      <c r="N105" s="26">
        <v>39.180999999999997</v>
      </c>
      <c r="O105" s="26">
        <v>3</v>
      </c>
      <c r="P105" s="26">
        <v>7.1123755334281696E-2</v>
      </c>
    </row>
    <row r="106" spans="1:16" ht="15" customHeight="1" x14ac:dyDescent="0.25">
      <c r="A106" s="30" t="s">
        <v>565</v>
      </c>
      <c r="B106" s="31" t="s">
        <v>278</v>
      </c>
      <c r="C106" s="31" t="s">
        <v>628</v>
      </c>
      <c r="D106" s="31" t="s">
        <v>629</v>
      </c>
      <c r="E106" s="31">
        <v>31875</v>
      </c>
      <c r="F106" s="31">
        <v>39870</v>
      </c>
      <c r="G106" s="31">
        <v>7995</v>
      </c>
      <c r="H106" s="32">
        <v>0.20052671180000001</v>
      </c>
      <c r="J106" s="26" t="s">
        <v>586</v>
      </c>
      <c r="K106" s="26" t="s">
        <v>565</v>
      </c>
      <c r="L106" s="26" t="s">
        <v>201</v>
      </c>
      <c r="M106" s="26">
        <v>46.04</v>
      </c>
      <c r="N106" s="26">
        <v>44.343000000000004</v>
      </c>
      <c r="O106" s="26">
        <v>1.7</v>
      </c>
      <c r="P106" s="26">
        <v>3.6924413553431797E-2</v>
      </c>
    </row>
    <row r="107" spans="1:16" ht="15" customHeight="1" x14ac:dyDescent="0.25">
      <c r="A107" s="30" t="s">
        <v>565</v>
      </c>
      <c r="B107" s="31" t="s">
        <v>279</v>
      </c>
      <c r="C107" s="31" t="s">
        <v>630</v>
      </c>
      <c r="D107" s="31" t="s">
        <v>631</v>
      </c>
      <c r="E107" s="31">
        <v>33856</v>
      </c>
      <c r="F107" s="31">
        <v>35240</v>
      </c>
      <c r="G107" s="31">
        <v>1384</v>
      </c>
      <c r="H107" s="32">
        <v>3.92735528E-2</v>
      </c>
      <c r="J107" s="26" t="s">
        <v>588</v>
      </c>
      <c r="K107" s="26" t="s">
        <v>565</v>
      </c>
      <c r="L107" s="26" t="s">
        <v>202</v>
      </c>
      <c r="M107" s="26">
        <v>44.6</v>
      </c>
      <c r="N107" s="26">
        <v>41.773000000000003</v>
      </c>
      <c r="O107" s="26">
        <v>2.83</v>
      </c>
      <c r="P107" s="26">
        <v>6.3452914798206306E-2</v>
      </c>
    </row>
    <row r="108" spans="1:16" ht="15" customHeight="1" x14ac:dyDescent="0.25">
      <c r="A108" s="30" t="s">
        <v>565</v>
      </c>
      <c r="B108" s="31" t="s">
        <v>280</v>
      </c>
      <c r="C108" s="31" t="s">
        <v>632</v>
      </c>
      <c r="D108" s="31" t="s">
        <v>633</v>
      </c>
      <c r="E108" s="31">
        <v>54235</v>
      </c>
      <c r="F108" s="31">
        <v>56160</v>
      </c>
      <c r="G108" s="31">
        <v>1925</v>
      </c>
      <c r="H108" s="32">
        <v>3.4277065500000002E-2</v>
      </c>
      <c r="J108" s="26" t="s">
        <v>590</v>
      </c>
      <c r="K108" s="26" t="s">
        <v>565</v>
      </c>
      <c r="L108" s="26" t="s">
        <v>265</v>
      </c>
      <c r="M108" s="26">
        <v>42.96</v>
      </c>
      <c r="N108" s="26">
        <v>41.606000000000002</v>
      </c>
      <c r="O108" s="26">
        <v>1.35</v>
      </c>
      <c r="P108" s="26">
        <v>3.1424581005586601E-2</v>
      </c>
    </row>
    <row r="109" spans="1:16" ht="15" customHeight="1" x14ac:dyDescent="0.25">
      <c r="A109" s="30" t="s">
        <v>565</v>
      </c>
      <c r="B109" s="31" t="s">
        <v>281</v>
      </c>
      <c r="C109" s="31" t="s">
        <v>634</v>
      </c>
      <c r="D109" s="31" t="s">
        <v>635</v>
      </c>
      <c r="E109" s="31">
        <v>43766</v>
      </c>
      <c r="F109" s="31">
        <v>52710</v>
      </c>
      <c r="G109" s="31">
        <v>8944</v>
      </c>
      <c r="H109" s="32">
        <v>0.1696831721</v>
      </c>
      <c r="J109" s="26" t="s">
        <v>592</v>
      </c>
      <c r="K109" s="26" t="s">
        <v>565</v>
      </c>
      <c r="L109" s="26" t="s">
        <v>266</v>
      </c>
      <c r="M109" s="26">
        <v>75.17</v>
      </c>
      <c r="N109" s="26">
        <v>73.063000000000002</v>
      </c>
      <c r="O109" s="26">
        <v>2.11</v>
      </c>
      <c r="P109" s="26">
        <v>2.8069708660369799E-2</v>
      </c>
    </row>
    <row r="110" spans="1:16" ht="15" customHeight="1" x14ac:dyDescent="0.25">
      <c r="A110" s="30" t="s">
        <v>565</v>
      </c>
      <c r="B110" s="31" t="s">
        <v>282</v>
      </c>
      <c r="C110" s="31" t="s">
        <v>636</v>
      </c>
      <c r="D110" s="31" t="s">
        <v>637</v>
      </c>
      <c r="E110" s="31">
        <v>48464</v>
      </c>
      <c r="F110" s="31">
        <v>50390</v>
      </c>
      <c r="G110" s="31">
        <v>1926</v>
      </c>
      <c r="H110" s="32">
        <v>3.8221869399999997E-2</v>
      </c>
      <c r="J110" s="26" t="s">
        <v>594</v>
      </c>
      <c r="K110" s="26" t="s">
        <v>565</v>
      </c>
      <c r="L110" s="26" t="s">
        <v>50</v>
      </c>
      <c r="M110" s="26">
        <v>39.75</v>
      </c>
      <c r="N110" s="26">
        <v>35.473999999999997</v>
      </c>
      <c r="O110" s="26">
        <v>4.28</v>
      </c>
      <c r="P110" s="26">
        <v>0.107672955974843</v>
      </c>
    </row>
    <row r="111" spans="1:16" ht="15" customHeight="1" x14ac:dyDescent="0.25">
      <c r="A111" s="30" t="s">
        <v>565</v>
      </c>
      <c r="B111" s="31" t="s">
        <v>283</v>
      </c>
      <c r="C111" s="31" t="s">
        <v>638</v>
      </c>
      <c r="D111" s="31" t="s">
        <v>639</v>
      </c>
      <c r="E111" s="31">
        <v>49792</v>
      </c>
      <c r="F111" s="31">
        <v>52740</v>
      </c>
      <c r="G111" s="31">
        <v>2948</v>
      </c>
      <c r="H111" s="32">
        <v>5.5896852499999997E-2</v>
      </c>
      <c r="J111" s="26" t="s">
        <v>596</v>
      </c>
      <c r="K111" s="26" t="s">
        <v>565</v>
      </c>
      <c r="L111" s="26" t="s">
        <v>267</v>
      </c>
      <c r="M111" s="26">
        <v>50.31</v>
      </c>
      <c r="N111" s="26">
        <v>46.155999999999999</v>
      </c>
      <c r="O111" s="26">
        <v>4.1500000000000004</v>
      </c>
      <c r="P111" s="26">
        <v>8.2488570860663898E-2</v>
      </c>
    </row>
    <row r="112" spans="1:16" ht="15" customHeight="1" x14ac:dyDescent="0.25">
      <c r="A112" s="30" t="s">
        <v>565</v>
      </c>
      <c r="B112" s="31" t="s">
        <v>284</v>
      </c>
      <c r="C112" s="31" t="s">
        <v>640</v>
      </c>
      <c r="D112" s="31" t="s">
        <v>641</v>
      </c>
      <c r="E112" s="31">
        <v>48684</v>
      </c>
      <c r="F112" s="31">
        <v>49470</v>
      </c>
      <c r="G112" s="31">
        <v>786</v>
      </c>
      <c r="H112" s="32">
        <v>1.5888417200000001E-2</v>
      </c>
      <c r="J112" s="26" t="s">
        <v>598</v>
      </c>
      <c r="K112" s="26" t="s">
        <v>565</v>
      </c>
      <c r="L112" s="26" t="s">
        <v>60</v>
      </c>
      <c r="M112" s="26">
        <v>22.95</v>
      </c>
      <c r="N112" s="26">
        <v>18.844000000000001</v>
      </c>
      <c r="O112" s="26">
        <v>4.1100000000000003</v>
      </c>
      <c r="P112" s="26">
        <v>0.179084967320261</v>
      </c>
    </row>
    <row r="113" spans="1:16" ht="15" customHeight="1" x14ac:dyDescent="0.25">
      <c r="A113" s="30" t="s">
        <v>565</v>
      </c>
      <c r="B113" s="31" t="s">
        <v>66</v>
      </c>
      <c r="C113" s="31" t="s">
        <v>642</v>
      </c>
      <c r="D113" s="31" t="s">
        <v>643</v>
      </c>
      <c r="E113" s="31">
        <v>47134</v>
      </c>
      <c r="F113" s="31">
        <v>54440</v>
      </c>
      <c r="G113" s="31">
        <v>7306</v>
      </c>
      <c r="H113" s="32">
        <v>0.1342027921</v>
      </c>
      <c r="J113" s="26" t="s">
        <v>600</v>
      </c>
      <c r="K113" s="26" t="s">
        <v>565</v>
      </c>
      <c r="L113" s="26" t="s">
        <v>73</v>
      </c>
      <c r="M113" s="26">
        <v>44.94</v>
      </c>
      <c r="N113" s="26">
        <v>40.594999999999999</v>
      </c>
      <c r="O113" s="26">
        <v>4.3499999999999996</v>
      </c>
      <c r="P113" s="26">
        <v>9.6795727636849099E-2</v>
      </c>
    </row>
    <row r="114" spans="1:16" ht="15" customHeight="1" x14ac:dyDescent="0.25">
      <c r="A114" s="30" t="s">
        <v>565</v>
      </c>
      <c r="B114" s="31" t="s">
        <v>285</v>
      </c>
      <c r="C114" s="31" t="s">
        <v>644</v>
      </c>
      <c r="D114" s="31" t="s">
        <v>645</v>
      </c>
      <c r="E114" s="31">
        <v>46955</v>
      </c>
      <c r="F114" s="31">
        <v>50400</v>
      </c>
      <c r="G114" s="31">
        <v>3445</v>
      </c>
      <c r="H114" s="32">
        <v>6.8353174599999997E-2</v>
      </c>
      <c r="J114" s="26" t="s">
        <v>602</v>
      </c>
      <c r="K114" s="26" t="s">
        <v>565</v>
      </c>
      <c r="L114" s="26" t="s">
        <v>268</v>
      </c>
      <c r="M114" s="26">
        <v>23.35</v>
      </c>
      <c r="N114" s="26">
        <v>22.945</v>
      </c>
      <c r="O114" s="26">
        <v>0.41</v>
      </c>
      <c r="P114" s="26">
        <v>1.7558886509635999E-2</v>
      </c>
    </row>
    <row r="115" spans="1:16" ht="15" customHeight="1" x14ac:dyDescent="0.25">
      <c r="A115" s="30" t="s">
        <v>399</v>
      </c>
      <c r="B115" s="31" t="s">
        <v>52</v>
      </c>
      <c r="C115" s="31" t="s">
        <v>646</v>
      </c>
      <c r="D115" s="31" t="s">
        <v>647</v>
      </c>
      <c r="E115" s="31">
        <v>53616</v>
      </c>
      <c r="F115" s="31">
        <v>85430</v>
      </c>
      <c r="G115" s="31">
        <v>31814</v>
      </c>
      <c r="H115" s="32">
        <v>0.37239845490000001</v>
      </c>
      <c r="J115" s="26" t="s">
        <v>604</v>
      </c>
      <c r="K115" s="26" t="s">
        <v>565</v>
      </c>
      <c r="L115" s="26" t="s">
        <v>26</v>
      </c>
      <c r="M115" s="26">
        <v>30.09</v>
      </c>
      <c r="N115" s="26">
        <v>23.303999999999998</v>
      </c>
      <c r="O115" s="26">
        <v>6.79</v>
      </c>
      <c r="P115" s="26">
        <v>0.225656364240612</v>
      </c>
    </row>
    <row r="116" spans="1:16" ht="15" customHeight="1" x14ac:dyDescent="0.25">
      <c r="A116" s="30" t="s">
        <v>399</v>
      </c>
      <c r="B116" s="31" t="s">
        <v>151</v>
      </c>
      <c r="C116" s="31" t="s">
        <v>648</v>
      </c>
      <c r="D116" s="31" t="s">
        <v>649</v>
      </c>
      <c r="E116" s="31">
        <v>74442</v>
      </c>
      <c r="F116" s="31">
        <v>76890</v>
      </c>
      <c r="G116" s="31">
        <v>2448</v>
      </c>
      <c r="H116" s="32">
        <v>3.1837690199999998E-2</v>
      </c>
      <c r="J116" s="26" t="s">
        <v>606</v>
      </c>
      <c r="K116" s="26" t="s">
        <v>565</v>
      </c>
      <c r="L116" s="26" t="s">
        <v>42</v>
      </c>
      <c r="M116" s="26">
        <v>69.150000000000006</v>
      </c>
      <c r="N116" s="26">
        <v>41.415999999999997</v>
      </c>
      <c r="O116" s="26">
        <v>27.73</v>
      </c>
      <c r="P116" s="26">
        <v>0.40101229211858302</v>
      </c>
    </row>
    <row r="117" spans="1:16" ht="15" customHeight="1" x14ac:dyDescent="0.25">
      <c r="A117" s="30" t="s">
        <v>399</v>
      </c>
      <c r="B117" s="31" t="s">
        <v>153</v>
      </c>
      <c r="C117" s="31" t="s">
        <v>650</v>
      </c>
      <c r="D117" s="31" t="s">
        <v>651</v>
      </c>
      <c r="E117" s="31">
        <v>111388</v>
      </c>
      <c r="F117" s="31">
        <v>116470</v>
      </c>
      <c r="G117" s="31">
        <v>5082</v>
      </c>
      <c r="H117" s="32">
        <v>4.3633553700000001E-2</v>
      </c>
      <c r="J117" s="26" t="s">
        <v>608</v>
      </c>
      <c r="K117" s="26" t="s">
        <v>565</v>
      </c>
      <c r="L117" s="26" t="s">
        <v>269</v>
      </c>
      <c r="M117" s="26">
        <v>45.98</v>
      </c>
      <c r="N117" s="26">
        <v>41.694000000000003</v>
      </c>
      <c r="O117" s="26">
        <v>4.29</v>
      </c>
      <c r="P117" s="26">
        <v>9.3301435406698593E-2</v>
      </c>
    </row>
    <row r="118" spans="1:16" ht="15" customHeight="1" x14ac:dyDescent="0.25">
      <c r="A118" s="30" t="s">
        <v>399</v>
      </c>
      <c r="B118" s="31" t="s">
        <v>86</v>
      </c>
      <c r="C118" s="31" t="s">
        <v>652</v>
      </c>
      <c r="D118" s="31" t="s">
        <v>653</v>
      </c>
      <c r="E118" s="31">
        <v>96195</v>
      </c>
      <c r="F118" s="31">
        <v>143930</v>
      </c>
      <c r="G118" s="31">
        <v>47735</v>
      </c>
      <c r="H118" s="32">
        <v>0.3316542764</v>
      </c>
      <c r="J118" s="26" t="s">
        <v>610</v>
      </c>
      <c r="K118" s="26" t="s">
        <v>565</v>
      </c>
      <c r="L118" s="26" t="s">
        <v>69</v>
      </c>
      <c r="M118" s="26">
        <v>51.45</v>
      </c>
      <c r="N118" s="26">
        <v>39.881999999999998</v>
      </c>
      <c r="O118" s="26">
        <v>11.57</v>
      </c>
      <c r="P118" s="26">
        <v>0.22487852283770701</v>
      </c>
    </row>
    <row r="119" spans="1:16" ht="15" customHeight="1" x14ac:dyDescent="0.25">
      <c r="A119" s="30" t="s">
        <v>399</v>
      </c>
      <c r="B119" s="31" t="s">
        <v>290</v>
      </c>
      <c r="C119" s="31" t="s">
        <v>654</v>
      </c>
      <c r="D119" s="31" t="s">
        <v>655</v>
      </c>
      <c r="E119" s="31">
        <v>42034</v>
      </c>
      <c r="F119" s="31">
        <v>43850</v>
      </c>
      <c r="G119" s="31">
        <v>1816</v>
      </c>
      <c r="H119" s="32">
        <v>4.1413911099999999E-2</v>
      </c>
      <c r="J119" s="26" t="s">
        <v>612</v>
      </c>
      <c r="K119" s="26" t="s">
        <v>565</v>
      </c>
      <c r="L119" s="26" t="s">
        <v>90</v>
      </c>
      <c r="M119" s="26">
        <v>41.05</v>
      </c>
      <c r="N119" s="26">
        <v>30.379000000000001</v>
      </c>
      <c r="O119" s="26">
        <v>10.67</v>
      </c>
      <c r="P119" s="26">
        <v>0.259926918392205</v>
      </c>
    </row>
    <row r="120" spans="1:16" ht="15" customHeight="1" x14ac:dyDescent="0.25">
      <c r="A120" s="30" t="s">
        <v>399</v>
      </c>
      <c r="B120" s="31" t="s">
        <v>291</v>
      </c>
      <c r="C120" s="31" t="s">
        <v>656</v>
      </c>
      <c r="D120" s="31" t="s">
        <v>657</v>
      </c>
      <c r="E120" s="31">
        <v>45857</v>
      </c>
      <c r="F120" s="31">
        <v>51850</v>
      </c>
      <c r="G120" s="31">
        <v>5993</v>
      </c>
      <c r="H120" s="32">
        <v>0.1155834137</v>
      </c>
      <c r="J120" s="26" t="s">
        <v>614</v>
      </c>
      <c r="K120" s="26" t="s">
        <v>565</v>
      </c>
      <c r="L120" s="26" t="s">
        <v>91</v>
      </c>
      <c r="M120" s="26">
        <v>64.290000000000006</v>
      </c>
      <c r="N120" s="26">
        <v>50.335999999999999</v>
      </c>
      <c r="O120" s="26">
        <v>13.95</v>
      </c>
      <c r="P120" s="26">
        <v>0.216985534297713</v>
      </c>
    </row>
    <row r="121" spans="1:16" ht="15" customHeight="1" x14ac:dyDescent="0.25">
      <c r="A121" s="30" t="s">
        <v>399</v>
      </c>
      <c r="B121" s="31" t="s">
        <v>57</v>
      </c>
      <c r="C121" s="31" t="s">
        <v>658</v>
      </c>
      <c r="D121" s="31" t="s">
        <v>659</v>
      </c>
      <c r="E121" s="31">
        <v>41489</v>
      </c>
      <c r="F121" s="31">
        <v>45680</v>
      </c>
      <c r="G121" s="31">
        <v>4191</v>
      </c>
      <c r="H121" s="32">
        <v>9.1746935200000004E-2</v>
      </c>
      <c r="J121" s="26" t="s">
        <v>616</v>
      </c>
      <c r="K121" s="26" t="s">
        <v>565</v>
      </c>
      <c r="L121" s="26" t="s">
        <v>108</v>
      </c>
      <c r="M121" s="26">
        <v>43.28</v>
      </c>
      <c r="N121" s="26">
        <v>33.195999999999998</v>
      </c>
      <c r="O121" s="26">
        <v>10.08</v>
      </c>
      <c r="P121" s="26">
        <v>0.23290203327171899</v>
      </c>
    </row>
    <row r="122" spans="1:16" ht="15" customHeight="1" x14ac:dyDescent="0.25">
      <c r="A122" s="30" t="s">
        <v>399</v>
      </c>
      <c r="B122" s="31" t="s">
        <v>292</v>
      </c>
      <c r="C122" s="31" t="s">
        <v>660</v>
      </c>
      <c r="D122" s="31" t="s">
        <v>661</v>
      </c>
      <c r="E122" s="31">
        <v>52050</v>
      </c>
      <c r="F122" s="31">
        <v>56220</v>
      </c>
      <c r="G122" s="31">
        <v>4170</v>
      </c>
      <c r="H122" s="32">
        <v>7.4172892200000007E-2</v>
      </c>
      <c r="J122" s="26" t="s">
        <v>632</v>
      </c>
      <c r="K122" s="26" t="s">
        <v>565</v>
      </c>
      <c r="L122" s="26" t="s">
        <v>280</v>
      </c>
      <c r="M122" s="26">
        <v>56.16</v>
      </c>
      <c r="N122" s="26">
        <v>54.173000000000002</v>
      </c>
      <c r="O122" s="26">
        <v>1.99</v>
      </c>
      <c r="P122" s="26">
        <v>3.5434472934472903E-2</v>
      </c>
    </row>
    <row r="123" spans="1:16" ht="15" customHeight="1" x14ac:dyDescent="0.25">
      <c r="A123" s="30" t="s">
        <v>399</v>
      </c>
      <c r="B123" s="31" t="s">
        <v>293</v>
      </c>
      <c r="C123" s="31" t="s">
        <v>662</v>
      </c>
      <c r="D123" s="31" t="s">
        <v>663</v>
      </c>
      <c r="E123" s="31">
        <v>41814</v>
      </c>
      <c r="F123" s="31">
        <v>47210</v>
      </c>
      <c r="G123" s="31">
        <v>5396</v>
      </c>
      <c r="H123" s="32">
        <v>0.11429781830000001</v>
      </c>
      <c r="J123" s="26" t="s">
        <v>634</v>
      </c>
      <c r="K123" s="26" t="s">
        <v>565</v>
      </c>
      <c r="L123" s="26" t="s">
        <v>281</v>
      </c>
      <c r="M123" s="26">
        <v>52.71</v>
      </c>
      <c r="N123" s="26">
        <v>43.933</v>
      </c>
      <c r="O123" s="26">
        <v>8.7799999999999994</v>
      </c>
      <c r="P123" s="26">
        <v>0.16657180800607099</v>
      </c>
    </row>
    <row r="124" spans="1:16" ht="15" customHeight="1" x14ac:dyDescent="0.25">
      <c r="A124" s="30" t="s">
        <v>399</v>
      </c>
      <c r="B124" s="31" t="s">
        <v>96</v>
      </c>
      <c r="C124" s="31" t="s">
        <v>664</v>
      </c>
      <c r="D124" s="31" t="s">
        <v>665</v>
      </c>
      <c r="E124" s="31">
        <v>51879</v>
      </c>
      <c r="F124" s="31">
        <v>60660</v>
      </c>
      <c r="G124" s="31">
        <v>8781</v>
      </c>
      <c r="H124" s="32">
        <v>0.14475766570000001</v>
      </c>
      <c r="J124" s="26" t="s">
        <v>636</v>
      </c>
      <c r="K124" s="26" t="s">
        <v>565</v>
      </c>
      <c r="L124" s="26" t="s">
        <v>282</v>
      </c>
      <c r="M124" s="26">
        <v>50.39</v>
      </c>
      <c r="N124" s="26">
        <v>48.43</v>
      </c>
      <c r="O124" s="26">
        <v>1.96</v>
      </c>
      <c r="P124" s="26">
        <v>3.8896606469537597E-2</v>
      </c>
    </row>
    <row r="125" spans="1:16" ht="15" customHeight="1" x14ac:dyDescent="0.25">
      <c r="A125" s="30" t="s">
        <v>399</v>
      </c>
      <c r="B125" s="31" t="s">
        <v>294</v>
      </c>
      <c r="C125" s="31" t="s">
        <v>666</v>
      </c>
      <c r="D125" s="31" t="s">
        <v>667</v>
      </c>
      <c r="E125" s="31">
        <v>36420</v>
      </c>
      <c r="F125" s="31">
        <v>44080</v>
      </c>
      <c r="G125" s="31">
        <v>7660</v>
      </c>
      <c r="H125" s="32">
        <v>0.1737749546</v>
      </c>
      <c r="J125" s="26" t="s">
        <v>638</v>
      </c>
      <c r="K125" s="26" t="s">
        <v>565</v>
      </c>
      <c r="L125" s="26" t="s">
        <v>283</v>
      </c>
      <c r="M125" s="26">
        <v>52.74</v>
      </c>
      <c r="N125" s="26">
        <v>49.719000000000001</v>
      </c>
      <c r="O125" s="26">
        <v>3.02</v>
      </c>
      <c r="P125" s="26">
        <v>5.7262040197193803E-2</v>
      </c>
    </row>
    <row r="126" spans="1:16" ht="15" customHeight="1" x14ac:dyDescent="0.25">
      <c r="A126" s="30" t="s">
        <v>399</v>
      </c>
      <c r="B126" s="31" t="s">
        <v>295</v>
      </c>
      <c r="C126" s="31" t="s">
        <v>668</v>
      </c>
      <c r="D126" s="31" t="s">
        <v>669</v>
      </c>
      <c r="E126" s="31">
        <v>31536</v>
      </c>
      <c r="F126" s="31">
        <v>32720</v>
      </c>
      <c r="G126" s="31">
        <v>1184</v>
      </c>
      <c r="H126" s="32">
        <v>3.6185819100000002E-2</v>
      </c>
      <c r="J126" s="26" t="s">
        <v>640</v>
      </c>
      <c r="K126" s="26" t="s">
        <v>565</v>
      </c>
      <c r="L126" s="26" t="s">
        <v>284</v>
      </c>
      <c r="M126" s="26">
        <v>49.47</v>
      </c>
      <c r="N126" s="26">
        <v>48.65</v>
      </c>
      <c r="O126" s="26">
        <v>0.82</v>
      </c>
      <c r="P126" s="26">
        <v>1.65757024459268E-2</v>
      </c>
    </row>
    <row r="127" spans="1:16" ht="15" customHeight="1" x14ac:dyDescent="0.25">
      <c r="A127" s="30" t="s">
        <v>399</v>
      </c>
      <c r="B127" s="31" t="s">
        <v>312</v>
      </c>
      <c r="C127" s="31" t="s">
        <v>670</v>
      </c>
      <c r="D127" s="31" t="s">
        <v>671</v>
      </c>
      <c r="E127" s="31">
        <v>24798</v>
      </c>
      <c r="F127" s="31">
        <v>28300</v>
      </c>
      <c r="G127" s="31">
        <v>3502</v>
      </c>
      <c r="H127" s="32">
        <v>0.12374558300000001</v>
      </c>
      <c r="J127" s="26" t="s">
        <v>642</v>
      </c>
      <c r="K127" s="26" t="s">
        <v>565</v>
      </c>
      <c r="L127" s="26" t="s">
        <v>66</v>
      </c>
      <c r="M127" s="26">
        <v>54.44</v>
      </c>
      <c r="N127" s="26">
        <v>47.066000000000003</v>
      </c>
      <c r="O127" s="26">
        <v>7.37</v>
      </c>
      <c r="P127" s="26">
        <v>0.13537839823659101</v>
      </c>
    </row>
    <row r="128" spans="1:16" ht="15" customHeight="1" x14ac:dyDescent="0.25">
      <c r="A128" s="30" t="s">
        <v>399</v>
      </c>
      <c r="B128" s="31" t="s">
        <v>313</v>
      </c>
      <c r="C128" s="31" t="s">
        <v>672</v>
      </c>
      <c r="D128" s="31" t="s">
        <v>673</v>
      </c>
      <c r="E128" s="31">
        <v>54749</v>
      </c>
      <c r="F128" s="31">
        <v>57170</v>
      </c>
      <c r="G128" s="31">
        <v>2421</v>
      </c>
      <c r="H128" s="32">
        <v>4.2347385000000001E-2</v>
      </c>
      <c r="J128" s="26" t="s">
        <v>644</v>
      </c>
      <c r="K128" s="26" t="s">
        <v>565</v>
      </c>
      <c r="L128" s="26" t="s">
        <v>285</v>
      </c>
      <c r="M128" s="26">
        <v>50.4</v>
      </c>
      <c r="N128" s="26">
        <v>46.921999999999997</v>
      </c>
      <c r="O128" s="26">
        <v>3.48</v>
      </c>
      <c r="P128" s="26">
        <v>6.9047619047619094E-2</v>
      </c>
    </row>
    <row r="129" spans="1:16" ht="15" customHeight="1" x14ac:dyDescent="0.25">
      <c r="A129" s="30" t="s">
        <v>399</v>
      </c>
      <c r="B129" s="31" t="s">
        <v>80</v>
      </c>
      <c r="C129" s="31" t="s">
        <v>674</v>
      </c>
      <c r="D129" s="31" t="s">
        <v>675</v>
      </c>
      <c r="E129" s="31">
        <v>43398</v>
      </c>
      <c r="F129" s="31">
        <v>47120</v>
      </c>
      <c r="G129" s="31">
        <v>3722</v>
      </c>
      <c r="H129" s="32">
        <v>7.8989813199999995E-2</v>
      </c>
      <c r="J129" s="26" t="s">
        <v>646</v>
      </c>
      <c r="K129" s="26" t="s">
        <v>399</v>
      </c>
      <c r="L129" s="26" t="s">
        <v>52</v>
      </c>
      <c r="M129" s="26">
        <v>85.43</v>
      </c>
      <c r="N129" s="26">
        <v>53.52</v>
      </c>
      <c r="O129" s="26">
        <v>31.91</v>
      </c>
      <c r="P129" s="26">
        <v>0.37352218190331299</v>
      </c>
    </row>
    <row r="130" spans="1:16" ht="15" customHeight="1" x14ac:dyDescent="0.25">
      <c r="A130" s="30" t="s">
        <v>399</v>
      </c>
      <c r="B130" s="31" t="s">
        <v>98</v>
      </c>
      <c r="C130" s="31" t="s">
        <v>676</v>
      </c>
      <c r="D130" s="31" t="s">
        <v>677</v>
      </c>
      <c r="E130" s="31">
        <v>41710</v>
      </c>
      <c r="F130" s="31">
        <v>59750</v>
      </c>
      <c r="G130" s="31">
        <v>18040</v>
      </c>
      <c r="H130" s="32">
        <v>0.30192468620000001</v>
      </c>
      <c r="J130" s="26" t="s">
        <v>648</v>
      </c>
      <c r="K130" s="26" t="s">
        <v>399</v>
      </c>
      <c r="L130" s="26" t="s">
        <v>151</v>
      </c>
      <c r="M130" s="26">
        <v>76.89</v>
      </c>
      <c r="N130" s="26">
        <v>74.451999999999998</v>
      </c>
      <c r="O130" s="26">
        <v>2.44</v>
      </c>
      <c r="P130" s="26">
        <v>3.1733645467551003E-2</v>
      </c>
    </row>
    <row r="131" spans="1:16" ht="15" customHeight="1" x14ac:dyDescent="0.25">
      <c r="A131" s="30" t="s">
        <v>399</v>
      </c>
      <c r="B131" s="31" t="s">
        <v>314</v>
      </c>
      <c r="C131" s="31" t="s">
        <v>678</v>
      </c>
      <c r="D131" s="31" t="s">
        <v>679</v>
      </c>
      <c r="E131" s="31">
        <v>55946</v>
      </c>
      <c r="F131" s="31">
        <v>64720</v>
      </c>
      <c r="G131" s="31">
        <v>8774</v>
      </c>
      <c r="H131" s="32">
        <v>0.1355686032</v>
      </c>
      <c r="J131" s="26" t="s">
        <v>650</v>
      </c>
      <c r="K131" s="26" t="s">
        <v>399</v>
      </c>
      <c r="L131" s="26" t="s">
        <v>153</v>
      </c>
      <c r="M131" s="26">
        <v>116.47</v>
      </c>
      <c r="N131" s="26">
        <v>111.053</v>
      </c>
      <c r="O131" s="26">
        <v>5.42</v>
      </c>
      <c r="P131" s="26">
        <v>4.6535588563578603E-2</v>
      </c>
    </row>
    <row r="132" spans="1:16" ht="15" customHeight="1" x14ac:dyDescent="0.25">
      <c r="A132" s="30" t="s">
        <v>399</v>
      </c>
      <c r="B132" s="31" t="s">
        <v>320</v>
      </c>
      <c r="C132" s="31" t="s">
        <v>680</v>
      </c>
      <c r="D132" s="31" t="s">
        <v>681</v>
      </c>
      <c r="E132" s="31">
        <v>38504</v>
      </c>
      <c r="F132" s="31">
        <v>41790</v>
      </c>
      <c r="G132" s="31">
        <v>3286</v>
      </c>
      <c r="H132" s="32">
        <v>7.8631251499999999E-2</v>
      </c>
      <c r="J132" s="26" t="s">
        <v>652</v>
      </c>
      <c r="K132" s="26" t="s">
        <v>399</v>
      </c>
      <c r="L132" s="26" t="s">
        <v>86</v>
      </c>
      <c r="M132" s="26">
        <v>143.93</v>
      </c>
      <c r="N132" s="26">
        <v>95.983999999999995</v>
      </c>
      <c r="O132" s="26">
        <v>47.95</v>
      </c>
      <c r="P132" s="26">
        <v>0.333148058083791</v>
      </c>
    </row>
    <row r="133" spans="1:16" ht="15" customHeight="1" x14ac:dyDescent="0.25">
      <c r="A133" s="30" t="s">
        <v>399</v>
      </c>
      <c r="B133" s="31" t="s">
        <v>59</v>
      </c>
      <c r="C133" s="31" t="s">
        <v>682</v>
      </c>
      <c r="D133" s="31" t="s">
        <v>683</v>
      </c>
      <c r="E133" s="31">
        <v>23094</v>
      </c>
      <c r="F133" s="31">
        <v>35800</v>
      </c>
      <c r="G133" s="31">
        <v>12706</v>
      </c>
      <c r="H133" s="32">
        <v>0.35491620109999999</v>
      </c>
      <c r="J133" s="26" t="s">
        <v>654</v>
      </c>
      <c r="K133" s="26" t="s">
        <v>399</v>
      </c>
      <c r="L133" s="26" t="s">
        <v>290</v>
      </c>
      <c r="M133" s="26">
        <v>43.85</v>
      </c>
      <c r="N133" s="26">
        <v>42.371000000000002</v>
      </c>
      <c r="O133" s="26">
        <v>1.48</v>
      </c>
      <c r="P133" s="26">
        <v>3.3751425313568999E-2</v>
      </c>
    </row>
    <row r="134" spans="1:16" ht="15" customHeight="1" x14ac:dyDescent="0.25">
      <c r="A134" s="30" t="s">
        <v>399</v>
      </c>
      <c r="B134" s="31" t="s">
        <v>321</v>
      </c>
      <c r="C134" s="31" t="s">
        <v>684</v>
      </c>
      <c r="D134" s="31" t="s">
        <v>685</v>
      </c>
      <c r="E134" s="31">
        <v>36033</v>
      </c>
      <c r="F134" s="31">
        <v>36810</v>
      </c>
      <c r="G134" s="31">
        <v>777</v>
      </c>
      <c r="H134" s="32">
        <v>2.1108394499999999E-2</v>
      </c>
      <c r="J134" s="26" t="s">
        <v>656</v>
      </c>
      <c r="K134" s="26" t="s">
        <v>399</v>
      </c>
      <c r="L134" s="26" t="s">
        <v>291</v>
      </c>
      <c r="M134" s="26">
        <v>51.85</v>
      </c>
      <c r="N134" s="26">
        <v>45.829000000000001</v>
      </c>
      <c r="O134" s="26">
        <v>6.02</v>
      </c>
      <c r="P134" s="26">
        <v>0.116104146576663</v>
      </c>
    </row>
    <row r="135" spans="1:16" ht="15" customHeight="1" x14ac:dyDescent="0.25">
      <c r="A135" s="30" t="s">
        <v>399</v>
      </c>
      <c r="B135" s="31" t="s">
        <v>322</v>
      </c>
      <c r="C135" s="31" t="s">
        <v>686</v>
      </c>
      <c r="D135" s="31" t="s">
        <v>687</v>
      </c>
      <c r="E135" s="31">
        <v>41770</v>
      </c>
      <c r="F135" s="31">
        <v>46180</v>
      </c>
      <c r="G135" s="31">
        <v>4410</v>
      </c>
      <c r="H135" s="32">
        <v>9.5495885700000005E-2</v>
      </c>
      <c r="J135" s="26" t="s">
        <v>658</v>
      </c>
      <c r="K135" s="26" t="s">
        <v>399</v>
      </c>
      <c r="L135" s="26" t="s">
        <v>57</v>
      </c>
      <c r="M135" s="26">
        <v>45.68</v>
      </c>
      <c r="N135" s="26">
        <v>41.494999999999997</v>
      </c>
      <c r="O135" s="26">
        <v>4.1900000000000004</v>
      </c>
      <c r="P135" s="26">
        <v>9.1725043782837107E-2</v>
      </c>
    </row>
    <row r="136" spans="1:16" ht="15" customHeight="1" x14ac:dyDescent="0.25">
      <c r="A136" s="30" t="s">
        <v>399</v>
      </c>
      <c r="B136" s="31" t="s">
        <v>112</v>
      </c>
      <c r="C136" s="31" t="s">
        <v>688</v>
      </c>
      <c r="D136" s="31" t="s">
        <v>689</v>
      </c>
      <c r="E136" s="31">
        <v>43973</v>
      </c>
      <c r="F136" s="31">
        <v>57650</v>
      </c>
      <c r="G136" s="31">
        <v>13677</v>
      </c>
      <c r="H136" s="32">
        <v>0.23724197750000001</v>
      </c>
      <c r="J136" s="26" t="s">
        <v>660</v>
      </c>
      <c r="K136" s="26" t="s">
        <v>399</v>
      </c>
      <c r="L136" s="26" t="s">
        <v>292</v>
      </c>
      <c r="M136" s="26">
        <v>56.22</v>
      </c>
      <c r="N136" s="26">
        <v>51.951000000000001</v>
      </c>
      <c r="O136" s="26">
        <v>4.2699999999999996</v>
      </c>
      <c r="P136" s="26">
        <v>7.5951618641053001E-2</v>
      </c>
    </row>
    <row r="137" spans="1:16" ht="15" customHeight="1" x14ac:dyDescent="0.25">
      <c r="A137" s="30" t="s">
        <v>399</v>
      </c>
      <c r="B137" s="31" t="s">
        <v>323</v>
      </c>
      <c r="C137" s="31" t="s">
        <v>690</v>
      </c>
      <c r="D137" s="31" t="s">
        <v>691</v>
      </c>
      <c r="E137" s="31">
        <v>40119</v>
      </c>
      <c r="F137" s="31">
        <v>47020</v>
      </c>
      <c r="G137" s="31">
        <v>6901</v>
      </c>
      <c r="H137" s="32">
        <v>0.146767333</v>
      </c>
      <c r="J137" s="26" t="s">
        <v>662</v>
      </c>
      <c r="K137" s="26" t="s">
        <v>399</v>
      </c>
      <c r="L137" s="26" t="s">
        <v>293</v>
      </c>
      <c r="M137" s="26">
        <v>47.21</v>
      </c>
      <c r="N137" s="26">
        <v>42.078000000000003</v>
      </c>
      <c r="O137" s="26">
        <v>5.13</v>
      </c>
      <c r="P137" s="26">
        <v>0.10866341876721</v>
      </c>
    </row>
    <row r="138" spans="1:16" ht="15" customHeight="1" x14ac:dyDescent="0.25">
      <c r="A138" s="30" t="s">
        <v>399</v>
      </c>
      <c r="B138" s="31" t="s">
        <v>348</v>
      </c>
      <c r="C138" s="31" t="s">
        <v>692</v>
      </c>
      <c r="D138" s="31" t="s">
        <v>693</v>
      </c>
      <c r="E138" s="31">
        <v>393330</v>
      </c>
      <c r="F138" s="31">
        <v>444440</v>
      </c>
      <c r="G138" s="31">
        <v>51110</v>
      </c>
      <c r="H138" s="32">
        <v>0.11499864999999999</v>
      </c>
      <c r="J138" s="26" t="s">
        <v>664</v>
      </c>
      <c r="K138" s="26" t="s">
        <v>399</v>
      </c>
      <c r="L138" s="26" t="s">
        <v>96</v>
      </c>
      <c r="M138" s="26">
        <v>60.66</v>
      </c>
      <c r="N138" s="26">
        <v>51.816000000000003</v>
      </c>
      <c r="O138" s="26">
        <v>8.84</v>
      </c>
      <c r="P138" s="26">
        <v>0.14573030003297099</v>
      </c>
    </row>
    <row r="139" spans="1:16" ht="15" customHeight="1" x14ac:dyDescent="0.25">
      <c r="A139" s="30" t="s">
        <v>399</v>
      </c>
      <c r="B139" s="31" t="s">
        <v>349</v>
      </c>
      <c r="C139" s="31" t="s">
        <v>694</v>
      </c>
      <c r="D139" s="31" t="s">
        <v>695</v>
      </c>
      <c r="E139" s="31">
        <v>132030</v>
      </c>
      <c r="F139" s="31">
        <v>142770</v>
      </c>
      <c r="G139" s="31">
        <v>10740</v>
      </c>
      <c r="H139" s="32">
        <v>7.5225887800000002E-2</v>
      </c>
      <c r="J139" s="26" t="s">
        <v>666</v>
      </c>
      <c r="K139" s="26" t="s">
        <v>399</v>
      </c>
      <c r="L139" s="26" t="s">
        <v>294</v>
      </c>
      <c r="M139" s="26">
        <v>44.08</v>
      </c>
      <c r="N139" s="26">
        <v>36.372</v>
      </c>
      <c r="O139" s="26">
        <v>7.71</v>
      </c>
      <c r="P139" s="26">
        <v>0.17490925589836701</v>
      </c>
    </row>
    <row r="140" spans="1:16" ht="15" customHeight="1" x14ac:dyDescent="0.25">
      <c r="A140" s="30" t="s">
        <v>399</v>
      </c>
      <c r="B140" s="31" t="s">
        <v>350</v>
      </c>
      <c r="C140" s="31" t="s">
        <v>696</v>
      </c>
      <c r="D140" s="31" t="s">
        <v>697</v>
      </c>
      <c r="E140" s="31">
        <v>133044</v>
      </c>
      <c r="F140" s="31">
        <v>138750</v>
      </c>
      <c r="G140" s="31">
        <v>5706</v>
      </c>
      <c r="H140" s="32">
        <v>4.1124324300000001E-2</v>
      </c>
      <c r="J140" s="26" t="s">
        <v>668</v>
      </c>
      <c r="K140" s="26" t="s">
        <v>399</v>
      </c>
      <c r="L140" s="26" t="s">
        <v>295</v>
      </c>
      <c r="M140" s="26">
        <v>32.72</v>
      </c>
      <c r="N140" s="26">
        <v>31.594999999999999</v>
      </c>
      <c r="O140" s="26">
        <v>1.1299999999999999</v>
      </c>
      <c r="P140" s="26">
        <v>3.45354523227384E-2</v>
      </c>
    </row>
    <row r="141" spans="1:16" ht="15" customHeight="1" x14ac:dyDescent="0.25">
      <c r="A141" s="30" t="s">
        <v>399</v>
      </c>
      <c r="B141" s="31" t="s">
        <v>351</v>
      </c>
      <c r="C141" s="31" t="s">
        <v>698</v>
      </c>
      <c r="D141" s="31" t="s">
        <v>699</v>
      </c>
      <c r="E141" s="31">
        <v>126132</v>
      </c>
      <c r="F141" s="31">
        <v>133610</v>
      </c>
      <c r="G141" s="31">
        <v>7478</v>
      </c>
      <c r="H141" s="32">
        <v>5.5968864600000001E-2</v>
      </c>
      <c r="J141" s="26" t="s">
        <v>670</v>
      </c>
      <c r="K141" s="26" t="s">
        <v>399</v>
      </c>
      <c r="L141" s="26" t="s">
        <v>312</v>
      </c>
      <c r="M141" s="26">
        <v>28.3</v>
      </c>
      <c r="N141" s="26">
        <v>24.832999999999998</v>
      </c>
      <c r="O141" s="26">
        <v>3.47</v>
      </c>
      <c r="P141" s="26">
        <v>0.122614840989399</v>
      </c>
    </row>
    <row r="142" spans="1:16" ht="15" customHeight="1" x14ac:dyDescent="0.25">
      <c r="A142" s="30" t="s">
        <v>399</v>
      </c>
      <c r="B142" s="31" t="s">
        <v>352</v>
      </c>
      <c r="C142" s="31" t="s">
        <v>700</v>
      </c>
      <c r="D142" s="31" t="s">
        <v>701</v>
      </c>
      <c r="E142" s="31">
        <v>85614</v>
      </c>
      <c r="F142" s="31">
        <v>92480</v>
      </c>
      <c r="G142" s="31">
        <v>6866</v>
      </c>
      <c r="H142" s="32">
        <v>7.4243079599999998E-2</v>
      </c>
      <c r="J142" s="26" t="s">
        <v>672</v>
      </c>
      <c r="K142" s="26" t="s">
        <v>399</v>
      </c>
      <c r="L142" s="26" t="s">
        <v>313</v>
      </c>
      <c r="M142" s="26">
        <v>57.17</v>
      </c>
      <c r="N142" s="26">
        <v>54.64</v>
      </c>
      <c r="O142" s="26">
        <v>2.5299999999999998</v>
      </c>
      <c r="P142" s="26">
        <v>4.4253979359804102E-2</v>
      </c>
    </row>
    <row r="143" spans="1:16" ht="15" customHeight="1" x14ac:dyDescent="0.25">
      <c r="A143" s="30" t="s">
        <v>399</v>
      </c>
      <c r="B143" s="31" t="s">
        <v>353</v>
      </c>
      <c r="C143" s="31" t="s">
        <v>702</v>
      </c>
      <c r="D143" s="31" t="s">
        <v>703</v>
      </c>
      <c r="E143" s="31">
        <v>108783</v>
      </c>
      <c r="F143" s="31">
        <v>116220</v>
      </c>
      <c r="G143" s="31">
        <v>7437</v>
      </c>
      <c r="H143" s="32">
        <v>6.3990707300000005E-2</v>
      </c>
      <c r="J143" s="26" t="s">
        <v>674</v>
      </c>
      <c r="K143" s="26" t="s">
        <v>399</v>
      </c>
      <c r="L143" s="26" t="s">
        <v>80</v>
      </c>
      <c r="M143" s="26">
        <v>47.12</v>
      </c>
      <c r="N143" s="26">
        <v>43.765999999999998</v>
      </c>
      <c r="O143" s="26">
        <v>3.35</v>
      </c>
      <c r="P143" s="26">
        <v>7.1095076400679094E-2</v>
      </c>
    </row>
    <row r="144" spans="1:16" ht="15" customHeight="1" x14ac:dyDescent="0.25">
      <c r="A144" s="30" t="s">
        <v>399</v>
      </c>
      <c r="B144" s="31" t="s">
        <v>354</v>
      </c>
      <c r="C144" s="31" t="s">
        <v>704</v>
      </c>
      <c r="D144" s="31" t="s">
        <v>705</v>
      </c>
      <c r="E144" s="31">
        <v>101068</v>
      </c>
      <c r="F144" s="31">
        <v>109990</v>
      </c>
      <c r="G144" s="31">
        <v>8922</v>
      </c>
      <c r="H144" s="32">
        <v>8.1116465099999993E-2</v>
      </c>
      <c r="J144" s="26" t="s">
        <v>676</v>
      </c>
      <c r="K144" s="26" t="s">
        <v>399</v>
      </c>
      <c r="L144" s="26" t="s">
        <v>98</v>
      </c>
      <c r="M144" s="26">
        <v>59.75</v>
      </c>
      <c r="N144" s="26">
        <v>41.829000000000001</v>
      </c>
      <c r="O144" s="26">
        <v>17.920000000000002</v>
      </c>
      <c r="P144" s="26">
        <v>0.29991631799163199</v>
      </c>
    </row>
    <row r="145" spans="1:16" ht="15" customHeight="1" x14ac:dyDescent="0.25">
      <c r="A145" s="30" t="s">
        <v>706</v>
      </c>
      <c r="B145" s="31" t="s">
        <v>167</v>
      </c>
      <c r="C145" s="31" t="s">
        <v>707</v>
      </c>
      <c r="D145" s="31" t="s">
        <v>708</v>
      </c>
      <c r="E145" s="31">
        <v>78718</v>
      </c>
      <c r="F145" s="31">
        <v>85330</v>
      </c>
      <c r="G145" s="31">
        <v>6612</v>
      </c>
      <c r="H145" s="32">
        <v>7.7487401900000002E-2</v>
      </c>
      <c r="J145" s="26" t="s">
        <v>678</v>
      </c>
      <c r="K145" s="26" t="s">
        <v>399</v>
      </c>
      <c r="L145" s="26" t="s">
        <v>314</v>
      </c>
      <c r="M145" s="26">
        <v>64.72</v>
      </c>
      <c r="N145" s="26">
        <v>55.935000000000002</v>
      </c>
      <c r="O145" s="26">
        <v>8.7899999999999991</v>
      </c>
      <c r="P145" s="26">
        <v>0.135815822002472</v>
      </c>
    </row>
    <row r="146" spans="1:16" ht="15" customHeight="1" x14ac:dyDescent="0.25">
      <c r="A146" s="30" t="s">
        <v>706</v>
      </c>
      <c r="B146" s="31" t="s">
        <v>168</v>
      </c>
      <c r="C146" s="31" t="s">
        <v>709</v>
      </c>
      <c r="D146" s="31" t="s">
        <v>710</v>
      </c>
      <c r="E146" s="31">
        <v>72001</v>
      </c>
      <c r="F146" s="31">
        <v>81570</v>
      </c>
      <c r="G146" s="31">
        <v>9569</v>
      </c>
      <c r="H146" s="32">
        <v>0.11731028559999999</v>
      </c>
      <c r="J146" s="26" t="s">
        <v>680</v>
      </c>
      <c r="K146" s="26" t="s">
        <v>399</v>
      </c>
      <c r="L146" s="26" t="s">
        <v>320</v>
      </c>
      <c r="M146" s="26">
        <v>41.79</v>
      </c>
      <c r="N146" s="26">
        <v>38.430999999999997</v>
      </c>
      <c r="O146" s="26">
        <v>3.36</v>
      </c>
      <c r="P146" s="26">
        <v>8.0402010050251299E-2</v>
      </c>
    </row>
    <row r="147" spans="1:16" ht="15" customHeight="1" x14ac:dyDescent="0.25">
      <c r="A147" s="30" t="s">
        <v>706</v>
      </c>
      <c r="B147" s="31" t="s">
        <v>169</v>
      </c>
      <c r="C147" s="31" t="s">
        <v>711</v>
      </c>
      <c r="D147" s="31" t="s">
        <v>712</v>
      </c>
      <c r="E147" s="31">
        <v>73967</v>
      </c>
      <c r="F147" s="31">
        <v>81640</v>
      </c>
      <c r="G147" s="31">
        <v>7673</v>
      </c>
      <c r="H147" s="32">
        <v>9.3985791299999996E-2</v>
      </c>
      <c r="J147" s="26" t="s">
        <v>682</v>
      </c>
      <c r="K147" s="26" t="s">
        <v>399</v>
      </c>
      <c r="L147" s="26" t="s">
        <v>59</v>
      </c>
      <c r="M147" s="26">
        <v>35.799999999999997</v>
      </c>
      <c r="N147" s="26">
        <v>23.067</v>
      </c>
      <c r="O147" s="26">
        <v>12.73</v>
      </c>
      <c r="P147" s="26">
        <v>0.35558659217877098</v>
      </c>
    </row>
    <row r="148" spans="1:16" ht="15" customHeight="1" x14ac:dyDescent="0.25">
      <c r="A148" s="30" t="s">
        <v>706</v>
      </c>
      <c r="B148" s="31" t="s">
        <v>170</v>
      </c>
      <c r="C148" s="31" t="s">
        <v>713</v>
      </c>
      <c r="D148" s="31" t="s">
        <v>714</v>
      </c>
      <c r="E148" s="31">
        <v>59650</v>
      </c>
      <c r="F148" s="31">
        <v>68010</v>
      </c>
      <c r="G148" s="31">
        <v>8360</v>
      </c>
      <c r="H148" s="32">
        <v>0.12292309949999999</v>
      </c>
      <c r="J148" s="26" t="s">
        <v>684</v>
      </c>
      <c r="K148" s="26" t="s">
        <v>399</v>
      </c>
      <c r="L148" s="26" t="s">
        <v>321</v>
      </c>
      <c r="M148" s="26">
        <v>36.81</v>
      </c>
      <c r="N148" s="26">
        <v>35.904000000000003</v>
      </c>
      <c r="O148" s="26">
        <v>0.91</v>
      </c>
      <c r="P148" s="26">
        <v>2.4721543058951401E-2</v>
      </c>
    </row>
    <row r="149" spans="1:16" ht="15" customHeight="1" x14ac:dyDescent="0.25">
      <c r="A149" s="30" t="s">
        <v>706</v>
      </c>
      <c r="B149" s="31" t="s">
        <v>185</v>
      </c>
      <c r="C149" s="31" t="s">
        <v>715</v>
      </c>
      <c r="D149" s="31" t="s">
        <v>716</v>
      </c>
      <c r="E149" s="31">
        <v>64664</v>
      </c>
      <c r="F149" s="31">
        <v>75390</v>
      </c>
      <c r="G149" s="31">
        <v>10726</v>
      </c>
      <c r="H149" s="32">
        <v>0.1422735111</v>
      </c>
      <c r="J149" s="26" t="s">
        <v>686</v>
      </c>
      <c r="K149" s="26" t="s">
        <v>399</v>
      </c>
      <c r="L149" s="26" t="s">
        <v>322</v>
      </c>
      <c r="M149" s="26">
        <v>46.18</v>
      </c>
      <c r="N149" s="26">
        <v>41.773000000000003</v>
      </c>
      <c r="O149" s="26">
        <v>4.41</v>
      </c>
      <c r="P149" s="26">
        <v>9.5495885664789906E-2</v>
      </c>
    </row>
    <row r="150" spans="1:16" ht="15" customHeight="1" x14ac:dyDescent="0.25">
      <c r="A150" s="30" t="s">
        <v>706</v>
      </c>
      <c r="B150" s="31" t="s">
        <v>186</v>
      </c>
      <c r="C150" s="31" t="s">
        <v>717</v>
      </c>
      <c r="D150" s="31" t="s">
        <v>718</v>
      </c>
      <c r="E150" s="31">
        <v>109940</v>
      </c>
      <c r="F150" s="31">
        <v>120840</v>
      </c>
      <c r="G150" s="31">
        <v>10900</v>
      </c>
      <c r="H150" s="32">
        <v>9.0201919899999997E-2</v>
      </c>
      <c r="J150" s="26" t="s">
        <v>688</v>
      </c>
      <c r="K150" s="26" t="s">
        <v>399</v>
      </c>
      <c r="L150" s="26" t="s">
        <v>112</v>
      </c>
      <c r="M150" s="26">
        <v>57.65</v>
      </c>
      <c r="N150" s="26">
        <v>44.198</v>
      </c>
      <c r="O150" s="26">
        <v>13.45</v>
      </c>
      <c r="P150" s="26">
        <v>0.23330442324371201</v>
      </c>
    </row>
    <row r="151" spans="1:16" ht="15" customHeight="1" x14ac:dyDescent="0.25">
      <c r="A151" s="30" t="s">
        <v>706</v>
      </c>
      <c r="B151" s="31" t="s">
        <v>191</v>
      </c>
      <c r="C151" s="31" t="s">
        <v>719</v>
      </c>
      <c r="D151" s="31" t="s">
        <v>720</v>
      </c>
      <c r="E151" s="31">
        <v>47393</v>
      </c>
      <c r="F151" s="31">
        <v>57790</v>
      </c>
      <c r="G151" s="31">
        <v>10397</v>
      </c>
      <c r="H151" s="32">
        <v>0.179910019</v>
      </c>
      <c r="J151" s="26" t="s">
        <v>690</v>
      </c>
      <c r="K151" s="26" t="s">
        <v>399</v>
      </c>
      <c r="L151" s="26" t="s">
        <v>323</v>
      </c>
      <c r="M151" s="26">
        <v>47.02</v>
      </c>
      <c r="N151" s="26">
        <v>40.045000000000002</v>
      </c>
      <c r="O151" s="26">
        <v>6.98</v>
      </c>
      <c r="P151" s="26">
        <v>0.148447469162059</v>
      </c>
    </row>
    <row r="152" spans="1:16" ht="15" customHeight="1" x14ac:dyDescent="0.25">
      <c r="A152" s="30" t="s">
        <v>706</v>
      </c>
      <c r="B152" s="31" t="s">
        <v>39</v>
      </c>
      <c r="C152" s="31" t="s">
        <v>721</v>
      </c>
      <c r="D152" s="31" t="s">
        <v>722</v>
      </c>
      <c r="E152" s="31">
        <v>26532</v>
      </c>
      <c r="F152" s="31">
        <v>37700</v>
      </c>
      <c r="G152" s="31">
        <v>11168</v>
      </c>
      <c r="H152" s="32">
        <v>0.29623342180000001</v>
      </c>
      <c r="J152" s="26" t="s">
        <v>692</v>
      </c>
      <c r="K152" s="26" t="s">
        <v>399</v>
      </c>
      <c r="L152" s="26" t="s">
        <v>348</v>
      </c>
      <c r="M152" s="26">
        <v>444.44</v>
      </c>
      <c r="N152" s="26">
        <v>391.923</v>
      </c>
      <c r="O152" s="26">
        <v>52.52</v>
      </c>
      <c r="P152" s="26">
        <v>0.11817118171181699</v>
      </c>
    </row>
    <row r="153" spans="1:16" ht="15" customHeight="1" x14ac:dyDescent="0.25">
      <c r="A153" s="30" t="s">
        <v>706</v>
      </c>
      <c r="B153" s="31" t="s">
        <v>192</v>
      </c>
      <c r="C153" s="31" t="s">
        <v>723</v>
      </c>
      <c r="D153" s="31" t="s">
        <v>724</v>
      </c>
      <c r="E153" s="31">
        <v>35149</v>
      </c>
      <c r="F153" s="31">
        <v>45340</v>
      </c>
      <c r="G153" s="31">
        <v>10191</v>
      </c>
      <c r="H153" s="32">
        <v>0.2247684164</v>
      </c>
      <c r="J153" s="26" t="s">
        <v>694</v>
      </c>
      <c r="K153" s="26" t="s">
        <v>399</v>
      </c>
      <c r="L153" s="26" t="s">
        <v>349</v>
      </c>
      <c r="M153" s="26">
        <v>142.77000000000001</v>
      </c>
      <c r="N153" s="26">
        <v>131.703</v>
      </c>
      <c r="O153" s="26">
        <v>11.07</v>
      </c>
      <c r="P153" s="26">
        <v>7.7537297751628501E-2</v>
      </c>
    </row>
    <row r="154" spans="1:16" ht="15" customHeight="1" x14ac:dyDescent="0.25">
      <c r="A154" s="30" t="s">
        <v>706</v>
      </c>
      <c r="B154" s="31" t="s">
        <v>193</v>
      </c>
      <c r="C154" s="31" t="s">
        <v>725</v>
      </c>
      <c r="D154" s="31" t="s">
        <v>726</v>
      </c>
      <c r="E154" s="31">
        <v>65931</v>
      </c>
      <c r="F154" s="31">
        <v>77320</v>
      </c>
      <c r="G154" s="31">
        <v>11389</v>
      </c>
      <c r="H154" s="32">
        <v>0.14729694770000001</v>
      </c>
      <c r="J154" s="26" t="s">
        <v>696</v>
      </c>
      <c r="K154" s="26" t="s">
        <v>399</v>
      </c>
      <c r="L154" s="26" t="s">
        <v>350</v>
      </c>
      <c r="M154" s="26">
        <v>138.75</v>
      </c>
      <c r="N154" s="26">
        <v>132.64699999999999</v>
      </c>
      <c r="O154" s="26">
        <v>6.1</v>
      </c>
      <c r="P154" s="26">
        <v>4.3963963963964001E-2</v>
      </c>
    </row>
    <row r="155" spans="1:16" ht="15" customHeight="1" x14ac:dyDescent="0.25">
      <c r="A155" s="30" t="s">
        <v>706</v>
      </c>
      <c r="B155" s="31" t="s">
        <v>88</v>
      </c>
      <c r="C155" s="31" t="s">
        <v>727</v>
      </c>
      <c r="D155" s="31" t="s">
        <v>728</v>
      </c>
      <c r="E155" s="31">
        <v>48856</v>
      </c>
      <c r="F155" s="31">
        <v>67240</v>
      </c>
      <c r="G155" s="31">
        <v>18384</v>
      </c>
      <c r="H155" s="32">
        <v>0.27340868530000001</v>
      </c>
      <c r="J155" s="26" t="s">
        <v>698</v>
      </c>
      <c r="K155" s="26" t="s">
        <v>399</v>
      </c>
      <c r="L155" s="26" t="s">
        <v>351</v>
      </c>
      <c r="M155" s="26">
        <v>133.61000000000001</v>
      </c>
      <c r="N155" s="26">
        <v>125.681</v>
      </c>
      <c r="O155" s="26">
        <v>7.93</v>
      </c>
      <c r="P155" s="26">
        <v>5.93518449217873E-2</v>
      </c>
    </row>
    <row r="156" spans="1:16" ht="15" customHeight="1" x14ac:dyDescent="0.25">
      <c r="A156" s="30" t="s">
        <v>706</v>
      </c>
      <c r="B156" s="31" t="s">
        <v>212</v>
      </c>
      <c r="C156" s="31" t="s">
        <v>729</v>
      </c>
      <c r="D156" s="31" t="s">
        <v>730</v>
      </c>
      <c r="E156" s="31">
        <v>71560</v>
      </c>
      <c r="F156" s="31">
        <v>78500</v>
      </c>
      <c r="G156" s="31">
        <v>6940</v>
      </c>
      <c r="H156" s="32">
        <v>8.8407643300000005E-2</v>
      </c>
      <c r="J156" s="26" t="s">
        <v>700</v>
      </c>
      <c r="K156" s="26" t="s">
        <v>399</v>
      </c>
      <c r="L156" s="26" t="s">
        <v>352</v>
      </c>
      <c r="M156" s="26">
        <v>92.48</v>
      </c>
      <c r="N156" s="26">
        <v>85.661000000000001</v>
      </c>
      <c r="O156" s="26">
        <v>6.82</v>
      </c>
      <c r="P156" s="26">
        <v>7.3745674740484393E-2</v>
      </c>
    </row>
    <row r="157" spans="1:16" ht="15" customHeight="1" x14ac:dyDescent="0.25">
      <c r="A157" s="30" t="s">
        <v>706</v>
      </c>
      <c r="B157" s="31" t="s">
        <v>27</v>
      </c>
      <c r="C157" s="31" t="s">
        <v>731</v>
      </c>
      <c r="D157" s="31" t="s">
        <v>732</v>
      </c>
      <c r="E157" s="31">
        <v>49896</v>
      </c>
      <c r="F157" s="31">
        <v>64850</v>
      </c>
      <c r="G157" s="31">
        <v>14954</v>
      </c>
      <c r="H157" s="32">
        <v>0.2305936777</v>
      </c>
      <c r="J157" s="26" t="s">
        <v>702</v>
      </c>
      <c r="K157" s="26" t="s">
        <v>399</v>
      </c>
      <c r="L157" s="26" t="s">
        <v>353</v>
      </c>
      <c r="M157" s="26">
        <v>116.22</v>
      </c>
      <c r="N157" s="26">
        <v>108.473</v>
      </c>
      <c r="O157" s="26">
        <v>7.75</v>
      </c>
      <c r="P157" s="26">
        <v>6.6683875408707599E-2</v>
      </c>
    </row>
    <row r="158" spans="1:16" ht="15" customHeight="1" x14ac:dyDescent="0.25">
      <c r="A158" s="30" t="s">
        <v>706</v>
      </c>
      <c r="B158" s="31" t="s">
        <v>213</v>
      </c>
      <c r="C158" s="31" t="s">
        <v>733</v>
      </c>
      <c r="D158" s="31" t="s">
        <v>734</v>
      </c>
      <c r="E158" s="31">
        <v>30628</v>
      </c>
      <c r="F158" s="31">
        <v>33710</v>
      </c>
      <c r="G158" s="31">
        <v>3082</v>
      </c>
      <c r="H158" s="32">
        <v>9.1426876300000001E-2</v>
      </c>
      <c r="J158" s="26" t="s">
        <v>704</v>
      </c>
      <c r="K158" s="26" t="s">
        <v>399</v>
      </c>
      <c r="L158" s="26" t="s">
        <v>354</v>
      </c>
      <c r="M158" s="26">
        <v>109.99</v>
      </c>
      <c r="N158" s="26">
        <v>100.822</v>
      </c>
      <c r="O158" s="26">
        <v>9.17</v>
      </c>
      <c r="P158" s="26">
        <v>8.3371215565051393E-2</v>
      </c>
    </row>
    <row r="159" spans="1:16" ht="15" customHeight="1" x14ac:dyDescent="0.25">
      <c r="A159" s="30" t="s">
        <v>706</v>
      </c>
      <c r="B159" s="31" t="s">
        <v>214</v>
      </c>
      <c r="C159" s="31" t="s">
        <v>735</v>
      </c>
      <c r="D159" s="31" t="s">
        <v>736</v>
      </c>
      <c r="E159" s="31">
        <v>35551</v>
      </c>
      <c r="F159" s="31">
        <v>38770</v>
      </c>
      <c r="G159" s="31">
        <v>3219</v>
      </c>
      <c r="H159" s="32">
        <v>8.30281145E-2</v>
      </c>
      <c r="J159" s="26" t="s">
        <v>707</v>
      </c>
      <c r="K159" s="26" t="s">
        <v>706</v>
      </c>
      <c r="L159" s="26" t="s">
        <v>167</v>
      </c>
      <c r="M159" s="26">
        <v>85.33</v>
      </c>
      <c r="N159" s="26">
        <v>78.518000000000001</v>
      </c>
      <c r="O159" s="26">
        <v>6.81</v>
      </c>
      <c r="P159" s="26">
        <v>7.9807804992382506E-2</v>
      </c>
    </row>
    <row r="160" spans="1:16" ht="15" customHeight="1" x14ac:dyDescent="0.25">
      <c r="A160" s="30" t="s">
        <v>706</v>
      </c>
      <c r="B160" s="31" t="s">
        <v>215</v>
      </c>
      <c r="C160" s="31" t="s">
        <v>737</v>
      </c>
      <c r="D160" s="31" t="s">
        <v>738</v>
      </c>
      <c r="E160" s="31">
        <v>63101</v>
      </c>
      <c r="F160" s="31">
        <v>75930</v>
      </c>
      <c r="G160" s="31">
        <v>12829</v>
      </c>
      <c r="H160" s="32">
        <v>0.168958251</v>
      </c>
      <c r="J160" s="26" t="s">
        <v>709</v>
      </c>
      <c r="K160" s="26" t="s">
        <v>706</v>
      </c>
      <c r="L160" s="26" t="s">
        <v>168</v>
      </c>
      <c r="M160" s="26">
        <v>81.569999999999993</v>
      </c>
      <c r="N160" s="26">
        <v>72.113</v>
      </c>
      <c r="O160" s="26">
        <v>9.4600000000000009</v>
      </c>
      <c r="P160" s="26">
        <v>0.115974010052715</v>
      </c>
    </row>
    <row r="161" spans="1:16" ht="15" customHeight="1" x14ac:dyDescent="0.25">
      <c r="A161" s="30" t="s">
        <v>706</v>
      </c>
      <c r="B161" s="31" t="s">
        <v>216</v>
      </c>
      <c r="C161" s="31" t="s">
        <v>739</v>
      </c>
      <c r="D161" s="31" t="s">
        <v>740</v>
      </c>
      <c r="E161" s="31">
        <v>66653</v>
      </c>
      <c r="F161" s="31">
        <v>82060</v>
      </c>
      <c r="G161" s="31">
        <v>15407</v>
      </c>
      <c r="H161" s="32">
        <v>0.1877528638</v>
      </c>
      <c r="J161" s="26" t="s">
        <v>711</v>
      </c>
      <c r="K161" s="26" t="s">
        <v>706</v>
      </c>
      <c r="L161" s="26" t="s">
        <v>169</v>
      </c>
      <c r="M161" s="26">
        <v>81.64</v>
      </c>
      <c r="N161" s="26">
        <v>73.771000000000001</v>
      </c>
      <c r="O161" s="26">
        <v>7.87</v>
      </c>
      <c r="P161" s="26">
        <v>9.6398824105830505E-2</v>
      </c>
    </row>
    <row r="162" spans="1:16" ht="15" customHeight="1" x14ac:dyDescent="0.25">
      <c r="A162" s="30" t="s">
        <v>706</v>
      </c>
      <c r="B162" s="31" t="s">
        <v>217</v>
      </c>
      <c r="C162" s="31" t="s">
        <v>741</v>
      </c>
      <c r="D162" s="31" t="s">
        <v>742</v>
      </c>
      <c r="E162" s="31">
        <v>48684</v>
      </c>
      <c r="F162" s="31">
        <v>56570</v>
      </c>
      <c r="G162" s="31">
        <v>7886</v>
      </c>
      <c r="H162" s="32">
        <v>0.1394025102</v>
      </c>
      <c r="J162" s="26" t="s">
        <v>713</v>
      </c>
      <c r="K162" s="26" t="s">
        <v>706</v>
      </c>
      <c r="L162" s="26" t="s">
        <v>170</v>
      </c>
      <c r="M162" s="26">
        <v>68.010000000000005</v>
      </c>
      <c r="N162" s="26">
        <v>59.674999999999997</v>
      </c>
      <c r="O162" s="26">
        <v>8.34</v>
      </c>
      <c r="P162" s="26">
        <v>0.12262902514336101</v>
      </c>
    </row>
    <row r="163" spans="1:16" ht="15" customHeight="1" x14ac:dyDescent="0.25">
      <c r="A163" s="30" t="s">
        <v>706</v>
      </c>
      <c r="B163" s="31" t="s">
        <v>218</v>
      </c>
      <c r="C163" s="31" t="s">
        <v>743</v>
      </c>
      <c r="D163" s="31" t="s">
        <v>744</v>
      </c>
      <c r="E163" s="31">
        <v>35822</v>
      </c>
      <c r="F163" s="31">
        <v>37670</v>
      </c>
      <c r="G163" s="31">
        <v>1848</v>
      </c>
      <c r="H163" s="32">
        <v>4.9057605499999997E-2</v>
      </c>
      <c r="J163" s="26" t="s">
        <v>715</v>
      </c>
      <c r="K163" s="26" t="s">
        <v>706</v>
      </c>
      <c r="L163" s="26" t="s">
        <v>185</v>
      </c>
      <c r="M163" s="26">
        <v>75.39</v>
      </c>
      <c r="N163" s="26">
        <v>64.53</v>
      </c>
      <c r="O163" s="26">
        <v>10.86</v>
      </c>
      <c r="P163" s="26">
        <v>0.14405093513728601</v>
      </c>
    </row>
    <row r="164" spans="1:16" ht="15" customHeight="1" x14ac:dyDescent="0.25">
      <c r="A164" s="30" t="s">
        <v>706</v>
      </c>
      <c r="B164" s="31" t="s">
        <v>219</v>
      </c>
      <c r="C164" s="31" t="s">
        <v>745</v>
      </c>
      <c r="D164" s="31" t="s">
        <v>746</v>
      </c>
      <c r="E164" s="31">
        <v>17765</v>
      </c>
      <c r="F164" s="31">
        <v>28180</v>
      </c>
      <c r="G164" s="31">
        <v>10415</v>
      </c>
      <c r="H164" s="32">
        <v>0.36958836049999999</v>
      </c>
      <c r="J164" s="26" t="s">
        <v>717</v>
      </c>
      <c r="K164" s="26" t="s">
        <v>706</v>
      </c>
      <c r="L164" s="26" t="s">
        <v>186</v>
      </c>
      <c r="M164" s="26">
        <v>120.84</v>
      </c>
      <c r="N164" s="26">
        <v>109.797</v>
      </c>
      <c r="O164" s="26">
        <v>11.04</v>
      </c>
      <c r="P164" s="26">
        <v>9.1360476663356505E-2</v>
      </c>
    </row>
    <row r="165" spans="1:16" ht="15" customHeight="1" x14ac:dyDescent="0.25">
      <c r="A165" s="30" t="s">
        <v>706</v>
      </c>
      <c r="B165" s="31" t="s">
        <v>220</v>
      </c>
      <c r="C165" s="31" t="s">
        <v>747</v>
      </c>
      <c r="D165" s="31" t="s">
        <v>748</v>
      </c>
      <c r="E165" s="31">
        <v>32991</v>
      </c>
      <c r="F165" s="31">
        <v>36070</v>
      </c>
      <c r="G165" s="31">
        <v>3079</v>
      </c>
      <c r="H165" s="32">
        <v>8.5361796500000003E-2</v>
      </c>
      <c r="J165" s="26" t="s">
        <v>719</v>
      </c>
      <c r="K165" s="26" t="s">
        <v>706</v>
      </c>
      <c r="L165" s="26" t="s">
        <v>191</v>
      </c>
      <c r="M165" s="26">
        <v>57.79</v>
      </c>
      <c r="N165" s="26">
        <v>47.31</v>
      </c>
      <c r="O165" s="26">
        <v>10.48</v>
      </c>
      <c r="P165" s="26">
        <v>0.18134625367710699</v>
      </c>
    </row>
    <row r="166" spans="1:16" ht="15" customHeight="1" x14ac:dyDescent="0.25">
      <c r="A166" s="30" t="s">
        <v>706</v>
      </c>
      <c r="B166" s="31" t="s">
        <v>221</v>
      </c>
      <c r="C166" s="31" t="s">
        <v>749</v>
      </c>
      <c r="D166" s="31" t="s">
        <v>750</v>
      </c>
      <c r="E166" s="31">
        <v>58620</v>
      </c>
      <c r="F166" s="31">
        <v>70540</v>
      </c>
      <c r="G166" s="31">
        <v>11920</v>
      </c>
      <c r="H166" s="32">
        <v>0.16898213779999999</v>
      </c>
      <c r="J166" s="26" t="s">
        <v>721</v>
      </c>
      <c r="K166" s="26" t="s">
        <v>706</v>
      </c>
      <c r="L166" s="26" t="s">
        <v>39</v>
      </c>
      <c r="M166" s="26">
        <v>37.700000000000003</v>
      </c>
      <c r="N166" s="26">
        <v>26.658999999999999</v>
      </c>
      <c r="O166" s="26">
        <v>11.04</v>
      </c>
      <c r="P166" s="26">
        <v>0.29283819628647201</v>
      </c>
    </row>
    <row r="167" spans="1:16" ht="15" customHeight="1" x14ac:dyDescent="0.25">
      <c r="A167" s="30" t="s">
        <v>706</v>
      </c>
      <c r="B167" s="31" t="s">
        <v>104</v>
      </c>
      <c r="C167" s="31" t="s">
        <v>751</v>
      </c>
      <c r="D167" s="31" t="s">
        <v>752</v>
      </c>
      <c r="E167" s="31">
        <v>26738</v>
      </c>
      <c r="F167" s="31">
        <v>37170</v>
      </c>
      <c r="G167" s="31">
        <v>10432</v>
      </c>
      <c r="H167" s="32">
        <v>0.28065644340000001</v>
      </c>
      <c r="J167" s="26" t="s">
        <v>723</v>
      </c>
      <c r="K167" s="26" t="s">
        <v>706</v>
      </c>
      <c r="L167" s="26" t="s">
        <v>192</v>
      </c>
      <c r="M167" s="26">
        <v>45.34</v>
      </c>
      <c r="N167" s="26">
        <v>35.104999999999997</v>
      </c>
      <c r="O167" s="26">
        <v>10.24</v>
      </c>
      <c r="P167" s="26">
        <v>0.225849139832378</v>
      </c>
    </row>
    <row r="168" spans="1:16" ht="15" customHeight="1" x14ac:dyDescent="0.25">
      <c r="A168" s="30" t="s">
        <v>706</v>
      </c>
      <c r="B168" s="31" t="s">
        <v>234</v>
      </c>
      <c r="C168" s="31" t="s">
        <v>753</v>
      </c>
      <c r="D168" s="31" t="s">
        <v>754</v>
      </c>
      <c r="E168" s="31">
        <v>36300</v>
      </c>
      <c r="F168" s="31">
        <v>40840</v>
      </c>
      <c r="G168" s="31">
        <v>4540</v>
      </c>
      <c r="H168" s="32">
        <v>0.111165524</v>
      </c>
      <c r="J168" s="26" t="s">
        <v>725</v>
      </c>
      <c r="K168" s="26" t="s">
        <v>706</v>
      </c>
      <c r="L168" s="26" t="s">
        <v>193</v>
      </c>
      <c r="M168" s="26">
        <v>77.319999999999993</v>
      </c>
      <c r="N168" s="26">
        <v>66.242999999999995</v>
      </c>
      <c r="O168" s="26">
        <v>11.08</v>
      </c>
      <c r="P168" s="26">
        <v>0.14330056906363201</v>
      </c>
    </row>
    <row r="169" spans="1:16" ht="15" customHeight="1" x14ac:dyDescent="0.25">
      <c r="A169" s="30" t="s">
        <v>706</v>
      </c>
      <c r="B169" s="31" t="s">
        <v>235</v>
      </c>
      <c r="C169" s="31" t="s">
        <v>755</v>
      </c>
      <c r="D169" s="31" t="s">
        <v>756</v>
      </c>
      <c r="E169" s="31">
        <v>58718</v>
      </c>
      <c r="F169" s="31">
        <v>64570</v>
      </c>
      <c r="G169" s="31">
        <v>5852</v>
      </c>
      <c r="H169" s="32">
        <v>9.0630323700000001E-2</v>
      </c>
      <c r="J169" s="26" t="s">
        <v>727</v>
      </c>
      <c r="K169" s="26" t="s">
        <v>706</v>
      </c>
      <c r="L169" s="26" t="s">
        <v>88</v>
      </c>
      <c r="M169" s="26">
        <v>67.239999999999995</v>
      </c>
      <c r="N169" s="26">
        <v>49.042000000000002</v>
      </c>
      <c r="O169" s="26">
        <v>18.2</v>
      </c>
      <c r="P169" s="26">
        <v>0.27067221891731102</v>
      </c>
    </row>
    <row r="170" spans="1:16" ht="15" customHeight="1" x14ac:dyDescent="0.25">
      <c r="A170" s="30" t="s">
        <v>706</v>
      </c>
      <c r="B170" s="31" t="s">
        <v>236</v>
      </c>
      <c r="C170" s="31" t="s">
        <v>757</v>
      </c>
      <c r="D170" s="31" t="s">
        <v>758</v>
      </c>
      <c r="E170" s="31">
        <v>40479</v>
      </c>
      <c r="F170" s="31">
        <v>44070</v>
      </c>
      <c r="G170" s="31">
        <v>3591</v>
      </c>
      <c r="H170" s="32">
        <v>8.1484002700000002E-2</v>
      </c>
      <c r="J170" s="26" t="s">
        <v>729</v>
      </c>
      <c r="K170" s="26" t="s">
        <v>706</v>
      </c>
      <c r="L170" s="26" t="s">
        <v>212</v>
      </c>
      <c r="M170" s="26">
        <v>78.5</v>
      </c>
      <c r="N170" s="26">
        <v>71.355000000000004</v>
      </c>
      <c r="O170" s="26">
        <v>7.15</v>
      </c>
      <c r="P170" s="26">
        <v>9.1082802547770694E-2</v>
      </c>
    </row>
    <row r="171" spans="1:16" ht="15" customHeight="1" x14ac:dyDescent="0.25">
      <c r="A171" s="30" t="s">
        <v>706</v>
      </c>
      <c r="B171" s="31" t="s">
        <v>237</v>
      </c>
      <c r="C171" s="31" t="s">
        <v>759</v>
      </c>
      <c r="D171" s="31" t="s">
        <v>760</v>
      </c>
      <c r="E171" s="31">
        <v>48697</v>
      </c>
      <c r="F171" s="31">
        <v>57750</v>
      </c>
      <c r="G171" s="31">
        <v>9053</v>
      </c>
      <c r="H171" s="32">
        <v>0.15676190479999999</v>
      </c>
      <c r="J171" s="26" t="s">
        <v>731</v>
      </c>
      <c r="K171" s="26" t="s">
        <v>706</v>
      </c>
      <c r="L171" s="26" t="s">
        <v>27</v>
      </c>
      <c r="M171" s="26">
        <v>64.849999999999994</v>
      </c>
      <c r="N171" s="26">
        <v>49.991999999999997</v>
      </c>
      <c r="O171" s="26">
        <v>14.86</v>
      </c>
      <c r="P171" s="26">
        <v>0.22914417887432501</v>
      </c>
    </row>
    <row r="172" spans="1:16" ht="15" customHeight="1" x14ac:dyDescent="0.25">
      <c r="A172" s="30" t="s">
        <v>706</v>
      </c>
      <c r="B172" s="31" t="s">
        <v>240</v>
      </c>
      <c r="C172" s="31" t="s">
        <v>761</v>
      </c>
      <c r="D172" s="31" t="s">
        <v>762</v>
      </c>
      <c r="E172" s="31">
        <v>34981</v>
      </c>
      <c r="F172" s="31">
        <v>37860</v>
      </c>
      <c r="G172" s="31">
        <v>2879</v>
      </c>
      <c r="H172" s="32">
        <v>7.6043317499999999E-2</v>
      </c>
      <c r="J172" s="26" t="s">
        <v>733</v>
      </c>
      <c r="K172" s="26" t="s">
        <v>706</v>
      </c>
      <c r="L172" s="26" t="s">
        <v>213</v>
      </c>
      <c r="M172" s="26">
        <v>33.71</v>
      </c>
      <c r="N172" s="26">
        <v>30.574000000000002</v>
      </c>
      <c r="O172" s="26">
        <v>3.14</v>
      </c>
      <c r="P172" s="26">
        <v>9.3147433995846907E-2</v>
      </c>
    </row>
    <row r="173" spans="1:16" ht="15" customHeight="1" x14ac:dyDescent="0.25">
      <c r="A173" s="30" t="s">
        <v>706</v>
      </c>
      <c r="B173" s="31" t="s">
        <v>241</v>
      </c>
      <c r="C173" s="31" t="s">
        <v>763</v>
      </c>
      <c r="D173" s="31" t="s">
        <v>764</v>
      </c>
      <c r="E173" s="31">
        <v>34590</v>
      </c>
      <c r="F173" s="31">
        <v>39900</v>
      </c>
      <c r="G173" s="31">
        <v>5310</v>
      </c>
      <c r="H173" s="32">
        <v>0.13308270680000001</v>
      </c>
      <c r="J173" s="26" t="s">
        <v>735</v>
      </c>
      <c r="K173" s="26" t="s">
        <v>706</v>
      </c>
      <c r="L173" s="26" t="s">
        <v>214</v>
      </c>
      <c r="M173" s="26">
        <v>38.770000000000003</v>
      </c>
      <c r="N173" s="26">
        <v>35.494</v>
      </c>
      <c r="O173" s="26">
        <v>3.28</v>
      </c>
      <c r="P173" s="26">
        <v>8.4601496002063403E-2</v>
      </c>
    </row>
    <row r="174" spans="1:16" ht="15" customHeight="1" x14ac:dyDescent="0.25">
      <c r="A174" s="30" t="s">
        <v>706</v>
      </c>
      <c r="B174" s="31" t="s">
        <v>28</v>
      </c>
      <c r="C174" s="31" t="s">
        <v>765</v>
      </c>
      <c r="D174" s="31" t="s">
        <v>766</v>
      </c>
      <c r="E174" s="31">
        <v>35040</v>
      </c>
      <c r="F174" s="31">
        <v>61390</v>
      </c>
      <c r="G174" s="31">
        <v>26350</v>
      </c>
      <c r="H174" s="32">
        <v>0.42922300050000001</v>
      </c>
      <c r="J174" s="26" t="s">
        <v>737</v>
      </c>
      <c r="K174" s="26" t="s">
        <v>706</v>
      </c>
      <c r="L174" s="26" t="s">
        <v>215</v>
      </c>
      <c r="M174" s="26">
        <v>75.930000000000007</v>
      </c>
      <c r="N174" s="26">
        <v>63.066000000000003</v>
      </c>
      <c r="O174" s="26">
        <v>12.86</v>
      </c>
      <c r="P174" s="26">
        <v>0.169366521796391</v>
      </c>
    </row>
    <row r="175" spans="1:16" ht="15" customHeight="1" x14ac:dyDescent="0.25">
      <c r="A175" s="30" t="s">
        <v>706</v>
      </c>
      <c r="B175" s="31" t="s">
        <v>270</v>
      </c>
      <c r="C175" s="31" t="s">
        <v>767</v>
      </c>
      <c r="D175" s="31" t="s">
        <v>768</v>
      </c>
      <c r="E175" s="31">
        <v>45665</v>
      </c>
      <c r="F175" s="31">
        <v>58280</v>
      </c>
      <c r="G175" s="31">
        <v>12615</v>
      </c>
      <c r="H175" s="32">
        <v>0.21645504460000001</v>
      </c>
      <c r="J175" s="26" t="s">
        <v>739</v>
      </c>
      <c r="K175" s="26" t="s">
        <v>706</v>
      </c>
      <c r="L175" s="26" t="s">
        <v>216</v>
      </c>
      <c r="M175" s="26">
        <v>82.06</v>
      </c>
      <c r="N175" s="26">
        <v>66.557000000000002</v>
      </c>
      <c r="O175" s="26">
        <v>15.5</v>
      </c>
      <c r="P175" s="26">
        <v>0.18888618084328501</v>
      </c>
    </row>
    <row r="176" spans="1:16" ht="15" customHeight="1" x14ac:dyDescent="0.25">
      <c r="A176" s="30" t="s">
        <v>706</v>
      </c>
      <c r="B176" s="31" t="s">
        <v>271</v>
      </c>
      <c r="C176" s="31" t="s">
        <v>769</v>
      </c>
      <c r="D176" s="31" t="s">
        <v>770</v>
      </c>
      <c r="E176" s="31">
        <v>33944</v>
      </c>
      <c r="F176" s="31">
        <v>47960</v>
      </c>
      <c r="G176" s="31">
        <v>14016</v>
      </c>
      <c r="H176" s="32">
        <v>0.2922435363</v>
      </c>
      <c r="J176" s="26" t="s">
        <v>741</v>
      </c>
      <c r="K176" s="26" t="s">
        <v>706</v>
      </c>
      <c r="L176" s="26" t="s">
        <v>217</v>
      </c>
      <c r="M176" s="26">
        <v>56.57</v>
      </c>
      <c r="N176" s="26">
        <v>48.616</v>
      </c>
      <c r="O176" s="26">
        <v>7.95</v>
      </c>
      <c r="P176" s="26">
        <v>0.14053385186494599</v>
      </c>
    </row>
    <row r="177" spans="1:16" ht="15" customHeight="1" x14ac:dyDescent="0.25">
      <c r="A177" s="30" t="s">
        <v>706</v>
      </c>
      <c r="B177" s="31" t="s">
        <v>54</v>
      </c>
      <c r="C177" s="31" t="s">
        <v>771</v>
      </c>
      <c r="D177" s="31" t="s">
        <v>772</v>
      </c>
      <c r="E177" s="31">
        <v>37431</v>
      </c>
      <c r="F177" s="31">
        <v>73420</v>
      </c>
      <c r="G177" s="31">
        <v>35989</v>
      </c>
      <c r="H177" s="32">
        <v>0.49017978750000002</v>
      </c>
      <c r="J177" s="26" t="s">
        <v>743</v>
      </c>
      <c r="K177" s="26" t="s">
        <v>706</v>
      </c>
      <c r="L177" s="26" t="s">
        <v>218</v>
      </c>
      <c r="M177" s="26">
        <v>37.67</v>
      </c>
      <c r="N177" s="26">
        <v>35.863999999999997</v>
      </c>
      <c r="O177" s="26">
        <v>1.81</v>
      </c>
      <c r="P177" s="26">
        <v>4.8048845234935002E-2</v>
      </c>
    </row>
    <row r="178" spans="1:16" ht="15" customHeight="1" x14ac:dyDescent="0.25">
      <c r="A178" s="30" t="s">
        <v>706</v>
      </c>
      <c r="B178" s="31" t="s">
        <v>71</v>
      </c>
      <c r="C178" s="31" t="s">
        <v>773</v>
      </c>
      <c r="D178" s="31" t="s">
        <v>774</v>
      </c>
      <c r="E178" s="31">
        <v>28123</v>
      </c>
      <c r="F178" s="31">
        <v>55000</v>
      </c>
      <c r="G178" s="31">
        <v>26877</v>
      </c>
      <c r="H178" s="32">
        <v>0.4886727273</v>
      </c>
      <c r="J178" s="26" t="s">
        <v>745</v>
      </c>
      <c r="K178" s="26" t="s">
        <v>706</v>
      </c>
      <c r="L178" s="26" t="s">
        <v>219</v>
      </c>
      <c r="M178" s="26">
        <v>28.18</v>
      </c>
      <c r="N178" s="26">
        <v>17.760000000000002</v>
      </c>
      <c r="O178" s="26">
        <v>10.42</v>
      </c>
      <c r="P178" s="26">
        <v>0.36976579134137699</v>
      </c>
    </row>
    <row r="179" spans="1:16" ht="15" customHeight="1" x14ac:dyDescent="0.25">
      <c r="A179" s="30" t="s">
        <v>706</v>
      </c>
      <c r="B179" s="31" t="s">
        <v>272</v>
      </c>
      <c r="C179" s="31" t="s">
        <v>775</v>
      </c>
      <c r="D179" s="31" t="s">
        <v>776</v>
      </c>
      <c r="E179" s="31">
        <v>59108</v>
      </c>
      <c r="F179" s="31">
        <v>66690</v>
      </c>
      <c r="G179" s="31">
        <v>7582</v>
      </c>
      <c r="H179" s="32">
        <v>0.11369020840000001</v>
      </c>
      <c r="J179" s="26" t="s">
        <v>747</v>
      </c>
      <c r="K179" s="26" t="s">
        <v>706</v>
      </c>
      <c r="L179" s="26" t="s">
        <v>220</v>
      </c>
      <c r="M179" s="26">
        <v>36.07</v>
      </c>
      <c r="N179" s="26">
        <v>32.984999999999999</v>
      </c>
      <c r="O179" s="26">
        <v>3.09</v>
      </c>
      <c r="P179" s="26">
        <v>8.56667590795675E-2</v>
      </c>
    </row>
    <row r="180" spans="1:16" ht="15" customHeight="1" x14ac:dyDescent="0.25">
      <c r="A180" s="30" t="s">
        <v>706</v>
      </c>
      <c r="B180" s="31" t="s">
        <v>93</v>
      </c>
      <c r="C180" s="31" t="s">
        <v>777</v>
      </c>
      <c r="D180" s="31" t="s">
        <v>778</v>
      </c>
      <c r="E180" s="31">
        <v>35529</v>
      </c>
      <c r="F180" s="31">
        <v>61920</v>
      </c>
      <c r="G180" s="31">
        <v>26391</v>
      </c>
      <c r="H180" s="32">
        <v>0.42621124030000002</v>
      </c>
      <c r="J180" s="26" t="s">
        <v>749</v>
      </c>
      <c r="K180" s="26" t="s">
        <v>706</v>
      </c>
      <c r="L180" s="26" t="s">
        <v>221</v>
      </c>
      <c r="M180" s="26">
        <v>70.540000000000006</v>
      </c>
      <c r="N180" s="26">
        <v>58.671999999999997</v>
      </c>
      <c r="O180" s="26">
        <v>11.87</v>
      </c>
      <c r="P180" s="26">
        <v>0.16827332010207</v>
      </c>
    </row>
    <row r="181" spans="1:16" ht="15" customHeight="1" x14ac:dyDescent="0.25">
      <c r="A181" s="30" t="s">
        <v>706</v>
      </c>
      <c r="B181" s="31" t="s">
        <v>25</v>
      </c>
      <c r="C181" s="31" t="s">
        <v>779</v>
      </c>
      <c r="D181" s="31" t="s">
        <v>780</v>
      </c>
      <c r="E181" s="31">
        <v>26018</v>
      </c>
      <c r="F181" s="31">
        <v>40930</v>
      </c>
      <c r="G181" s="31">
        <v>14912</v>
      </c>
      <c r="H181" s="32">
        <v>0.36432934280000001</v>
      </c>
      <c r="J181" s="26" t="s">
        <v>751</v>
      </c>
      <c r="K181" s="26" t="s">
        <v>706</v>
      </c>
      <c r="L181" s="26" t="s">
        <v>104</v>
      </c>
      <c r="M181" s="26">
        <v>37.17</v>
      </c>
      <c r="N181" s="26">
        <v>26.718</v>
      </c>
      <c r="O181" s="26">
        <v>10.45</v>
      </c>
      <c r="P181" s="26">
        <v>0.28114070486951798</v>
      </c>
    </row>
    <row r="182" spans="1:16" ht="15" customHeight="1" x14ac:dyDescent="0.25">
      <c r="A182" s="30" t="s">
        <v>706</v>
      </c>
      <c r="B182" s="31" t="s">
        <v>297</v>
      </c>
      <c r="C182" s="31" t="s">
        <v>781</v>
      </c>
      <c r="D182" s="31" t="s">
        <v>782</v>
      </c>
      <c r="E182" s="31">
        <v>52473</v>
      </c>
      <c r="F182" s="31">
        <v>61070</v>
      </c>
      <c r="G182" s="31">
        <v>8597</v>
      </c>
      <c r="H182" s="32">
        <v>0.14077288360000001</v>
      </c>
      <c r="J182" s="26" t="s">
        <v>753</v>
      </c>
      <c r="K182" s="26" t="s">
        <v>706</v>
      </c>
      <c r="L182" s="26" t="s">
        <v>234</v>
      </c>
      <c r="M182" s="26">
        <v>40.840000000000003</v>
      </c>
      <c r="N182" s="26">
        <v>36.226999999999997</v>
      </c>
      <c r="O182" s="26">
        <v>4.6100000000000003</v>
      </c>
      <c r="P182" s="26">
        <v>0.11287952987267399</v>
      </c>
    </row>
    <row r="183" spans="1:16" ht="15" customHeight="1" x14ac:dyDescent="0.25">
      <c r="A183" s="30" t="s">
        <v>706</v>
      </c>
      <c r="B183" s="31" t="s">
        <v>63</v>
      </c>
      <c r="C183" s="31" t="s">
        <v>783</v>
      </c>
      <c r="D183" s="31" t="s">
        <v>784</v>
      </c>
      <c r="E183" s="31">
        <v>21182</v>
      </c>
      <c r="F183" s="31">
        <v>44670</v>
      </c>
      <c r="G183" s="31">
        <v>23488</v>
      </c>
      <c r="H183" s="32">
        <v>0.52581150659999998</v>
      </c>
      <c r="J183" s="26" t="s">
        <v>755</v>
      </c>
      <c r="K183" s="26" t="s">
        <v>706</v>
      </c>
      <c r="L183" s="26" t="s">
        <v>235</v>
      </c>
      <c r="M183" s="26">
        <v>64.569999999999993</v>
      </c>
      <c r="N183" s="26">
        <v>58.634999999999998</v>
      </c>
      <c r="O183" s="26">
        <v>5.94</v>
      </c>
      <c r="P183" s="26">
        <v>9.1993185689948895E-2</v>
      </c>
    </row>
    <row r="184" spans="1:16" ht="15" customHeight="1" x14ac:dyDescent="0.25">
      <c r="A184" s="30" t="s">
        <v>706</v>
      </c>
      <c r="B184" s="31" t="s">
        <v>238</v>
      </c>
      <c r="C184" s="31" t="s">
        <v>785</v>
      </c>
      <c r="D184" s="31" t="s">
        <v>786</v>
      </c>
      <c r="E184" s="31">
        <v>56556</v>
      </c>
      <c r="F184" s="31">
        <v>61100</v>
      </c>
      <c r="G184" s="31">
        <v>4544</v>
      </c>
      <c r="H184" s="32">
        <v>7.4369885400000002E-2</v>
      </c>
      <c r="J184" s="26" t="s">
        <v>757</v>
      </c>
      <c r="K184" s="26" t="s">
        <v>706</v>
      </c>
      <c r="L184" s="26" t="s">
        <v>236</v>
      </c>
      <c r="M184" s="26">
        <v>44.07</v>
      </c>
      <c r="N184" s="26">
        <v>40.459000000000003</v>
      </c>
      <c r="O184" s="26">
        <v>3.61</v>
      </c>
      <c r="P184" s="26">
        <v>8.19151350124801E-2</v>
      </c>
    </row>
    <row r="185" spans="1:16" ht="15" customHeight="1" x14ac:dyDescent="0.25">
      <c r="A185" s="30" t="s">
        <v>706</v>
      </c>
      <c r="B185" s="31" t="s">
        <v>242</v>
      </c>
      <c r="C185" s="31" t="s">
        <v>787</v>
      </c>
      <c r="D185" s="31" t="s">
        <v>788</v>
      </c>
      <c r="E185" s="31">
        <v>43944</v>
      </c>
      <c r="F185" s="31">
        <v>48590</v>
      </c>
      <c r="G185" s="31">
        <v>4646</v>
      </c>
      <c r="H185" s="32">
        <v>9.5616382E-2</v>
      </c>
      <c r="J185" s="26" t="s">
        <v>759</v>
      </c>
      <c r="K185" s="26" t="s">
        <v>706</v>
      </c>
      <c r="L185" s="26" t="s">
        <v>237</v>
      </c>
      <c r="M185" s="26">
        <v>57.75</v>
      </c>
      <c r="N185" s="26">
        <v>48.588000000000001</v>
      </c>
      <c r="O185" s="26">
        <v>9.16</v>
      </c>
      <c r="P185" s="26">
        <v>0.15861471861471901</v>
      </c>
    </row>
    <row r="186" spans="1:16" ht="15" customHeight="1" x14ac:dyDescent="0.25">
      <c r="A186" s="30" t="s">
        <v>706</v>
      </c>
      <c r="B186" s="31" t="s">
        <v>41</v>
      </c>
      <c r="C186" s="31" t="s">
        <v>789</v>
      </c>
      <c r="D186" s="31" t="s">
        <v>790</v>
      </c>
      <c r="E186" s="31">
        <v>51873</v>
      </c>
      <c r="F186" s="31">
        <v>62710</v>
      </c>
      <c r="G186" s="31">
        <v>10837</v>
      </c>
      <c r="H186" s="32">
        <v>0.17281135389999999</v>
      </c>
      <c r="J186" s="26" t="s">
        <v>761</v>
      </c>
      <c r="K186" s="26" t="s">
        <v>706</v>
      </c>
      <c r="L186" s="26" t="s">
        <v>240</v>
      </c>
      <c r="M186" s="26">
        <v>37.86</v>
      </c>
      <c r="N186" s="26">
        <v>35.018000000000001</v>
      </c>
      <c r="O186" s="26">
        <v>2.84</v>
      </c>
      <c r="P186" s="26">
        <v>7.5013206550449005E-2</v>
      </c>
    </row>
    <row r="187" spans="1:16" ht="15" customHeight="1" x14ac:dyDescent="0.25">
      <c r="A187" s="30" t="s">
        <v>706</v>
      </c>
      <c r="B187" s="31" t="s">
        <v>239</v>
      </c>
      <c r="C187" s="31" t="s">
        <v>791</v>
      </c>
      <c r="D187" s="31" t="s">
        <v>792</v>
      </c>
      <c r="E187" s="31">
        <v>34124</v>
      </c>
      <c r="F187" s="31">
        <v>37530</v>
      </c>
      <c r="G187" s="31">
        <v>3406</v>
      </c>
      <c r="H187" s="32">
        <v>9.0754063400000001E-2</v>
      </c>
      <c r="J187" s="26" t="s">
        <v>763</v>
      </c>
      <c r="K187" s="26" t="s">
        <v>706</v>
      </c>
      <c r="L187" s="26" t="s">
        <v>241</v>
      </c>
      <c r="M187" s="26">
        <v>39.9</v>
      </c>
      <c r="N187" s="26">
        <v>34.509</v>
      </c>
      <c r="O187" s="26">
        <v>5.39</v>
      </c>
      <c r="P187" s="26">
        <v>0.13508771929824601</v>
      </c>
    </row>
    <row r="188" spans="1:16" ht="15" customHeight="1" x14ac:dyDescent="0.25">
      <c r="A188" s="30" t="s">
        <v>706</v>
      </c>
      <c r="B188" s="31" t="s">
        <v>44</v>
      </c>
      <c r="C188" s="31" t="s">
        <v>793</v>
      </c>
      <c r="D188" s="31" t="s">
        <v>794</v>
      </c>
      <c r="E188" s="31">
        <v>91056</v>
      </c>
      <c r="F188" s="31">
        <v>117860</v>
      </c>
      <c r="G188" s="31">
        <v>26804</v>
      </c>
      <c r="H188" s="32">
        <v>0.2274223655</v>
      </c>
      <c r="J188" s="26" t="s">
        <v>765</v>
      </c>
      <c r="K188" s="26" t="s">
        <v>706</v>
      </c>
      <c r="L188" s="26" t="s">
        <v>28</v>
      </c>
      <c r="M188" s="26">
        <v>61.39</v>
      </c>
      <c r="N188" s="26">
        <v>35.084000000000003</v>
      </c>
      <c r="O188" s="26">
        <v>26.31</v>
      </c>
      <c r="P188" s="26">
        <v>0.42857142857142899</v>
      </c>
    </row>
    <row r="189" spans="1:16" ht="15" customHeight="1" x14ac:dyDescent="0.25">
      <c r="A189" s="30" t="s">
        <v>706</v>
      </c>
      <c r="B189" s="31" t="s">
        <v>111</v>
      </c>
      <c r="C189" s="31" t="s">
        <v>795</v>
      </c>
      <c r="D189" s="31" t="s">
        <v>796</v>
      </c>
      <c r="E189" s="31">
        <v>54215</v>
      </c>
      <c r="F189" s="31">
        <v>79350</v>
      </c>
      <c r="G189" s="31">
        <v>25135</v>
      </c>
      <c r="H189" s="32">
        <v>0.31676118460000002</v>
      </c>
      <c r="J189" s="26" t="s">
        <v>767</v>
      </c>
      <c r="K189" s="26" t="s">
        <v>706</v>
      </c>
      <c r="L189" s="26" t="s">
        <v>270</v>
      </c>
      <c r="M189" s="26">
        <v>58.28</v>
      </c>
      <c r="N189" s="26">
        <v>45.743000000000002</v>
      </c>
      <c r="O189" s="26">
        <v>12.54</v>
      </c>
      <c r="P189" s="26">
        <v>0.215168153740563</v>
      </c>
    </row>
    <row r="190" spans="1:16" ht="15" customHeight="1" x14ac:dyDescent="0.25">
      <c r="A190" s="30" t="s">
        <v>401</v>
      </c>
      <c r="B190" s="31" t="s">
        <v>360</v>
      </c>
      <c r="C190" s="31" t="s">
        <v>797</v>
      </c>
      <c r="D190" s="31" t="s">
        <v>798</v>
      </c>
      <c r="E190" s="31">
        <v>2531</v>
      </c>
      <c r="F190" s="31">
        <v>7410</v>
      </c>
      <c r="G190" s="31">
        <v>4879</v>
      </c>
      <c r="H190" s="32">
        <v>0.6584345479</v>
      </c>
      <c r="J190" s="26" t="s">
        <v>769</v>
      </c>
      <c r="K190" s="26" t="s">
        <v>706</v>
      </c>
      <c r="L190" s="26" t="s">
        <v>271</v>
      </c>
      <c r="M190" s="26">
        <v>47.96</v>
      </c>
      <c r="N190" s="26">
        <v>33.899000000000001</v>
      </c>
      <c r="O190" s="26">
        <v>14.06</v>
      </c>
      <c r="P190" s="26">
        <v>0.293160967472894</v>
      </c>
    </row>
    <row r="191" spans="1:16" ht="15" customHeight="1" x14ac:dyDescent="0.25">
      <c r="A191" s="30" t="s">
        <v>401</v>
      </c>
      <c r="B191" s="31" t="s">
        <v>366</v>
      </c>
      <c r="C191" s="31" t="s">
        <v>799</v>
      </c>
      <c r="D191" s="31" t="s">
        <v>800</v>
      </c>
      <c r="E191" s="31">
        <v>78835</v>
      </c>
      <c r="F191" s="31">
        <v>110280</v>
      </c>
      <c r="G191" s="31">
        <v>31445</v>
      </c>
      <c r="H191" s="32">
        <v>0.28513783100000001</v>
      </c>
      <c r="J191" s="26" t="s">
        <v>771</v>
      </c>
      <c r="K191" s="26" t="s">
        <v>706</v>
      </c>
      <c r="L191" s="26" t="s">
        <v>54</v>
      </c>
      <c r="M191" s="26">
        <v>73.42</v>
      </c>
      <c r="N191" s="26">
        <v>37.335999999999999</v>
      </c>
      <c r="O191" s="26">
        <v>36.08</v>
      </c>
      <c r="P191" s="26">
        <v>0.49141923181694402</v>
      </c>
    </row>
    <row r="192" spans="1:16" ht="15" customHeight="1" x14ac:dyDescent="0.25">
      <c r="A192" s="30" t="s">
        <v>401</v>
      </c>
      <c r="B192" s="31" t="s">
        <v>371</v>
      </c>
      <c r="C192" s="31" t="s">
        <v>801</v>
      </c>
      <c r="D192" s="31" t="s">
        <v>802</v>
      </c>
      <c r="E192" s="31">
        <v>92454</v>
      </c>
      <c r="F192" s="31">
        <v>115300</v>
      </c>
      <c r="G192" s="31">
        <v>22846</v>
      </c>
      <c r="H192" s="32">
        <v>0.19814397219999999</v>
      </c>
      <c r="J192" s="26" t="s">
        <v>773</v>
      </c>
      <c r="K192" s="26" t="s">
        <v>706</v>
      </c>
      <c r="L192" s="26" t="s">
        <v>71</v>
      </c>
      <c r="M192" s="26">
        <v>55</v>
      </c>
      <c r="N192" s="26">
        <v>28.068000000000001</v>
      </c>
      <c r="O192" s="26">
        <v>26.93</v>
      </c>
      <c r="P192" s="26">
        <v>0.48963636363636398</v>
      </c>
    </row>
    <row r="193" spans="1:16" ht="15" customHeight="1" x14ac:dyDescent="0.25">
      <c r="A193" s="30" t="s">
        <v>401</v>
      </c>
      <c r="B193" s="31" t="s">
        <v>372</v>
      </c>
      <c r="C193" s="31" t="s">
        <v>803</v>
      </c>
      <c r="D193" s="31" t="s">
        <v>804</v>
      </c>
      <c r="E193" s="31">
        <v>75144</v>
      </c>
      <c r="F193" s="31">
        <v>89880</v>
      </c>
      <c r="G193" s="31">
        <v>14736</v>
      </c>
      <c r="H193" s="32">
        <v>0.16395193590000001</v>
      </c>
      <c r="J193" s="26" t="s">
        <v>775</v>
      </c>
      <c r="K193" s="26" t="s">
        <v>706</v>
      </c>
      <c r="L193" s="26" t="s">
        <v>272</v>
      </c>
      <c r="M193" s="26">
        <v>66.69</v>
      </c>
      <c r="N193" s="26">
        <v>58.957999999999998</v>
      </c>
      <c r="O193" s="26">
        <v>7.73</v>
      </c>
      <c r="P193" s="26">
        <v>0.115909431698905</v>
      </c>
    </row>
    <row r="194" spans="1:16" ht="15" customHeight="1" x14ac:dyDescent="0.25">
      <c r="A194" s="30" t="s">
        <v>401</v>
      </c>
      <c r="B194" s="31" t="s">
        <v>373</v>
      </c>
      <c r="C194" s="31" t="s">
        <v>805</v>
      </c>
      <c r="D194" s="31" t="s">
        <v>806</v>
      </c>
      <c r="E194" s="31">
        <v>96895</v>
      </c>
      <c r="F194" s="31">
        <v>109630</v>
      </c>
      <c r="G194" s="31">
        <v>12735</v>
      </c>
      <c r="H194" s="32">
        <v>0.1161634589</v>
      </c>
      <c r="J194" s="26" t="s">
        <v>777</v>
      </c>
      <c r="K194" s="26" t="s">
        <v>706</v>
      </c>
      <c r="L194" s="26" t="s">
        <v>93</v>
      </c>
      <c r="M194" s="26">
        <v>61.92</v>
      </c>
      <c r="N194" s="26">
        <v>35.811</v>
      </c>
      <c r="O194" s="26">
        <v>26.11</v>
      </c>
      <c r="P194" s="26">
        <v>0.42167312661498701</v>
      </c>
    </row>
    <row r="195" spans="1:16" ht="15" customHeight="1" x14ac:dyDescent="0.25">
      <c r="A195" s="30" t="s">
        <v>401</v>
      </c>
      <c r="B195" s="31" t="s">
        <v>378</v>
      </c>
      <c r="C195" s="31" t="s">
        <v>807</v>
      </c>
      <c r="D195" s="31" t="s">
        <v>808</v>
      </c>
      <c r="E195" s="31">
        <v>87693</v>
      </c>
      <c r="F195" s="31">
        <v>109270</v>
      </c>
      <c r="G195" s="31">
        <v>21577</v>
      </c>
      <c r="H195" s="32">
        <v>0.197464995</v>
      </c>
      <c r="J195" s="26" t="s">
        <v>779</v>
      </c>
      <c r="K195" s="26" t="s">
        <v>706</v>
      </c>
      <c r="L195" s="26" t="s">
        <v>25</v>
      </c>
      <c r="M195" s="26">
        <v>40.93</v>
      </c>
      <c r="N195" s="26">
        <v>26.013000000000002</v>
      </c>
      <c r="O195" s="26">
        <v>14.92</v>
      </c>
      <c r="P195" s="26">
        <v>0.36452479843635499</v>
      </c>
    </row>
    <row r="196" spans="1:16" ht="15" customHeight="1" x14ac:dyDescent="0.25">
      <c r="A196" s="30" t="s">
        <v>401</v>
      </c>
      <c r="B196" s="31" t="s">
        <v>379</v>
      </c>
      <c r="C196" s="31" t="s">
        <v>809</v>
      </c>
      <c r="D196" s="31" t="s">
        <v>810</v>
      </c>
      <c r="E196" s="31">
        <v>69503</v>
      </c>
      <c r="F196" s="31">
        <v>89160</v>
      </c>
      <c r="G196" s="31">
        <v>19657</v>
      </c>
      <c r="H196" s="32">
        <v>0.22046882009999999</v>
      </c>
      <c r="J196" s="26" t="s">
        <v>781</v>
      </c>
      <c r="K196" s="26" t="s">
        <v>706</v>
      </c>
      <c r="L196" s="26" t="s">
        <v>297</v>
      </c>
      <c r="M196" s="26">
        <v>61.07</v>
      </c>
      <c r="N196" s="26">
        <v>52.334000000000003</v>
      </c>
      <c r="O196" s="26">
        <v>8.74</v>
      </c>
      <c r="P196" s="26">
        <v>0.14311445881775001</v>
      </c>
    </row>
    <row r="197" spans="1:16" ht="15" customHeight="1" x14ac:dyDescent="0.25">
      <c r="A197" s="30" t="s">
        <v>401</v>
      </c>
      <c r="B197" s="31" t="s">
        <v>381</v>
      </c>
      <c r="C197" s="31" t="s">
        <v>811</v>
      </c>
      <c r="D197" s="31" t="s">
        <v>812</v>
      </c>
      <c r="E197" s="31">
        <v>121091</v>
      </c>
      <c r="F197" s="31">
        <v>143540</v>
      </c>
      <c r="G197" s="31">
        <v>22449</v>
      </c>
      <c r="H197" s="32">
        <v>0.15639542980000001</v>
      </c>
      <c r="J197" s="26" t="s">
        <v>783</v>
      </c>
      <c r="K197" s="26" t="s">
        <v>706</v>
      </c>
      <c r="L197" s="26" t="s">
        <v>63</v>
      </c>
      <c r="M197" s="26">
        <v>44.67</v>
      </c>
      <c r="N197" s="26">
        <v>21.710999999999999</v>
      </c>
      <c r="O197" s="26">
        <v>22.96</v>
      </c>
      <c r="P197" s="26">
        <v>0.51399149317215098</v>
      </c>
    </row>
    <row r="198" spans="1:16" ht="15" customHeight="1" x14ac:dyDescent="0.25">
      <c r="A198" s="30" t="s">
        <v>401</v>
      </c>
      <c r="B198" s="31" t="s">
        <v>382</v>
      </c>
      <c r="C198" s="31" t="s">
        <v>813</v>
      </c>
      <c r="D198" s="31" t="s">
        <v>814</v>
      </c>
      <c r="E198" s="31">
        <v>110505</v>
      </c>
      <c r="F198" s="31">
        <v>129090</v>
      </c>
      <c r="G198" s="31">
        <v>18585</v>
      </c>
      <c r="H198" s="32">
        <v>0.14396932370000001</v>
      </c>
      <c r="J198" s="26" t="s">
        <v>785</v>
      </c>
      <c r="K198" s="26" t="s">
        <v>706</v>
      </c>
      <c r="L198" s="26" t="s">
        <v>238</v>
      </c>
      <c r="M198" s="26">
        <v>61.1</v>
      </c>
      <c r="N198" s="26">
        <v>56.494999999999997</v>
      </c>
      <c r="O198" s="26">
        <v>4.6100000000000003</v>
      </c>
      <c r="P198" s="26">
        <v>7.5450081833060595E-2</v>
      </c>
    </row>
    <row r="199" spans="1:16" ht="15" customHeight="1" x14ac:dyDescent="0.25">
      <c r="A199" s="30" t="s">
        <v>401</v>
      </c>
      <c r="B199" s="31" t="s">
        <v>384</v>
      </c>
      <c r="C199" s="31" t="s">
        <v>815</v>
      </c>
      <c r="D199" s="31" t="s">
        <v>816</v>
      </c>
      <c r="E199" s="31">
        <v>93707</v>
      </c>
      <c r="F199" s="31">
        <v>118540</v>
      </c>
      <c r="G199" s="31">
        <v>24833</v>
      </c>
      <c r="H199" s="32">
        <v>0.20949046739999999</v>
      </c>
      <c r="J199" s="26" t="s">
        <v>787</v>
      </c>
      <c r="K199" s="26" t="s">
        <v>706</v>
      </c>
      <c r="L199" s="26" t="s">
        <v>242</v>
      </c>
      <c r="M199" s="26">
        <v>48.59</v>
      </c>
      <c r="N199" s="26">
        <v>43.863999999999997</v>
      </c>
      <c r="O199" s="26">
        <v>4.7300000000000004</v>
      </c>
      <c r="P199" s="26">
        <v>9.7345132743362803E-2</v>
      </c>
    </row>
    <row r="200" spans="1:16" ht="15" customHeight="1" x14ac:dyDescent="0.25">
      <c r="A200" s="30" t="s">
        <v>401</v>
      </c>
      <c r="B200" s="31" t="s">
        <v>387</v>
      </c>
      <c r="C200" s="31" t="s">
        <v>817</v>
      </c>
      <c r="D200" s="31" t="s">
        <v>818</v>
      </c>
      <c r="E200" s="31">
        <v>102054</v>
      </c>
      <c r="F200" s="31">
        <v>141740</v>
      </c>
      <c r="G200" s="31">
        <v>39686</v>
      </c>
      <c r="H200" s="32">
        <v>0.27999153380000003</v>
      </c>
      <c r="J200" s="26" t="s">
        <v>789</v>
      </c>
      <c r="K200" s="26" t="s">
        <v>706</v>
      </c>
      <c r="L200" s="26" t="s">
        <v>41</v>
      </c>
      <c r="M200" s="26">
        <v>62.71</v>
      </c>
      <c r="N200" s="26">
        <v>51.83</v>
      </c>
      <c r="O200" s="26">
        <v>10.88</v>
      </c>
      <c r="P200" s="26">
        <v>0.173497049912295</v>
      </c>
    </row>
    <row r="201" spans="1:16" ht="15" customHeight="1" x14ac:dyDescent="0.25">
      <c r="A201" s="30" t="s">
        <v>401</v>
      </c>
      <c r="B201" s="31" t="s">
        <v>389</v>
      </c>
      <c r="C201" s="31" t="s">
        <v>819</v>
      </c>
      <c r="D201" s="31" t="s">
        <v>820</v>
      </c>
      <c r="E201" s="31">
        <v>77409</v>
      </c>
      <c r="F201" s="31">
        <v>131350</v>
      </c>
      <c r="G201" s="31">
        <v>53941</v>
      </c>
      <c r="H201" s="32">
        <v>0.41066615909999998</v>
      </c>
      <c r="J201" s="26" t="s">
        <v>791</v>
      </c>
      <c r="K201" s="26" t="s">
        <v>706</v>
      </c>
      <c r="L201" s="26" t="s">
        <v>239</v>
      </c>
      <c r="M201" s="26">
        <v>37.53</v>
      </c>
      <c r="N201" s="26">
        <v>34.055999999999997</v>
      </c>
      <c r="O201" s="26">
        <v>3.47</v>
      </c>
      <c r="P201" s="26">
        <v>9.2459365840660807E-2</v>
      </c>
    </row>
    <row r="202" spans="1:16" ht="15" customHeight="1" x14ac:dyDescent="0.25">
      <c r="A202" s="30" t="s">
        <v>401</v>
      </c>
      <c r="B202" s="31" t="s">
        <v>391</v>
      </c>
      <c r="C202" s="31" t="s">
        <v>821</v>
      </c>
      <c r="D202" s="31" t="s">
        <v>822</v>
      </c>
      <c r="E202" s="31">
        <v>120945</v>
      </c>
      <c r="F202" s="31">
        <v>146290</v>
      </c>
      <c r="G202" s="31">
        <v>25345</v>
      </c>
      <c r="H202" s="32">
        <v>0.17325176019999999</v>
      </c>
      <c r="J202" s="26" t="s">
        <v>793</v>
      </c>
      <c r="K202" s="26" t="s">
        <v>706</v>
      </c>
      <c r="L202" s="26" t="s">
        <v>44</v>
      </c>
      <c r="M202" s="26">
        <v>117.85</v>
      </c>
      <c r="N202" s="26">
        <v>90.977000000000004</v>
      </c>
      <c r="O202" s="26">
        <v>26.87</v>
      </c>
      <c r="P202" s="26">
        <v>0.22800169707255</v>
      </c>
    </row>
    <row r="203" spans="1:16" ht="15" customHeight="1" x14ac:dyDescent="0.25">
      <c r="A203" s="30" t="s">
        <v>401</v>
      </c>
      <c r="B203" s="31" t="s">
        <v>392</v>
      </c>
      <c r="C203" s="31" t="s">
        <v>823</v>
      </c>
      <c r="D203" s="31" t="s">
        <v>824</v>
      </c>
      <c r="E203" s="31">
        <v>87957</v>
      </c>
      <c r="F203" s="31">
        <v>127340</v>
      </c>
      <c r="G203" s="31">
        <v>39383</v>
      </c>
      <c r="H203" s="32">
        <v>0.30927438350000003</v>
      </c>
      <c r="J203" s="26" t="s">
        <v>795</v>
      </c>
      <c r="K203" s="26" t="s">
        <v>706</v>
      </c>
      <c r="L203" s="26" t="s">
        <v>111</v>
      </c>
      <c r="M203" s="26">
        <v>79.349999999999994</v>
      </c>
      <c r="N203" s="26">
        <v>54.094000000000001</v>
      </c>
      <c r="O203" s="26">
        <v>25.26</v>
      </c>
      <c r="P203" s="26">
        <v>0.31833648393194702</v>
      </c>
    </row>
    <row r="204" spans="1:16" ht="15" customHeight="1" x14ac:dyDescent="0.25">
      <c r="A204" s="30" t="s">
        <v>402</v>
      </c>
      <c r="B204" s="31" t="s">
        <v>361</v>
      </c>
      <c r="C204" s="31" t="s">
        <v>825</v>
      </c>
      <c r="D204" s="31" t="s">
        <v>826</v>
      </c>
      <c r="E204" s="31">
        <v>66699</v>
      </c>
      <c r="F204" s="31">
        <v>75770</v>
      </c>
      <c r="G204" s="31">
        <v>9071</v>
      </c>
      <c r="H204" s="32">
        <v>0.11971756629999999</v>
      </c>
      <c r="J204" s="26" t="s">
        <v>797</v>
      </c>
      <c r="K204" s="26" t="s">
        <v>401</v>
      </c>
      <c r="L204" s="26" t="s">
        <v>360</v>
      </c>
      <c r="M204" s="26">
        <v>7.41</v>
      </c>
      <c r="N204" s="26">
        <v>2.3420000000000001</v>
      </c>
      <c r="O204" s="26">
        <v>5.07</v>
      </c>
      <c r="P204" s="26">
        <v>0.68421052631578905</v>
      </c>
    </row>
    <row r="205" spans="1:16" ht="15" customHeight="1" x14ac:dyDescent="0.25">
      <c r="A205" s="30" t="s">
        <v>402</v>
      </c>
      <c r="B205" s="31" t="s">
        <v>362</v>
      </c>
      <c r="C205" s="31" t="s">
        <v>827</v>
      </c>
      <c r="D205" s="31" t="s">
        <v>828</v>
      </c>
      <c r="E205" s="31">
        <v>129851</v>
      </c>
      <c r="F205" s="31">
        <v>151860</v>
      </c>
      <c r="G205" s="31">
        <v>22009</v>
      </c>
      <c r="H205" s="32">
        <v>0.1449295404</v>
      </c>
      <c r="J205" s="26" t="s">
        <v>799</v>
      </c>
      <c r="K205" s="26" t="s">
        <v>401</v>
      </c>
      <c r="L205" s="26" t="s">
        <v>366</v>
      </c>
      <c r="M205" s="26">
        <v>110.28</v>
      </c>
      <c r="N205" s="26">
        <v>78.355000000000004</v>
      </c>
      <c r="O205" s="26">
        <v>31.93</v>
      </c>
      <c r="P205" s="26">
        <v>0.28953572723975302</v>
      </c>
    </row>
    <row r="206" spans="1:16" ht="15" customHeight="1" x14ac:dyDescent="0.25">
      <c r="A206" s="30" t="s">
        <v>402</v>
      </c>
      <c r="B206" s="31" t="s">
        <v>363</v>
      </c>
      <c r="C206" s="31" t="s">
        <v>829</v>
      </c>
      <c r="D206" s="31" t="s">
        <v>830</v>
      </c>
      <c r="E206" s="31">
        <v>90487</v>
      </c>
      <c r="F206" s="31">
        <v>98840</v>
      </c>
      <c r="G206" s="31">
        <v>8353</v>
      </c>
      <c r="H206" s="32">
        <v>8.4510319700000003E-2</v>
      </c>
      <c r="J206" s="26" t="s">
        <v>801</v>
      </c>
      <c r="K206" s="26" t="s">
        <v>401</v>
      </c>
      <c r="L206" s="26" t="s">
        <v>371</v>
      </c>
      <c r="M206" s="26">
        <v>115.3</v>
      </c>
      <c r="N206" s="26">
        <v>92.239000000000004</v>
      </c>
      <c r="O206" s="26">
        <v>23.06</v>
      </c>
      <c r="P206" s="26">
        <v>0.2</v>
      </c>
    </row>
    <row r="207" spans="1:16" ht="15" customHeight="1" x14ac:dyDescent="0.25">
      <c r="A207" s="30" t="s">
        <v>402</v>
      </c>
      <c r="B207" s="31" t="s">
        <v>364</v>
      </c>
      <c r="C207" s="31" t="s">
        <v>831</v>
      </c>
      <c r="D207" s="31" t="s">
        <v>832</v>
      </c>
      <c r="E207" s="31">
        <v>103769</v>
      </c>
      <c r="F207" s="31">
        <v>122670</v>
      </c>
      <c r="G207" s="31">
        <v>18901</v>
      </c>
      <c r="H207" s="32">
        <v>0.15408005220000001</v>
      </c>
      <c r="J207" s="26" t="s">
        <v>803</v>
      </c>
      <c r="K207" s="26" t="s">
        <v>401</v>
      </c>
      <c r="L207" s="26" t="s">
        <v>372</v>
      </c>
      <c r="M207" s="26">
        <v>89.88</v>
      </c>
      <c r="N207" s="26">
        <v>74.953000000000003</v>
      </c>
      <c r="O207" s="26">
        <v>14.93</v>
      </c>
      <c r="P207" s="26">
        <v>0.16611036938139701</v>
      </c>
    </row>
    <row r="208" spans="1:16" ht="15" customHeight="1" x14ac:dyDescent="0.25">
      <c r="A208" s="30" t="s">
        <v>402</v>
      </c>
      <c r="B208" s="31" t="s">
        <v>365</v>
      </c>
      <c r="C208" s="31" t="s">
        <v>833</v>
      </c>
      <c r="D208" s="31" t="s">
        <v>834</v>
      </c>
      <c r="E208" s="31">
        <v>131680</v>
      </c>
      <c r="F208" s="31">
        <v>140800</v>
      </c>
      <c r="G208" s="31">
        <v>9120</v>
      </c>
      <c r="H208" s="32">
        <v>6.4772727299999999E-2</v>
      </c>
      <c r="J208" s="26" t="s">
        <v>805</v>
      </c>
      <c r="K208" s="26" t="s">
        <v>401</v>
      </c>
      <c r="L208" s="26" t="s">
        <v>373</v>
      </c>
      <c r="M208" s="26">
        <v>109.63</v>
      </c>
      <c r="N208" s="26">
        <v>96.611999999999995</v>
      </c>
      <c r="O208" s="26">
        <v>13.02</v>
      </c>
      <c r="P208" s="26">
        <v>0.118763112286783</v>
      </c>
    </row>
    <row r="209" spans="1:16" ht="15" customHeight="1" x14ac:dyDescent="0.25">
      <c r="A209" s="30" t="s">
        <v>402</v>
      </c>
      <c r="B209" s="31" t="s">
        <v>367</v>
      </c>
      <c r="C209" s="31" t="s">
        <v>835</v>
      </c>
      <c r="D209" s="31" t="s">
        <v>836</v>
      </c>
      <c r="E209" s="31">
        <v>142575</v>
      </c>
      <c r="F209" s="31">
        <v>158230</v>
      </c>
      <c r="G209" s="31">
        <v>15655</v>
      </c>
      <c r="H209" s="32">
        <v>9.8938254399999995E-2</v>
      </c>
      <c r="J209" s="26" t="s">
        <v>807</v>
      </c>
      <c r="K209" s="26" t="s">
        <v>401</v>
      </c>
      <c r="L209" s="26" t="s">
        <v>378</v>
      </c>
      <c r="M209" s="26">
        <v>109.27</v>
      </c>
      <c r="N209" s="26">
        <v>87.254000000000005</v>
      </c>
      <c r="O209" s="26">
        <v>22.02</v>
      </c>
      <c r="P209" s="26">
        <v>0.20151917269149799</v>
      </c>
    </row>
    <row r="210" spans="1:16" ht="15" customHeight="1" x14ac:dyDescent="0.25">
      <c r="A210" s="30" t="s">
        <v>402</v>
      </c>
      <c r="B210" s="31" t="s">
        <v>368</v>
      </c>
      <c r="C210" s="31" t="s">
        <v>837</v>
      </c>
      <c r="D210" s="31" t="s">
        <v>838</v>
      </c>
      <c r="E210" s="31">
        <v>120394</v>
      </c>
      <c r="F210" s="31">
        <v>137010</v>
      </c>
      <c r="G210" s="31">
        <v>16616</v>
      </c>
      <c r="H210" s="32">
        <v>0.1212758193</v>
      </c>
      <c r="J210" s="26" t="s">
        <v>809</v>
      </c>
      <c r="K210" s="26" t="s">
        <v>401</v>
      </c>
      <c r="L210" s="26" t="s">
        <v>379</v>
      </c>
      <c r="M210" s="26">
        <v>89.16</v>
      </c>
      <c r="N210" s="26">
        <v>69.058999999999997</v>
      </c>
      <c r="O210" s="26">
        <v>20.100000000000001</v>
      </c>
      <c r="P210" s="26">
        <v>0.22543741588156099</v>
      </c>
    </row>
    <row r="211" spans="1:16" ht="15" customHeight="1" x14ac:dyDescent="0.25">
      <c r="A211" s="30" t="s">
        <v>402</v>
      </c>
      <c r="B211" s="31" t="s">
        <v>369</v>
      </c>
      <c r="C211" s="31" t="s">
        <v>839</v>
      </c>
      <c r="D211" s="31" t="s">
        <v>840</v>
      </c>
      <c r="E211" s="31">
        <v>109698</v>
      </c>
      <c r="F211" s="31">
        <v>125110</v>
      </c>
      <c r="G211" s="31">
        <v>15412</v>
      </c>
      <c r="H211" s="32">
        <v>0.1231875949</v>
      </c>
      <c r="J211" s="26" t="s">
        <v>811</v>
      </c>
      <c r="K211" s="26" t="s">
        <v>401</v>
      </c>
      <c r="L211" s="26" t="s">
        <v>381</v>
      </c>
      <c r="M211" s="26">
        <v>143.54</v>
      </c>
      <c r="N211" s="26">
        <v>120.813</v>
      </c>
      <c r="O211" s="26">
        <v>22.73</v>
      </c>
      <c r="P211" s="26">
        <v>0.15835307231433701</v>
      </c>
    </row>
    <row r="212" spans="1:16" ht="15" customHeight="1" x14ac:dyDescent="0.25">
      <c r="A212" s="30" t="s">
        <v>402</v>
      </c>
      <c r="B212" s="31" t="s">
        <v>370</v>
      </c>
      <c r="C212" s="31" t="s">
        <v>841</v>
      </c>
      <c r="D212" s="31" t="s">
        <v>842</v>
      </c>
      <c r="E212" s="31">
        <v>93702</v>
      </c>
      <c r="F212" s="31">
        <v>117990</v>
      </c>
      <c r="G212" s="31">
        <v>24288</v>
      </c>
      <c r="H212" s="32">
        <v>0.20584795319999999</v>
      </c>
      <c r="J212" s="26" t="s">
        <v>813</v>
      </c>
      <c r="K212" s="26" t="s">
        <v>401</v>
      </c>
      <c r="L212" s="26" t="s">
        <v>382</v>
      </c>
      <c r="M212" s="26">
        <v>129.09</v>
      </c>
      <c r="N212" s="26">
        <v>110.244</v>
      </c>
      <c r="O212" s="26">
        <v>18.850000000000001</v>
      </c>
      <c r="P212" s="26">
        <v>0.14602215508559899</v>
      </c>
    </row>
    <row r="213" spans="1:16" ht="15" customHeight="1" x14ac:dyDescent="0.25">
      <c r="A213" s="30" t="s">
        <v>402</v>
      </c>
      <c r="B213" s="31" t="s">
        <v>374</v>
      </c>
      <c r="C213" s="31" t="s">
        <v>843</v>
      </c>
      <c r="D213" s="31" t="s">
        <v>844</v>
      </c>
      <c r="E213" s="31">
        <v>84425</v>
      </c>
      <c r="F213" s="31">
        <v>92450</v>
      </c>
      <c r="G213" s="31">
        <v>8025</v>
      </c>
      <c r="H213" s="32">
        <v>8.6803677699999998E-2</v>
      </c>
      <c r="J213" s="26" t="s">
        <v>815</v>
      </c>
      <c r="K213" s="26" t="s">
        <v>401</v>
      </c>
      <c r="L213" s="26" t="s">
        <v>384</v>
      </c>
      <c r="M213" s="26">
        <v>118.54</v>
      </c>
      <c r="N213" s="26">
        <v>93.486000000000004</v>
      </c>
      <c r="O213" s="26">
        <v>25.05</v>
      </c>
      <c r="P213" s="26">
        <v>0.21132107305550901</v>
      </c>
    </row>
    <row r="214" spans="1:16" ht="15" customHeight="1" x14ac:dyDescent="0.25">
      <c r="A214" s="30" t="s">
        <v>402</v>
      </c>
      <c r="B214" s="31" t="s">
        <v>375</v>
      </c>
      <c r="C214" s="31" t="s">
        <v>845</v>
      </c>
      <c r="D214" s="31" t="s">
        <v>846</v>
      </c>
      <c r="E214" s="31">
        <v>98217</v>
      </c>
      <c r="F214" s="31">
        <v>105300</v>
      </c>
      <c r="G214" s="31">
        <v>7083</v>
      </c>
      <c r="H214" s="32">
        <v>6.7264957299999997E-2</v>
      </c>
      <c r="J214" s="26" t="s">
        <v>817</v>
      </c>
      <c r="K214" s="26" t="s">
        <v>401</v>
      </c>
      <c r="L214" s="26" t="s">
        <v>387</v>
      </c>
      <c r="M214" s="26">
        <v>141.74</v>
      </c>
      <c r="N214" s="26">
        <v>101.709</v>
      </c>
      <c r="O214" s="26">
        <v>40.03</v>
      </c>
      <c r="P214" s="26">
        <v>0.28241851276986002</v>
      </c>
    </row>
    <row r="215" spans="1:16" ht="15" customHeight="1" x14ac:dyDescent="0.25">
      <c r="A215" s="30" t="s">
        <v>402</v>
      </c>
      <c r="B215" s="31" t="s">
        <v>376</v>
      </c>
      <c r="C215" s="31" t="s">
        <v>847</v>
      </c>
      <c r="D215" s="31" t="s">
        <v>848</v>
      </c>
      <c r="E215" s="31">
        <v>99907</v>
      </c>
      <c r="F215" s="31">
        <v>112490</v>
      </c>
      <c r="G215" s="31">
        <v>12583</v>
      </c>
      <c r="H215" s="32">
        <v>0.1118588319</v>
      </c>
      <c r="J215" s="26" t="s">
        <v>819</v>
      </c>
      <c r="K215" s="26" t="s">
        <v>401</v>
      </c>
      <c r="L215" s="26" t="s">
        <v>389</v>
      </c>
      <c r="M215" s="26">
        <v>131.35</v>
      </c>
      <c r="N215" s="26">
        <v>77.090999999999994</v>
      </c>
      <c r="O215" s="26">
        <v>54.26</v>
      </c>
      <c r="P215" s="26">
        <v>0.41309478492577101</v>
      </c>
    </row>
    <row r="216" spans="1:16" ht="15" customHeight="1" x14ac:dyDescent="0.25">
      <c r="A216" s="30" t="s">
        <v>402</v>
      </c>
      <c r="B216" s="31" t="s">
        <v>377</v>
      </c>
      <c r="C216" s="31" t="s">
        <v>849</v>
      </c>
      <c r="D216" s="31" t="s">
        <v>850</v>
      </c>
      <c r="E216" s="31">
        <v>85160</v>
      </c>
      <c r="F216" s="31">
        <v>103820</v>
      </c>
      <c r="G216" s="31">
        <v>18660</v>
      </c>
      <c r="H216" s="32">
        <v>0.1797341553</v>
      </c>
      <c r="J216" s="26" t="s">
        <v>821</v>
      </c>
      <c r="K216" s="26" t="s">
        <v>401</v>
      </c>
      <c r="L216" s="26" t="s">
        <v>391</v>
      </c>
      <c r="M216" s="26">
        <v>146.29</v>
      </c>
      <c r="N216" s="26">
        <v>120.678</v>
      </c>
      <c r="O216" s="26">
        <v>25.61</v>
      </c>
      <c r="P216" s="26">
        <v>0.175063230569417</v>
      </c>
    </row>
    <row r="217" spans="1:16" ht="15" customHeight="1" x14ac:dyDescent="0.25">
      <c r="A217" s="30" t="s">
        <v>402</v>
      </c>
      <c r="B217" s="31" t="s">
        <v>380</v>
      </c>
      <c r="C217" s="31" t="s">
        <v>851</v>
      </c>
      <c r="D217" s="31" t="s">
        <v>852</v>
      </c>
      <c r="E217" s="31">
        <v>60865</v>
      </c>
      <c r="F217" s="31">
        <v>67800</v>
      </c>
      <c r="G217" s="31">
        <v>6935</v>
      </c>
      <c r="H217" s="32">
        <v>0.1022861357</v>
      </c>
      <c r="J217" s="26" t="s">
        <v>823</v>
      </c>
      <c r="K217" s="26" t="s">
        <v>401</v>
      </c>
      <c r="L217" s="26" t="s">
        <v>392</v>
      </c>
      <c r="M217" s="26">
        <v>127.34</v>
      </c>
      <c r="N217" s="26">
        <v>86.891000000000005</v>
      </c>
      <c r="O217" s="26">
        <v>40.450000000000003</v>
      </c>
      <c r="P217" s="26">
        <v>0.31765352599340302</v>
      </c>
    </row>
    <row r="218" spans="1:16" ht="15" customHeight="1" x14ac:dyDescent="0.25">
      <c r="A218" s="30" t="s">
        <v>402</v>
      </c>
      <c r="B218" s="31" t="s">
        <v>383</v>
      </c>
      <c r="C218" s="31" t="s">
        <v>853</v>
      </c>
      <c r="D218" s="31" t="s">
        <v>854</v>
      </c>
      <c r="E218" s="31">
        <v>77431</v>
      </c>
      <c r="F218" s="31">
        <v>85080</v>
      </c>
      <c r="G218" s="31">
        <v>7649</v>
      </c>
      <c r="H218" s="32">
        <v>8.9903620099999998E-2</v>
      </c>
      <c r="J218" s="26" t="s">
        <v>825</v>
      </c>
      <c r="K218" s="26" t="s">
        <v>402</v>
      </c>
      <c r="L218" s="26" t="s">
        <v>361</v>
      </c>
      <c r="M218" s="26">
        <v>75.77</v>
      </c>
      <c r="N218" s="26">
        <v>66.56</v>
      </c>
      <c r="O218" s="26">
        <v>9.2100000000000009</v>
      </c>
      <c r="P218" s="26">
        <v>0.121552065461264</v>
      </c>
    </row>
    <row r="219" spans="1:16" ht="15" customHeight="1" x14ac:dyDescent="0.25">
      <c r="A219" s="30" t="s">
        <v>402</v>
      </c>
      <c r="B219" s="31" t="s">
        <v>385</v>
      </c>
      <c r="C219" s="31" t="s">
        <v>855</v>
      </c>
      <c r="D219" s="31" t="s">
        <v>856</v>
      </c>
      <c r="E219" s="31">
        <v>95494</v>
      </c>
      <c r="F219" s="31">
        <v>105020</v>
      </c>
      <c r="G219" s="31">
        <v>9526</v>
      </c>
      <c r="H219" s="32">
        <v>9.0706532100000001E-2</v>
      </c>
      <c r="J219" s="26" t="s">
        <v>827</v>
      </c>
      <c r="K219" s="26" t="s">
        <v>402</v>
      </c>
      <c r="L219" s="26" t="s">
        <v>362</v>
      </c>
      <c r="M219" s="26">
        <v>151.86000000000001</v>
      </c>
      <c r="N219" s="26">
        <v>129.61199999999999</v>
      </c>
      <c r="O219" s="26">
        <v>22.25</v>
      </c>
      <c r="P219" s="26">
        <v>0.146516528381404</v>
      </c>
    </row>
    <row r="220" spans="1:16" ht="15" customHeight="1" x14ac:dyDescent="0.25">
      <c r="A220" s="30" t="s">
        <v>402</v>
      </c>
      <c r="B220" s="31" t="s">
        <v>386</v>
      </c>
      <c r="C220" s="31" t="s">
        <v>857</v>
      </c>
      <c r="D220" s="31" t="s">
        <v>858</v>
      </c>
      <c r="E220" s="31">
        <v>78547</v>
      </c>
      <c r="F220" s="31">
        <v>84810</v>
      </c>
      <c r="G220" s="31">
        <v>6263</v>
      </c>
      <c r="H220" s="32">
        <v>7.3847423699999998E-2</v>
      </c>
      <c r="J220" s="26" t="s">
        <v>829</v>
      </c>
      <c r="K220" s="26" t="s">
        <v>402</v>
      </c>
      <c r="L220" s="26" t="s">
        <v>363</v>
      </c>
      <c r="M220" s="26">
        <v>98.84</v>
      </c>
      <c r="N220" s="26">
        <v>90.269000000000005</v>
      </c>
      <c r="O220" s="26">
        <v>8.57</v>
      </c>
      <c r="P220" s="26">
        <v>8.6705787130716305E-2</v>
      </c>
    </row>
    <row r="221" spans="1:16" ht="15" customHeight="1" x14ac:dyDescent="0.25">
      <c r="A221" s="30" t="s">
        <v>402</v>
      </c>
      <c r="B221" s="31" t="s">
        <v>388</v>
      </c>
      <c r="C221" s="31" t="s">
        <v>859</v>
      </c>
      <c r="D221" s="31" t="s">
        <v>860</v>
      </c>
      <c r="E221" s="31">
        <v>72741</v>
      </c>
      <c r="F221" s="31">
        <v>83680</v>
      </c>
      <c r="G221" s="31">
        <v>10939</v>
      </c>
      <c r="H221" s="32">
        <v>0.1307241874</v>
      </c>
      <c r="J221" s="26" t="s">
        <v>831</v>
      </c>
      <c r="K221" s="26" t="s">
        <v>402</v>
      </c>
      <c r="L221" s="26" t="s">
        <v>364</v>
      </c>
      <c r="M221" s="26">
        <v>122.67</v>
      </c>
      <c r="N221" s="26">
        <v>103.462</v>
      </c>
      <c r="O221" s="26">
        <v>19.21</v>
      </c>
      <c r="P221" s="26">
        <v>0.15659900546180799</v>
      </c>
    </row>
    <row r="222" spans="1:16" ht="15" customHeight="1" x14ac:dyDescent="0.25">
      <c r="A222" s="30" t="s">
        <v>402</v>
      </c>
      <c r="B222" s="31" t="s">
        <v>390</v>
      </c>
      <c r="C222" s="31" t="s">
        <v>861</v>
      </c>
      <c r="D222" s="31" t="s">
        <v>862</v>
      </c>
      <c r="E222" s="31">
        <v>94064</v>
      </c>
      <c r="F222" s="31">
        <v>105060</v>
      </c>
      <c r="G222" s="31">
        <v>10996</v>
      </c>
      <c r="H222" s="32">
        <v>0.10466400150000001</v>
      </c>
      <c r="J222" s="26" t="s">
        <v>833</v>
      </c>
      <c r="K222" s="26" t="s">
        <v>402</v>
      </c>
      <c r="L222" s="26" t="s">
        <v>365</v>
      </c>
      <c r="M222" s="26">
        <v>140.80000000000001</v>
      </c>
      <c r="N222" s="26">
        <v>131.44399999999999</v>
      </c>
      <c r="O222" s="26">
        <v>9.36</v>
      </c>
      <c r="P222" s="26">
        <v>6.6477272727272704E-2</v>
      </c>
    </row>
    <row r="223" spans="1:16" ht="15" customHeight="1" x14ac:dyDescent="0.25">
      <c r="A223" s="30" t="s">
        <v>863</v>
      </c>
      <c r="B223" s="31" t="s">
        <v>171</v>
      </c>
      <c r="C223" s="31" t="s">
        <v>864</v>
      </c>
      <c r="D223" s="31" t="s">
        <v>865</v>
      </c>
      <c r="E223" s="31">
        <v>108393</v>
      </c>
      <c r="F223" s="31">
        <v>115480</v>
      </c>
      <c r="G223" s="31">
        <v>7087</v>
      </c>
      <c r="H223" s="32">
        <v>6.1369934199999997E-2</v>
      </c>
      <c r="J223" s="26" t="s">
        <v>835</v>
      </c>
      <c r="K223" s="26" t="s">
        <v>402</v>
      </c>
      <c r="L223" s="26" t="s">
        <v>367</v>
      </c>
      <c r="M223" s="26">
        <v>158.22999999999999</v>
      </c>
      <c r="N223" s="26">
        <v>142.22</v>
      </c>
      <c r="O223" s="26">
        <v>16.010000000000002</v>
      </c>
      <c r="P223" s="26">
        <v>0.10118182392719501</v>
      </c>
    </row>
    <row r="224" spans="1:16" ht="15" customHeight="1" x14ac:dyDescent="0.25">
      <c r="A224" s="30" t="s">
        <v>863</v>
      </c>
      <c r="B224" s="31" t="s">
        <v>172</v>
      </c>
      <c r="C224" s="31" t="s">
        <v>866</v>
      </c>
      <c r="D224" s="31" t="s">
        <v>867</v>
      </c>
      <c r="E224" s="31">
        <v>45990</v>
      </c>
      <c r="F224" s="31">
        <v>49790</v>
      </c>
      <c r="G224" s="31">
        <v>3800</v>
      </c>
      <c r="H224" s="32">
        <v>7.63205463E-2</v>
      </c>
      <c r="J224" s="26" t="s">
        <v>837</v>
      </c>
      <c r="K224" s="26" t="s">
        <v>402</v>
      </c>
      <c r="L224" s="26" t="s">
        <v>368</v>
      </c>
      <c r="M224" s="26">
        <v>137.01</v>
      </c>
      <c r="N224" s="26">
        <v>120.023</v>
      </c>
      <c r="O224" s="26">
        <v>16.989999999999998</v>
      </c>
      <c r="P224" s="26">
        <v>0.124005547040362</v>
      </c>
    </row>
    <row r="225" spans="1:16" ht="15" customHeight="1" x14ac:dyDescent="0.25">
      <c r="A225" s="30" t="s">
        <v>863</v>
      </c>
      <c r="B225" s="31" t="s">
        <v>173</v>
      </c>
      <c r="C225" s="31" t="s">
        <v>868</v>
      </c>
      <c r="D225" s="31" t="s">
        <v>869</v>
      </c>
      <c r="E225" s="31">
        <v>47202</v>
      </c>
      <c r="F225" s="31">
        <v>68600</v>
      </c>
      <c r="G225" s="31">
        <v>21398</v>
      </c>
      <c r="H225" s="32">
        <v>0.31192419830000001</v>
      </c>
      <c r="J225" s="26" t="s">
        <v>839</v>
      </c>
      <c r="K225" s="26" t="s">
        <v>402</v>
      </c>
      <c r="L225" s="26" t="s">
        <v>369</v>
      </c>
      <c r="M225" s="26">
        <v>125.11</v>
      </c>
      <c r="N225" s="26">
        <v>109.477</v>
      </c>
      <c r="O225" s="26">
        <v>15.63</v>
      </c>
      <c r="P225" s="26">
        <v>0.12493006154583999</v>
      </c>
    </row>
    <row r="226" spans="1:16" ht="15" customHeight="1" x14ac:dyDescent="0.25">
      <c r="A226" s="30" t="s">
        <v>863</v>
      </c>
      <c r="B226" s="31" t="s">
        <v>174</v>
      </c>
      <c r="C226" s="31" t="s">
        <v>870</v>
      </c>
      <c r="D226" s="31" t="s">
        <v>871</v>
      </c>
      <c r="E226" s="31">
        <v>59471</v>
      </c>
      <c r="F226" s="31">
        <v>72510</v>
      </c>
      <c r="G226" s="31">
        <v>13039</v>
      </c>
      <c r="H226" s="32">
        <v>0.17982347260000001</v>
      </c>
      <c r="J226" s="26" t="s">
        <v>841</v>
      </c>
      <c r="K226" s="26" t="s">
        <v>402</v>
      </c>
      <c r="L226" s="26" t="s">
        <v>370</v>
      </c>
      <c r="M226" s="26">
        <v>117.99</v>
      </c>
      <c r="N226" s="26">
        <v>93.501999999999995</v>
      </c>
      <c r="O226" s="26">
        <v>24.49</v>
      </c>
      <c r="P226" s="26">
        <v>0.207559962708704</v>
      </c>
    </row>
    <row r="227" spans="1:16" ht="15" customHeight="1" x14ac:dyDescent="0.25">
      <c r="A227" s="30" t="s">
        <v>863</v>
      </c>
      <c r="B227" s="31" t="s">
        <v>175</v>
      </c>
      <c r="C227" s="31" t="s">
        <v>872</v>
      </c>
      <c r="D227" s="31" t="s">
        <v>873</v>
      </c>
      <c r="E227" s="31">
        <v>46438</v>
      </c>
      <c r="F227" s="31">
        <v>54360</v>
      </c>
      <c r="G227" s="31">
        <v>7922</v>
      </c>
      <c r="H227" s="32">
        <v>0.145732156</v>
      </c>
      <c r="J227" s="26" t="s">
        <v>843</v>
      </c>
      <c r="K227" s="26" t="s">
        <v>402</v>
      </c>
      <c r="L227" s="26" t="s">
        <v>374</v>
      </c>
      <c r="M227" s="26">
        <v>92.45</v>
      </c>
      <c r="N227" s="26">
        <v>84.296000000000006</v>
      </c>
      <c r="O227" s="26">
        <v>8.15</v>
      </c>
      <c r="P227" s="26">
        <v>8.8155759870200107E-2</v>
      </c>
    </row>
    <row r="228" spans="1:16" ht="15" customHeight="1" x14ac:dyDescent="0.25">
      <c r="A228" s="30" t="s">
        <v>863</v>
      </c>
      <c r="B228" s="31" t="s">
        <v>176</v>
      </c>
      <c r="C228" s="31" t="s">
        <v>874</v>
      </c>
      <c r="D228" s="31" t="s">
        <v>875</v>
      </c>
      <c r="E228" s="31">
        <v>55873</v>
      </c>
      <c r="F228" s="31">
        <v>64880</v>
      </c>
      <c r="G228" s="31">
        <v>9007</v>
      </c>
      <c r="H228" s="32">
        <v>0.13882552400000001</v>
      </c>
      <c r="J228" s="26" t="s">
        <v>845</v>
      </c>
      <c r="K228" s="26" t="s">
        <v>402</v>
      </c>
      <c r="L228" s="26" t="s">
        <v>375</v>
      </c>
      <c r="M228" s="26">
        <v>105.3</v>
      </c>
      <c r="N228" s="26">
        <v>98.102000000000004</v>
      </c>
      <c r="O228" s="26">
        <v>7.2</v>
      </c>
      <c r="P228" s="26">
        <v>6.8376068376068397E-2</v>
      </c>
    </row>
    <row r="229" spans="1:16" ht="15" customHeight="1" x14ac:dyDescent="0.25">
      <c r="A229" s="30" t="s">
        <v>863</v>
      </c>
      <c r="B229" s="31" t="s">
        <v>177</v>
      </c>
      <c r="C229" s="31" t="s">
        <v>876</v>
      </c>
      <c r="D229" s="31" t="s">
        <v>877</v>
      </c>
      <c r="E229" s="31">
        <v>64837</v>
      </c>
      <c r="F229" s="31">
        <v>68790</v>
      </c>
      <c r="G229" s="31">
        <v>3953</v>
      </c>
      <c r="H229" s="32">
        <v>5.74647478E-2</v>
      </c>
      <c r="J229" s="26" t="s">
        <v>847</v>
      </c>
      <c r="K229" s="26" t="s">
        <v>402</v>
      </c>
      <c r="L229" s="26" t="s">
        <v>376</v>
      </c>
      <c r="M229" s="26">
        <v>112.49</v>
      </c>
      <c r="N229" s="26">
        <v>99.676000000000002</v>
      </c>
      <c r="O229" s="26">
        <v>12.81</v>
      </c>
      <c r="P229" s="26">
        <v>0.113876789047915</v>
      </c>
    </row>
    <row r="230" spans="1:16" ht="15" customHeight="1" x14ac:dyDescent="0.25">
      <c r="A230" s="30" t="s">
        <v>863</v>
      </c>
      <c r="B230" s="31" t="s">
        <v>178</v>
      </c>
      <c r="C230" s="31" t="s">
        <v>878</v>
      </c>
      <c r="D230" s="31" t="s">
        <v>879</v>
      </c>
      <c r="E230" s="31">
        <v>105561</v>
      </c>
      <c r="F230" s="31">
        <v>112860</v>
      </c>
      <c r="G230" s="31">
        <v>7299</v>
      </c>
      <c r="H230" s="32">
        <v>6.4673046299999995E-2</v>
      </c>
      <c r="J230" s="26" t="s">
        <v>849</v>
      </c>
      <c r="K230" s="26" t="s">
        <v>402</v>
      </c>
      <c r="L230" s="26" t="s">
        <v>377</v>
      </c>
      <c r="M230" s="26">
        <v>103.82</v>
      </c>
      <c r="N230" s="26">
        <v>84.971999999999994</v>
      </c>
      <c r="O230" s="26">
        <v>18.850000000000001</v>
      </c>
      <c r="P230" s="26">
        <v>0.18156424581005601</v>
      </c>
    </row>
    <row r="231" spans="1:16" ht="15" customHeight="1" x14ac:dyDescent="0.25">
      <c r="A231" s="30" t="s">
        <v>863</v>
      </c>
      <c r="B231" s="31" t="s">
        <v>179</v>
      </c>
      <c r="C231" s="31" t="s">
        <v>880</v>
      </c>
      <c r="D231" s="31" t="s">
        <v>881</v>
      </c>
      <c r="E231" s="31">
        <v>110894</v>
      </c>
      <c r="F231" s="31">
        <v>130210</v>
      </c>
      <c r="G231" s="31">
        <v>19316</v>
      </c>
      <c r="H231" s="32">
        <v>0.1483449812</v>
      </c>
      <c r="J231" s="26" t="s">
        <v>851</v>
      </c>
      <c r="K231" s="26" t="s">
        <v>402</v>
      </c>
      <c r="L231" s="26" t="s">
        <v>380</v>
      </c>
      <c r="M231" s="26">
        <v>67.8</v>
      </c>
      <c r="N231" s="26">
        <v>60.747</v>
      </c>
      <c r="O231" s="26">
        <v>7.05</v>
      </c>
      <c r="P231" s="26">
        <v>0.103982300884956</v>
      </c>
    </row>
    <row r="232" spans="1:16" ht="15" customHeight="1" x14ac:dyDescent="0.25">
      <c r="A232" s="30" t="s">
        <v>863</v>
      </c>
      <c r="B232" s="31" t="s">
        <v>180</v>
      </c>
      <c r="C232" s="31" t="s">
        <v>882</v>
      </c>
      <c r="D232" s="31" t="s">
        <v>883</v>
      </c>
      <c r="E232" s="31">
        <v>79850</v>
      </c>
      <c r="F232" s="31">
        <v>92580</v>
      </c>
      <c r="G232" s="31">
        <v>12730</v>
      </c>
      <c r="H232" s="32">
        <v>0.13750270040000001</v>
      </c>
      <c r="J232" s="26" t="s">
        <v>853</v>
      </c>
      <c r="K232" s="26" t="s">
        <v>402</v>
      </c>
      <c r="L232" s="26" t="s">
        <v>383</v>
      </c>
      <c r="M232" s="26">
        <v>85.08</v>
      </c>
      <c r="N232" s="26">
        <v>77.349999999999994</v>
      </c>
      <c r="O232" s="26">
        <v>7.73</v>
      </c>
      <c r="P232" s="26">
        <v>9.0855665256229401E-2</v>
      </c>
    </row>
    <row r="233" spans="1:16" ht="15" customHeight="1" x14ac:dyDescent="0.25">
      <c r="A233" s="30" t="s">
        <v>863</v>
      </c>
      <c r="B233" s="31" t="s">
        <v>181</v>
      </c>
      <c r="C233" s="31" t="s">
        <v>884</v>
      </c>
      <c r="D233" s="31" t="s">
        <v>885</v>
      </c>
      <c r="E233" s="31">
        <v>81891</v>
      </c>
      <c r="F233" s="31">
        <v>108550</v>
      </c>
      <c r="G233" s="31">
        <v>26659</v>
      </c>
      <c r="H233" s="32">
        <v>0.24559189310000001</v>
      </c>
      <c r="J233" s="26" t="s">
        <v>855</v>
      </c>
      <c r="K233" s="26" t="s">
        <v>402</v>
      </c>
      <c r="L233" s="26" t="s">
        <v>385</v>
      </c>
      <c r="M233" s="26">
        <v>105.02</v>
      </c>
      <c r="N233" s="26">
        <v>95.373999999999995</v>
      </c>
      <c r="O233" s="26">
        <v>9.65</v>
      </c>
      <c r="P233" s="26">
        <v>9.1887259569605806E-2</v>
      </c>
    </row>
    <row r="234" spans="1:16" ht="15" customHeight="1" x14ac:dyDescent="0.25">
      <c r="A234" s="30" t="s">
        <v>863</v>
      </c>
      <c r="B234" s="31" t="s">
        <v>53</v>
      </c>
      <c r="C234" s="31" t="s">
        <v>886</v>
      </c>
      <c r="D234" s="31" t="s">
        <v>887</v>
      </c>
      <c r="E234" s="31">
        <v>58636</v>
      </c>
      <c r="F234" s="31">
        <v>71300</v>
      </c>
      <c r="G234" s="31">
        <v>12664</v>
      </c>
      <c r="H234" s="32">
        <v>0.17761570830000001</v>
      </c>
      <c r="J234" s="26" t="s">
        <v>857</v>
      </c>
      <c r="K234" s="26" t="s">
        <v>402</v>
      </c>
      <c r="L234" s="26" t="s">
        <v>386</v>
      </c>
      <c r="M234" s="26">
        <v>84.81</v>
      </c>
      <c r="N234" s="26">
        <v>78.373000000000005</v>
      </c>
      <c r="O234" s="26">
        <v>6.44</v>
      </c>
      <c r="P234" s="26">
        <v>7.5934441693196603E-2</v>
      </c>
    </row>
    <row r="235" spans="1:16" ht="15" customHeight="1" x14ac:dyDescent="0.25">
      <c r="A235" s="30" t="s">
        <v>863</v>
      </c>
      <c r="B235" s="31" t="s">
        <v>120</v>
      </c>
      <c r="C235" s="31" t="s">
        <v>888</v>
      </c>
      <c r="D235" s="31" t="s">
        <v>889</v>
      </c>
      <c r="E235" s="31">
        <v>190951</v>
      </c>
      <c r="F235" s="31">
        <v>224330</v>
      </c>
      <c r="G235" s="31">
        <v>33379</v>
      </c>
      <c r="H235" s="32">
        <v>0.1487941871</v>
      </c>
      <c r="J235" s="26" t="s">
        <v>859</v>
      </c>
      <c r="K235" s="26" t="s">
        <v>402</v>
      </c>
      <c r="L235" s="26" t="s">
        <v>388</v>
      </c>
      <c r="M235" s="26">
        <v>83.68</v>
      </c>
      <c r="N235" s="26">
        <v>72.582999999999998</v>
      </c>
      <c r="O235" s="26">
        <v>11.1</v>
      </c>
      <c r="P235" s="26">
        <v>0.13264818355640501</v>
      </c>
    </row>
    <row r="236" spans="1:16" ht="15" customHeight="1" x14ac:dyDescent="0.25">
      <c r="A236" s="30" t="s">
        <v>863</v>
      </c>
      <c r="B236" s="31" t="s">
        <v>210</v>
      </c>
      <c r="C236" s="31" t="s">
        <v>890</v>
      </c>
      <c r="D236" s="31" t="s">
        <v>891</v>
      </c>
      <c r="E236" s="31">
        <v>41569</v>
      </c>
      <c r="F236" s="31">
        <v>48930</v>
      </c>
      <c r="G236" s="31">
        <v>7361</v>
      </c>
      <c r="H236" s="32">
        <v>0.15043940319999999</v>
      </c>
      <c r="J236" s="26" t="s">
        <v>861</v>
      </c>
      <c r="K236" s="26" t="s">
        <v>402</v>
      </c>
      <c r="L236" s="26" t="s">
        <v>390</v>
      </c>
      <c r="M236" s="26">
        <v>105.06</v>
      </c>
      <c r="N236" s="26">
        <v>93.956999999999994</v>
      </c>
      <c r="O236" s="26">
        <v>11.1</v>
      </c>
      <c r="P236" s="26">
        <v>0.105653912050257</v>
      </c>
    </row>
    <row r="237" spans="1:16" ht="15" customHeight="1" x14ac:dyDescent="0.25">
      <c r="A237" s="30" t="s">
        <v>863</v>
      </c>
      <c r="B237" s="31" t="s">
        <v>211</v>
      </c>
      <c r="C237" s="31" t="s">
        <v>892</v>
      </c>
      <c r="D237" s="31" t="s">
        <v>893</v>
      </c>
      <c r="E237" s="31">
        <v>38149</v>
      </c>
      <c r="F237" s="31">
        <v>43620</v>
      </c>
      <c r="G237" s="31">
        <v>5471</v>
      </c>
      <c r="H237" s="32">
        <v>0.12542411740000001</v>
      </c>
      <c r="J237" s="26" t="s">
        <v>864</v>
      </c>
      <c r="K237" s="26" t="s">
        <v>863</v>
      </c>
      <c r="L237" s="26" t="s">
        <v>171</v>
      </c>
      <c r="M237" s="26">
        <v>115.48</v>
      </c>
      <c r="N237" s="26">
        <v>108.402</v>
      </c>
      <c r="O237" s="26">
        <v>7.08</v>
      </c>
      <c r="P237" s="26">
        <v>6.13093176307586E-2</v>
      </c>
    </row>
    <row r="238" spans="1:16" ht="15" customHeight="1" x14ac:dyDescent="0.25">
      <c r="A238" s="30" t="s">
        <v>863</v>
      </c>
      <c r="B238" s="31" t="s">
        <v>56</v>
      </c>
      <c r="C238" s="31" t="s">
        <v>894</v>
      </c>
      <c r="D238" s="31" t="s">
        <v>895</v>
      </c>
      <c r="E238" s="31">
        <v>37652</v>
      </c>
      <c r="F238" s="31">
        <v>45160</v>
      </c>
      <c r="G238" s="31">
        <v>7508</v>
      </c>
      <c r="H238" s="32">
        <v>0.1662533215</v>
      </c>
      <c r="J238" s="26" t="s">
        <v>866</v>
      </c>
      <c r="K238" s="26" t="s">
        <v>863</v>
      </c>
      <c r="L238" s="26" t="s">
        <v>172</v>
      </c>
      <c r="M238" s="26">
        <v>49.79</v>
      </c>
      <c r="N238" s="26">
        <v>46.036999999999999</v>
      </c>
      <c r="O238" s="26">
        <v>3.75</v>
      </c>
      <c r="P238" s="26">
        <v>7.5316328580036104E-2</v>
      </c>
    </row>
    <row r="239" spans="1:16" ht="15" customHeight="1" x14ac:dyDescent="0.25">
      <c r="A239" s="30" t="s">
        <v>863</v>
      </c>
      <c r="B239" s="31" t="s">
        <v>79</v>
      </c>
      <c r="C239" s="31" t="s">
        <v>896</v>
      </c>
      <c r="D239" s="31" t="s">
        <v>897</v>
      </c>
      <c r="E239" s="31">
        <v>34352</v>
      </c>
      <c r="F239" s="31">
        <v>45240</v>
      </c>
      <c r="G239" s="31">
        <v>10888</v>
      </c>
      <c r="H239" s="32">
        <v>0.24067197169999999</v>
      </c>
      <c r="J239" s="26" t="s">
        <v>868</v>
      </c>
      <c r="K239" s="26" t="s">
        <v>863</v>
      </c>
      <c r="L239" s="26" t="s">
        <v>173</v>
      </c>
      <c r="M239" s="26">
        <v>68.599999999999994</v>
      </c>
      <c r="N239" s="26">
        <v>47.058999999999997</v>
      </c>
      <c r="O239" s="26">
        <v>21.54</v>
      </c>
      <c r="P239" s="26">
        <v>0.31399416909620997</v>
      </c>
    </row>
    <row r="240" spans="1:16" ht="15" customHeight="1" x14ac:dyDescent="0.25">
      <c r="A240" s="30" t="s">
        <v>863</v>
      </c>
      <c r="B240" s="31" t="s">
        <v>106</v>
      </c>
      <c r="C240" s="31" t="s">
        <v>898</v>
      </c>
      <c r="D240" s="31" t="s">
        <v>899</v>
      </c>
      <c r="E240" s="31">
        <v>52575</v>
      </c>
      <c r="F240" s="31">
        <v>69630</v>
      </c>
      <c r="G240" s="31">
        <v>17055</v>
      </c>
      <c r="H240" s="32">
        <v>0.24493752690000001</v>
      </c>
      <c r="J240" s="26" t="s">
        <v>870</v>
      </c>
      <c r="K240" s="26" t="s">
        <v>863</v>
      </c>
      <c r="L240" s="26" t="s">
        <v>174</v>
      </c>
      <c r="M240" s="26">
        <v>72.510000000000005</v>
      </c>
      <c r="N240" s="26">
        <v>59.267000000000003</v>
      </c>
      <c r="O240" s="26">
        <v>13.24</v>
      </c>
      <c r="P240" s="26">
        <v>0.182595504068404</v>
      </c>
    </row>
    <row r="241" spans="1:16" ht="15" customHeight="1" x14ac:dyDescent="0.25">
      <c r="A241" s="30" t="s">
        <v>863</v>
      </c>
      <c r="B241" s="31" t="s">
        <v>224</v>
      </c>
      <c r="C241" s="31" t="s">
        <v>900</v>
      </c>
      <c r="D241" s="31" t="s">
        <v>901</v>
      </c>
      <c r="E241" s="31">
        <v>64726</v>
      </c>
      <c r="F241" s="31">
        <v>75770</v>
      </c>
      <c r="G241" s="31">
        <v>11044</v>
      </c>
      <c r="H241" s="32">
        <v>0.14575689589999999</v>
      </c>
      <c r="J241" s="26" t="s">
        <v>872</v>
      </c>
      <c r="K241" s="26" t="s">
        <v>863</v>
      </c>
      <c r="L241" s="26" t="s">
        <v>175</v>
      </c>
      <c r="M241" s="26">
        <v>54.36</v>
      </c>
      <c r="N241" s="26">
        <v>46.241</v>
      </c>
      <c r="O241" s="26">
        <v>8.1199999999999992</v>
      </c>
      <c r="P241" s="26">
        <v>0.14937454010301701</v>
      </c>
    </row>
    <row r="242" spans="1:16" ht="15" customHeight="1" x14ac:dyDescent="0.25">
      <c r="A242" s="30" t="s">
        <v>863</v>
      </c>
      <c r="B242" s="31" t="s">
        <v>225</v>
      </c>
      <c r="C242" s="31" t="s">
        <v>902</v>
      </c>
      <c r="D242" s="31" t="s">
        <v>903</v>
      </c>
      <c r="E242" s="31">
        <v>44794</v>
      </c>
      <c r="F242" s="31">
        <v>53440</v>
      </c>
      <c r="G242" s="31">
        <v>8646</v>
      </c>
      <c r="H242" s="32">
        <v>0.16178892219999999</v>
      </c>
      <c r="J242" s="26" t="s">
        <v>874</v>
      </c>
      <c r="K242" s="26" t="s">
        <v>863</v>
      </c>
      <c r="L242" s="26" t="s">
        <v>176</v>
      </c>
      <c r="M242" s="26">
        <v>64.88</v>
      </c>
      <c r="N242" s="26">
        <v>55.735999999999997</v>
      </c>
      <c r="O242" s="26">
        <v>9.14</v>
      </c>
      <c r="P242" s="26">
        <v>0.14087546239210899</v>
      </c>
    </row>
    <row r="243" spans="1:16" ht="15" customHeight="1" x14ac:dyDescent="0.25">
      <c r="A243" s="30" t="s">
        <v>863</v>
      </c>
      <c r="B243" s="31" t="s">
        <v>226</v>
      </c>
      <c r="C243" s="31" t="s">
        <v>904</v>
      </c>
      <c r="D243" s="31" t="s">
        <v>905</v>
      </c>
      <c r="E243" s="31">
        <v>54107</v>
      </c>
      <c r="F243" s="31">
        <v>56630</v>
      </c>
      <c r="G243" s="31">
        <v>2523</v>
      </c>
      <c r="H243" s="32">
        <v>4.4552357399999999E-2</v>
      </c>
      <c r="J243" s="26" t="s">
        <v>876</v>
      </c>
      <c r="K243" s="26" t="s">
        <v>863</v>
      </c>
      <c r="L243" s="26" t="s">
        <v>177</v>
      </c>
      <c r="M243" s="26">
        <v>68.790000000000006</v>
      </c>
      <c r="N243" s="26">
        <v>64.977000000000004</v>
      </c>
      <c r="O243" s="26">
        <v>3.81</v>
      </c>
      <c r="P243" s="26">
        <v>5.5385957261229801E-2</v>
      </c>
    </row>
    <row r="244" spans="1:16" ht="15" customHeight="1" x14ac:dyDescent="0.25">
      <c r="A244" s="30" t="s">
        <v>863</v>
      </c>
      <c r="B244" s="31" t="s">
        <v>227</v>
      </c>
      <c r="C244" s="31" t="s">
        <v>906</v>
      </c>
      <c r="D244" s="31" t="s">
        <v>907</v>
      </c>
      <c r="E244" s="31">
        <v>46902</v>
      </c>
      <c r="F244" s="31">
        <v>49920</v>
      </c>
      <c r="G244" s="31">
        <v>3018</v>
      </c>
      <c r="H244" s="32">
        <v>6.0456730799999997E-2</v>
      </c>
      <c r="J244" s="26" t="s">
        <v>878</v>
      </c>
      <c r="K244" s="26" t="s">
        <v>863</v>
      </c>
      <c r="L244" s="26" t="s">
        <v>178</v>
      </c>
      <c r="M244" s="26">
        <v>112.86</v>
      </c>
      <c r="N244" s="26">
        <v>105.67700000000001</v>
      </c>
      <c r="O244" s="26">
        <v>7.18</v>
      </c>
      <c r="P244" s="26">
        <v>6.3618642566011005E-2</v>
      </c>
    </row>
    <row r="245" spans="1:16" ht="15" customHeight="1" x14ac:dyDescent="0.25">
      <c r="A245" s="30" t="s">
        <v>863</v>
      </c>
      <c r="B245" s="31" t="s">
        <v>228</v>
      </c>
      <c r="C245" s="31" t="s">
        <v>908</v>
      </c>
      <c r="D245" s="31" t="s">
        <v>909</v>
      </c>
      <c r="E245" s="31">
        <v>32490</v>
      </c>
      <c r="F245" s="31">
        <v>37190</v>
      </c>
      <c r="G245" s="31">
        <v>4700</v>
      </c>
      <c r="H245" s="32">
        <v>0.12637805860000001</v>
      </c>
      <c r="J245" s="26" t="s">
        <v>880</v>
      </c>
      <c r="K245" s="26" t="s">
        <v>863</v>
      </c>
      <c r="L245" s="26" t="s">
        <v>179</v>
      </c>
      <c r="M245" s="26">
        <v>130.21</v>
      </c>
      <c r="N245" s="26">
        <v>110.77</v>
      </c>
      <c r="O245" s="26">
        <v>19.440000000000001</v>
      </c>
      <c r="P245" s="26">
        <v>0.14929728899470099</v>
      </c>
    </row>
    <row r="246" spans="1:16" ht="15" customHeight="1" x14ac:dyDescent="0.25">
      <c r="A246" s="30" t="s">
        <v>863</v>
      </c>
      <c r="B246" s="31" t="s">
        <v>229</v>
      </c>
      <c r="C246" s="31" t="s">
        <v>910</v>
      </c>
      <c r="D246" s="31" t="s">
        <v>911</v>
      </c>
      <c r="E246" s="31">
        <v>36742</v>
      </c>
      <c r="F246" s="31">
        <v>39780</v>
      </c>
      <c r="G246" s="31">
        <v>3038</v>
      </c>
      <c r="H246" s="32">
        <v>7.6370035200000005E-2</v>
      </c>
      <c r="J246" s="26" t="s">
        <v>882</v>
      </c>
      <c r="K246" s="26" t="s">
        <v>863</v>
      </c>
      <c r="L246" s="26" t="s">
        <v>180</v>
      </c>
      <c r="M246" s="26">
        <v>92.58</v>
      </c>
      <c r="N246" s="26">
        <v>79.617999999999995</v>
      </c>
      <c r="O246" s="26">
        <v>12.96</v>
      </c>
      <c r="P246" s="26">
        <v>0.13998703823719999</v>
      </c>
    </row>
    <row r="247" spans="1:16" ht="15" customHeight="1" x14ac:dyDescent="0.25">
      <c r="A247" s="30" t="s">
        <v>863</v>
      </c>
      <c r="B247" s="31" t="s">
        <v>230</v>
      </c>
      <c r="C247" s="31" t="s">
        <v>912</v>
      </c>
      <c r="D247" s="31" t="s">
        <v>913</v>
      </c>
      <c r="E247" s="31">
        <v>51878</v>
      </c>
      <c r="F247" s="31">
        <v>55270</v>
      </c>
      <c r="G247" s="31">
        <v>3392</v>
      </c>
      <c r="H247" s="32">
        <v>6.1371449199999997E-2</v>
      </c>
      <c r="J247" s="26" t="s">
        <v>884</v>
      </c>
      <c r="K247" s="26" t="s">
        <v>863</v>
      </c>
      <c r="L247" s="26" t="s">
        <v>181</v>
      </c>
      <c r="M247" s="26">
        <v>108.55</v>
      </c>
      <c r="N247" s="26">
        <v>81.61</v>
      </c>
      <c r="O247" s="26">
        <v>26.94</v>
      </c>
      <c r="P247" s="26">
        <v>0.24818056195301699</v>
      </c>
    </row>
    <row r="248" spans="1:16" ht="15" customHeight="1" x14ac:dyDescent="0.25">
      <c r="A248" s="30" t="s">
        <v>863</v>
      </c>
      <c r="B248" s="31" t="s">
        <v>65</v>
      </c>
      <c r="C248" s="31" t="s">
        <v>914</v>
      </c>
      <c r="D248" s="31" t="s">
        <v>915</v>
      </c>
      <c r="E248" s="31">
        <v>70781</v>
      </c>
      <c r="F248" s="31">
        <v>82010</v>
      </c>
      <c r="G248" s="31">
        <v>11229</v>
      </c>
      <c r="H248" s="32">
        <v>0.1369223265</v>
      </c>
      <c r="J248" s="26" t="s">
        <v>886</v>
      </c>
      <c r="K248" s="26" t="s">
        <v>863</v>
      </c>
      <c r="L248" s="26" t="s">
        <v>53</v>
      </c>
      <c r="M248" s="26">
        <v>71.3</v>
      </c>
      <c r="N248" s="26">
        <v>58.472999999999999</v>
      </c>
      <c r="O248" s="26">
        <v>12.83</v>
      </c>
      <c r="P248" s="26">
        <v>0.17994389901823299</v>
      </c>
    </row>
    <row r="249" spans="1:16" ht="15" customHeight="1" x14ac:dyDescent="0.25">
      <c r="A249" s="30" t="s">
        <v>863</v>
      </c>
      <c r="B249" s="31" t="s">
        <v>231</v>
      </c>
      <c r="C249" s="31" t="s">
        <v>916</v>
      </c>
      <c r="D249" s="31" t="s">
        <v>917</v>
      </c>
      <c r="E249" s="31">
        <v>36570</v>
      </c>
      <c r="F249" s="31">
        <v>40360</v>
      </c>
      <c r="G249" s="31">
        <v>3790</v>
      </c>
      <c r="H249" s="32">
        <v>9.3904856300000006E-2</v>
      </c>
      <c r="J249" s="26" t="s">
        <v>888</v>
      </c>
      <c r="K249" s="26" t="s">
        <v>863</v>
      </c>
      <c r="L249" s="26" t="s">
        <v>120</v>
      </c>
      <c r="M249" s="26">
        <v>224.33</v>
      </c>
      <c r="N249" s="26">
        <v>190.67099999999999</v>
      </c>
      <c r="O249" s="26">
        <v>33.659999999999997</v>
      </c>
      <c r="P249" s="26">
        <v>0.150046806044666</v>
      </c>
    </row>
    <row r="250" spans="1:16" ht="15" customHeight="1" x14ac:dyDescent="0.25">
      <c r="A250" s="30" t="s">
        <v>863</v>
      </c>
      <c r="B250" s="31" t="s">
        <v>232</v>
      </c>
      <c r="C250" s="31" t="s">
        <v>918</v>
      </c>
      <c r="D250" s="31" t="s">
        <v>919</v>
      </c>
      <c r="E250" s="31">
        <v>41338</v>
      </c>
      <c r="F250" s="31">
        <v>54790</v>
      </c>
      <c r="G250" s="31">
        <v>13452</v>
      </c>
      <c r="H250" s="32">
        <v>0.24551925529999999</v>
      </c>
      <c r="J250" s="26" t="s">
        <v>890</v>
      </c>
      <c r="K250" s="26" t="s">
        <v>863</v>
      </c>
      <c r="L250" s="26" t="s">
        <v>210</v>
      </c>
      <c r="M250" s="26">
        <v>48.93</v>
      </c>
      <c r="N250" s="26">
        <v>41.497999999999998</v>
      </c>
      <c r="O250" s="26">
        <v>7.43</v>
      </c>
      <c r="P250" s="26">
        <v>0.15184958103412999</v>
      </c>
    </row>
    <row r="251" spans="1:16" ht="15" customHeight="1" x14ac:dyDescent="0.25">
      <c r="A251" s="30" t="s">
        <v>863</v>
      </c>
      <c r="B251" s="31" t="s">
        <v>233</v>
      </c>
      <c r="C251" s="31" t="s">
        <v>920</v>
      </c>
      <c r="D251" s="31" t="s">
        <v>921</v>
      </c>
      <c r="E251" s="31">
        <v>42210</v>
      </c>
      <c r="F251" s="31">
        <v>53260</v>
      </c>
      <c r="G251" s="31">
        <v>11050</v>
      </c>
      <c r="H251" s="32">
        <v>0.20747277510000001</v>
      </c>
      <c r="J251" s="26" t="s">
        <v>892</v>
      </c>
      <c r="K251" s="26" t="s">
        <v>863</v>
      </c>
      <c r="L251" s="26" t="s">
        <v>211</v>
      </c>
      <c r="M251" s="26">
        <v>43.62</v>
      </c>
      <c r="N251" s="26">
        <v>38.058</v>
      </c>
      <c r="O251" s="26">
        <v>5.56</v>
      </c>
      <c r="P251" s="26">
        <v>0.12746446584135701</v>
      </c>
    </row>
    <row r="252" spans="1:16" ht="15" customHeight="1" x14ac:dyDescent="0.25">
      <c r="A252" s="30" t="s">
        <v>863</v>
      </c>
      <c r="B252" s="31" t="s">
        <v>24</v>
      </c>
      <c r="C252" s="31" t="s">
        <v>922</v>
      </c>
      <c r="D252" s="31" t="s">
        <v>923</v>
      </c>
      <c r="E252" s="31">
        <v>43021</v>
      </c>
      <c r="F252" s="31">
        <v>54720</v>
      </c>
      <c r="G252" s="31">
        <v>11699</v>
      </c>
      <c r="H252" s="32">
        <v>0.21379751459999999</v>
      </c>
      <c r="J252" s="26" t="s">
        <v>894</v>
      </c>
      <c r="K252" s="26" t="s">
        <v>863</v>
      </c>
      <c r="L252" s="26" t="s">
        <v>56</v>
      </c>
      <c r="M252" s="26">
        <v>45.16</v>
      </c>
      <c r="N252" s="26">
        <v>37.683999999999997</v>
      </c>
      <c r="O252" s="26">
        <v>7.48</v>
      </c>
      <c r="P252" s="26">
        <v>0.16563330380867999</v>
      </c>
    </row>
    <row r="253" spans="1:16" ht="15" customHeight="1" x14ac:dyDescent="0.25">
      <c r="A253" s="30" t="s">
        <v>863</v>
      </c>
      <c r="B253" s="31" t="s">
        <v>243</v>
      </c>
      <c r="C253" s="31" t="s">
        <v>924</v>
      </c>
      <c r="D253" s="31" t="s">
        <v>925</v>
      </c>
      <c r="E253" s="31">
        <v>59750</v>
      </c>
      <c r="F253" s="31">
        <v>68330</v>
      </c>
      <c r="G253" s="31">
        <v>8580</v>
      </c>
      <c r="H253" s="32">
        <v>0.1255671008</v>
      </c>
      <c r="J253" s="26" t="s">
        <v>896</v>
      </c>
      <c r="K253" s="26" t="s">
        <v>863</v>
      </c>
      <c r="L253" s="26" t="s">
        <v>79</v>
      </c>
      <c r="M253" s="26">
        <v>45.24</v>
      </c>
      <c r="N253" s="26">
        <v>34.392000000000003</v>
      </c>
      <c r="O253" s="26">
        <v>10.85</v>
      </c>
      <c r="P253" s="26">
        <v>0.23983200707338601</v>
      </c>
    </row>
    <row r="254" spans="1:16" ht="15" customHeight="1" x14ac:dyDescent="0.25">
      <c r="A254" s="30" t="s">
        <v>863</v>
      </c>
      <c r="B254" s="31" t="s">
        <v>244</v>
      </c>
      <c r="C254" s="31" t="s">
        <v>926</v>
      </c>
      <c r="D254" s="31" t="s">
        <v>927</v>
      </c>
      <c r="E254" s="31">
        <v>43767</v>
      </c>
      <c r="F254" s="31">
        <v>46510</v>
      </c>
      <c r="G254" s="31">
        <v>2743</v>
      </c>
      <c r="H254" s="32">
        <v>5.8976564199999998E-2</v>
      </c>
      <c r="J254" s="26" t="s">
        <v>898</v>
      </c>
      <c r="K254" s="26" t="s">
        <v>863</v>
      </c>
      <c r="L254" s="26" t="s">
        <v>106</v>
      </c>
      <c r="M254" s="26">
        <v>69.63</v>
      </c>
      <c r="N254" s="26">
        <v>52.604999999999997</v>
      </c>
      <c r="O254" s="26">
        <v>17.03</v>
      </c>
      <c r="P254" s="26">
        <v>0.24457848628464701</v>
      </c>
    </row>
    <row r="255" spans="1:16" ht="15" customHeight="1" x14ac:dyDescent="0.25">
      <c r="A255" s="30" t="s">
        <v>863</v>
      </c>
      <c r="B255" s="31" t="s">
        <v>245</v>
      </c>
      <c r="C255" s="31" t="s">
        <v>928</v>
      </c>
      <c r="D255" s="31" t="s">
        <v>929</v>
      </c>
      <c r="E255" s="31">
        <v>47138</v>
      </c>
      <c r="F255" s="31">
        <v>53050</v>
      </c>
      <c r="G255" s="31">
        <v>5912</v>
      </c>
      <c r="H255" s="32">
        <v>0.11144203580000001</v>
      </c>
      <c r="J255" s="26" t="s">
        <v>900</v>
      </c>
      <c r="K255" s="26" t="s">
        <v>863</v>
      </c>
      <c r="L255" s="26" t="s">
        <v>224</v>
      </c>
      <c r="M255" s="26">
        <v>75.77</v>
      </c>
      <c r="N255" s="26">
        <v>64.644999999999996</v>
      </c>
      <c r="O255" s="26">
        <v>11.13</v>
      </c>
      <c r="P255" s="26">
        <v>0.14689190972680499</v>
      </c>
    </row>
    <row r="256" spans="1:16" ht="15" customHeight="1" x14ac:dyDescent="0.25">
      <c r="A256" s="30" t="s">
        <v>863</v>
      </c>
      <c r="B256" s="31" t="s">
        <v>246</v>
      </c>
      <c r="C256" s="31" t="s">
        <v>930</v>
      </c>
      <c r="D256" s="31" t="s">
        <v>931</v>
      </c>
      <c r="E256" s="31">
        <v>39993</v>
      </c>
      <c r="F256" s="31">
        <v>43360</v>
      </c>
      <c r="G256" s="31">
        <v>3367</v>
      </c>
      <c r="H256" s="32">
        <v>7.7652213999999997E-2</v>
      </c>
      <c r="J256" s="26" t="s">
        <v>902</v>
      </c>
      <c r="K256" s="26" t="s">
        <v>863</v>
      </c>
      <c r="L256" s="26" t="s">
        <v>225</v>
      </c>
      <c r="M256" s="26">
        <v>53.44</v>
      </c>
      <c r="N256" s="26">
        <v>44.731000000000002</v>
      </c>
      <c r="O256" s="26">
        <v>8.7100000000000009</v>
      </c>
      <c r="P256" s="26">
        <v>0.16298652694610799</v>
      </c>
    </row>
    <row r="257" spans="1:16" ht="15" customHeight="1" x14ac:dyDescent="0.25">
      <c r="A257" s="30" t="s">
        <v>863</v>
      </c>
      <c r="B257" s="31" t="s">
        <v>247</v>
      </c>
      <c r="C257" s="31" t="s">
        <v>932</v>
      </c>
      <c r="D257" s="31" t="s">
        <v>933</v>
      </c>
      <c r="E257" s="31">
        <v>63339</v>
      </c>
      <c r="F257" s="31">
        <v>71470</v>
      </c>
      <c r="G257" s="31">
        <v>8131</v>
      </c>
      <c r="H257" s="32">
        <v>0.11376801459999999</v>
      </c>
      <c r="J257" s="26" t="s">
        <v>904</v>
      </c>
      <c r="K257" s="26" t="s">
        <v>863</v>
      </c>
      <c r="L257" s="26" t="s">
        <v>226</v>
      </c>
      <c r="M257" s="26">
        <v>56.63</v>
      </c>
      <c r="N257" s="26">
        <v>54.027999999999999</v>
      </c>
      <c r="O257" s="26">
        <v>2.6</v>
      </c>
      <c r="P257" s="26">
        <v>4.5912060745188103E-2</v>
      </c>
    </row>
    <row r="258" spans="1:16" ht="15" customHeight="1" x14ac:dyDescent="0.25">
      <c r="A258" s="30" t="s">
        <v>863</v>
      </c>
      <c r="B258" s="31" t="s">
        <v>248</v>
      </c>
      <c r="C258" s="31" t="s">
        <v>934</v>
      </c>
      <c r="D258" s="31" t="s">
        <v>935</v>
      </c>
      <c r="E258" s="31">
        <v>41751</v>
      </c>
      <c r="F258" s="31">
        <v>50770</v>
      </c>
      <c r="G258" s="31">
        <v>9019</v>
      </c>
      <c r="H258" s="32">
        <v>0.1776442781</v>
      </c>
      <c r="J258" s="26" t="s">
        <v>906</v>
      </c>
      <c r="K258" s="26" t="s">
        <v>863</v>
      </c>
      <c r="L258" s="26" t="s">
        <v>227</v>
      </c>
      <c r="M258" s="26">
        <v>49.92</v>
      </c>
      <c r="N258" s="26">
        <v>46.77</v>
      </c>
      <c r="O258" s="26">
        <v>3.15</v>
      </c>
      <c r="P258" s="26">
        <v>6.3100961538461495E-2</v>
      </c>
    </row>
    <row r="259" spans="1:16" ht="15" customHeight="1" x14ac:dyDescent="0.25">
      <c r="A259" s="30" t="s">
        <v>863</v>
      </c>
      <c r="B259" s="31" t="s">
        <v>249</v>
      </c>
      <c r="C259" s="31" t="s">
        <v>936</v>
      </c>
      <c r="D259" s="31" t="s">
        <v>937</v>
      </c>
      <c r="E259" s="31">
        <v>43098</v>
      </c>
      <c r="F259" s="31">
        <v>51400</v>
      </c>
      <c r="G259" s="31">
        <v>8302</v>
      </c>
      <c r="H259" s="32">
        <v>0.16151750970000001</v>
      </c>
      <c r="J259" s="26" t="s">
        <v>908</v>
      </c>
      <c r="K259" s="26" t="s">
        <v>863</v>
      </c>
      <c r="L259" s="26" t="s">
        <v>228</v>
      </c>
      <c r="M259" s="26">
        <v>37.19</v>
      </c>
      <c r="N259" s="26">
        <v>32.450000000000003</v>
      </c>
      <c r="O259" s="26">
        <v>4.74</v>
      </c>
      <c r="P259" s="26">
        <v>0.127453616563592</v>
      </c>
    </row>
    <row r="260" spans="1:16" ht="15" customHeight="1" x14ac:dyDescent="0.25">
      <c r="A260" s="30" t="s">
        <v>863</v>
      </c>
      <c r="B260" s="31" t="s">
        <v>250</v>
      </c>
      <c r="C260" s="31" t="s">
        <v>938</v>
      </c>
      <c r="D260" s="31" t="s">
        <v>939</v>
      </c>
      <c r="E260" s="31">
        <v>56960</v>
      </c>
      <c r="F260" s="31">
        <v>63340</v>
      </c>
      <c r="G260" s="31">
        <v>6380</v>
      </c>
      <c r="H260" s="32">
        <v>0.10072623930000001</v>
      </c>
      <c r="J260" s="26" t="s">
        <v>910</v>
      </c>
      <c r="K260" s="26" t="s">
        <v>863</v>
      </c>
      <c r="L260" s="26" t="s">
        <v>229</v>
      </c>
      <c r="M260" s="26">
        <v>39.78</v>
      </c>
      <c r="N260" s="26">
        <v>36.725000000000001</v>
      </c>
      <c r="O260" s="26">
        <v>3.06</v>
      </c>
      <c r="P260" s="26">
        <v>7.69230769230769E-2</v>
      </c>
    </row>
    <row r="261" spans="1:16" ht="15" customHeight="1" x14ac:dyDescent="0.25">
      <c r="A261" s="30" t="s">
        <v>863</v>
      </c>
      <c r="B261" s="31" t="s">
        <v>251</v>
      </c>
      <c r="C261" s="31" t="s">
        <v>940</v>
      </c>
      <c r="D261" s="31" t="s">
        <v>941</v>
      </c>
      <c r="E261" s="31">
        <v>61214</v>
      </c>
      <c r="F261" s="31">
        <v>67320</v>
      </c>
      <c r="G261" s="31">
        <v>6106</v>
      </c>
      <c r="H261" s="32">
        <v>9.0701128899999997E-2</v>
      </c>
      <c r="J261" s="26" t="s">
        <v>912</v>
      </c>
      <c r="K261" s="26" t="s">
        <v>863</v>
      </c>
      <c r="L261" s="26" t="s">
        <v>230</v>
      </c>
      <c r="M261" s="26">
        <v>55.27</v>
      </c>
      <c r="N261" s="26">
        <v>51.823</v>
      </c>
      <c r="O261" s="26">
        <v>3.45</v>
      </c>
      <c r="P261" s="26">
        <v>6.2420843133707299E-2</v>
      </c>
    </row>
    <row r="262" spans="1:16" ht="15" customHeight="1" x14ac:dyDescent="0.25">
      <c r="A262" s="30" t="s">
        <v>863</v>
      </c>
      <c r="B262" s="31" t="s">
        <v>252</v>
      </c>
      <c r="C262" s="31" t="s">
        <v>942</v>
      </c>
      <c r="D262" s="31" t="s">
        <v>943</v>
      </c>
      <c r="E262" s="31">
        <v>49011</v>
      </c>
      <c r="F262" s="31">
        <v>54630</v>
      </c>
      <c r="G262" s="31">
        <v>5619</v>
      </c>
      <c r="H262" s="32">
        <v>0.1028555739</v>
      </c>
      <c r="J262" s="26" t="s">
        <v>914</v>
      </c>
      <c r="K262" s="26" t="s">
        <v>863</v>
      </c>
      <c r="L262" s="26" t="s">
        <v>65</v>
      </c>
      <c r="M262" s="26">
        <v>82.01</v>
      </c>
      <c r="N262" s="26">
        <v>70.637</v>
      </c>
      <c r="O262" s="26">
        <v>11.37</v>
      </c>
      <c r="P262" s="26">
        <v>0.13864162906962599</v>
      </c>
    </row>
    <row r="263" spans="1:16" ht="15" customHeight="1" x14ac:dyDescent="0.25">
      <c r="A263" s="30" t="s">
        <v>863</v>
      </c>
      <c r="B263" s="31" t="s">
        <v>253</v>
      </c>
      <c r="C263" s="31" t="s">
        <v>944</v>
      </c>
      <c r="D263" s="31" t="s">
        <v>945</v>
      </c>
      <c r="E263" s="31">
        <v>38977</v>
      </c>
      <c r="F263" s="31">
        <v>49410</v>
      </c>
      <c r="G263" s="31">
        <v>10433</v>
      </c>
      <c r="H263" s="32">
        <v>0.2111515887</v>
      </c>
      <c r="J263" s="26" t="s">
        <v>916</v>
      </c>
      <c r="K263" s="26" t="s">
        <v>863</v>
      </c>
      <c r="L263" s="26" t="s">
        <v>231</v>
      </c>
      <c r="M263" s="26">
        <v>40.36</v>
      </c>
      <c r="N263" s="26">
        <v>36.536999999999999</v>
      </c>
      <c r="O263" s="26">
        <v>3.82</v>
      </c>
      <c r="P263" s="26">
        <v>9.4648166501486594E-2</v>
      </c>
    </row>
    <row r="264" spans="1:16" ht="15" customHeight="1" x14ac:dyDescent="0.25">
      <c r="A264" s="30" t="s">
        <v>863</v>
      </c>
      <c r="B264" s="31" t="s">
        <v>286</v>
      </c>
      <c r="C264" s="31" t="s">
        <v>946</v>
      </c>
      <c r="D264" s="31" t="s">
        <v>947</v>
      </c>
      <c r="E264" s="31">
        <v>51556</v>
      </c>
      <c r="F264" s="31">
        <v>65460</v>
      </c>
      <c r="G264" s="31">
        <v>13904</v>
      </c>
      <c r="H264" s="32">
        <v>0.2124045218</v>
      </c>
      <c r="J264" s="26" t="s">
        <v>918</v>
      </c>
      <c r="K264" s="26" t="s">
        <v>863</v>
      </c>
      <c r="L264" s="26" t="s">
        <v>232</v>
      </c>
      <c r="M264" s="26">
        <v>54.79</v>
      </c>
      <c r="N264" s="26">
        <v>41.276000000000003</v>
      </c>
      <c r="O264" s="26">
        <v>13.51</v>
      </c>
      <c r="P264" s="26">
        <v>0.24657784267201999</v>
      </c>
    </row>
    <row r="265" spans="1:16" ht="15" customHeight="1" x14ac:dyDescent="0.25">
      <c r="A265" s="30" t="s">
        <v>863</v>
      </c>
      <c r="B265" s="31" t="s">
        <v>287</v>
      </c>
      <c r="C265" s="31" t="s">
        <v>948</v>
      </c>
      <c r="D265" s="31" t="s">
        <v>949</v>
      </c>
      <c r="E265" s="31">
        <v>51054</v>
      </c>
      <c r="F265" s="31">
        <v>61200</v>
      </c>
      <c r="G265" s="31">
        <v>10146</v>
      </c>
      <c r="H265" s="32">
        <v>0.16578431369999999</v>
      </c>
      <c r="J265" s="26" t="s">
        <v>920</v>
      </c>
      <c r="K265" s="26" t="s">
        <v>863</v>
      </c>
      <c r="L265" s="26" t="s">
        <v>233</v>
      </c>
      <c r="M265" s="26">
        <v>53.26</v>
      </c>
      <c r="N265" s="26">
        <v>42.435000000000002</v>
      </c>
      <c r="O265" s="26">
        <v>10.83</v>
      </c>
      <c r="P265" s="26">
        <v>0.203342095381149</v>
      </c>
    </row>
    <row r="266" spans="1:16" ht="15" customHeight="1" x14ac:dyDescent="0.25">
      <c r="A266" s="30" t="s">
        <v>863</v>
      </c>
      <c r="B266" s="31" t="s">
        <v>94</v>
      </c>
      <c r="C266" s="31" t="s">
        <v>950</v>
      </c>
      <c r="D266" s="31" t="s">
        <v>951</v>
      </c>
      <c r="E266" s="31">
        <v>50583</v>
      </c>
      <c r="F266" s="31">
        <v>60930</v>
      </c>
      <c r="G266" s="31">
        <v>10347</v>
      </c>
      <c r="H266" s="32">
        <v>0.16981782370000001</v>
      </c>
      <c r="J266" s="26" t="s">
        <v>922</v>
      </c>
      <c r="K266" s="26" t="s">
        <v>863</v>
      </c>
      <c r="L266" s="26" t="s">
        <v>24</v>
      </c>
      <c r="M266" s="26">
        <v>54.72</v>
      </c>
      <c r="N266" s="26">
        <v>43.029000000000003</v>
      </c>
      <c r="O266" s="26">
        <v>11.69</v>
      </c>
      <c r="P266" s="26">
        <v>0.21363304093567301</v>
      </c>
    </row>
    <row r="267" spans="1:16" ht="15" customHeight="1" x14ac:dyDescent="0.25">
      <c r="A267" s="30" t="s">
        <v>863</v>
      </c>
      <c r="B267" s="31" t="s">
        <v>105</v>
      </c>
      <c r="C267" s="31" t="s">
        <v>952</v>
      </c>
      <c r="D267" s="31" t="s">
        <v>953</v>
      </c>
      <c r="E267" s="31">
        <v>49805</v>
      </c>
      <c r="F267" s="31">
        <v>57130</v>
      </c>
      <c r="G267" s="31">
        <v>7325</v>
      </c>
      <c r="H267" s="32">
        <v>0.12821634870000001</v>
      </c>
      <c r="J267" s="26" t="s">
        <v>924</v>
      </c>
      <c r="K267" s="26" t="s">
        <v>863</v>
      </c>
      <c r="L267" s="26" t="s">
        <v>243</v>
      </c>
      <c r="M267" s="26">
        <v>68.33</v>
      </c>
      <c r="N267" s="26">
        <v>59.781999999999996</v>
      </c>
      <c r="O267" s="26">
        <v>8.5500000000000007</v>
      </c>
      <c r="P267" s="26">
        <v>0.125128055027074</v>
      </c>
    </row>
    <row r="268" spans="1:16" ht="15" customHeight="1" x14ac:dyDescent="0.25">
      <c r="A268" s="30" t="s">
        <v>863</v>
      </c>
      <c r="B268" s="31" t="s">
        <v>110</v>
      </c>
      <c r="C268" s="31" t="s">
        <v>954</v>
      </c>
      <c r="D268" s="31" t="s">
        <v>955</v>
      </c>
      <c r="E268" s="31">
        <v>37588</v>
      </c>
      <c r="F268" s="31">
        <v>48580</v>
      </c>
      <c r="G268" s="31">
        <v>10992</v>
      </c>
      <c r="H268" s="32">
        <v>0.2262659531</v>
      </c>
      <c r="J268" s="26" t="s">
        <v>926</v>
      </c>
      <c r="K268" s="26" t="s">
        <v>863</v>
      </c>
      <c r="L268" s="26" t="s">
        <v>244</v>
      </c>
      <c r="M268" s="26">
        <v>46.51</v>
      </c>
      <c r="N268" s="26">
        <v>43.694000000000003</v>
      </c>
      <c r="O268" s="26">
        <v>2.82</v>
      </c>
      <c r="P268" s="26">
        <v>6.06321221242744E-2</v>
      </c>
    </row>
    <row r="269" spans="1:16" ht="15" customHeight="1" x14ac:dyDescent="0.25">
      <c r="A269" s="30" t="s">
        <v>863</v>
      </c>
      <c r="B269" s="31" t="s">
        <v>301</v>
      </c>
      <c r="C269" s="31" t="s">
        <v>956</v>
      </c>
      <c r="D269" s="31" t="s">
        <v>957</v>
      </c>
      <c r="E269" s="31">
        <v>52686</v>
      </c>
      <c r="F269" s="31">
        <v>57830</v>
      </c>
      <c r="G269" s="31">
        <v>5144</v>
      </c>
      <c r="H269" s="32">
        <v>8.8950371799999997E-2</v>
      </c>
      <c r="J269" s="26" t="s">
        <v>928</v>
      </c>
      <c r="K269" s="26" t="s">
        <v>863</v>
      </c>
      <c r="L269" s="26" t="s">
        <v>245</v>
      </c>
      <c r="M269" s="26">
        <v>53.05</v>
      </c>
      <c r="N269" s="26">
        <v>47.088000000000001</v>
      </c>
      <c r="O269" s="26">
        <v>5.96</v>
      </c>
      <c r="P269" s="26">
        <v>0.11234684260132</v>
      </c>
    </row>
    <row r="270" spans="1:16" ht="15" customHeight="1" x14ac:dyDescent="0.25">
      <c r="A270" s="30" t="s">
        <v>863</v>
      </c>
      <c r="B270" s="31" t="s">
        <v>302</v>
      </c>
      <c r="C270" s="31" t="s">
        <v>958</v>
      </c>
      <c r="D270" s="31" t="s">
        <v>959</v>
      </c>
      <c r="E270" s="31">
        <v>29600</v>
      </c>
      <c r="F270" s="31">
        <v>32290</v>
      </c>
      <c r="G270" s="31">
        <v>2690</v>
      </c>
      <c r="H270" s="32">
        <v>8.3307525499999993E-2</v>
      </c>
      <c r="J270" s="26" t="s">
        <v>930</v>
      </c>
      <c r="K270" s="26" t="s">
        <v>863</v>
      </c>
      <c r="L270" s="26" t="s">
        <v>246</v>
      </c>
      <c r="M270" s="26">
        <v>43.36</v>
      </c>
      <c r="N270" s="26">
        <v>40.091999999999999</v>
      </c>
      <c r="O270" s="26">
        <v>3.27</v>
      </c>
      <c r="P270" s="26">
        <v>7.5415129151291505E-2</v>
      </c>
    </row>
    <row r="271" spans="1:16" ht="15" customHeight="1" x14ac:dyDescent="0.25">
      <c r="A271" s="30" t="s">
        <v>863</v>
      </c>
      <c r="B271" s="31" t="s">
        <v>303</v>
      </c>
      <c r="C271" s="31" t="s">
        <v>960</v>
      </c>
      <c r="D271" s="31" t="s">
        <v>961</v>
      </c>
      <c r="E271" s="31">
        <v>51714</v>
      </c>
      <c r="F271" s="31">
        <v>58660</v>
      </c>
      <c r="G271" s="31">
        <v>6946</v>
      </c>
      <c r="H271" s="32">
        <v>0.1184111831</v>
      </c>
      <c r="J271" s="26" t="s">
        <v>932</v>
      </c>
      <c r="K271" s="26" t="s">
        <v>863</v>
      </c>
      <c r="L271" s="26" t="s">
        <v>247</v>
      </c>
      <c r="M271" s="26">
        <v>71.47</v>
      </c>
      <c r="N271" s="26">
        <v>63.643999999999998</v>
      </c>
      <c r="O271" s="26">
        <v>7.83</v>
      </c>
      <c r="P271" s="26">
        <v>0.109556457254792</v>
      </c>
    </row>
    <row r="272" spans="1:16" ht="15" customHeight="1" x14ac:dyDescent="0.25">
      <c r="A272" s="30" t="s">
        <v>863</v>
      </c>
      <c r="B272" s="31" t="s">
        <v>304</v>
      </c>
      <c r="C272" s="31" t="s">
        <v>962</v>
      </c>
      <c r="D272" s="31" t="s">
        <v>963</v>
      </c>
      <c r="E272" s="31">
        <v>33491</v>
      </c>
      <c r="F272" s="31">
        <v>38440</v>
      </c>
      <c r="G272" s="31">
        <v>4949</v>
      </c>
      <c r="H272" s="32">
        <v>0.12874609779999999</v>
      </c>
      <c r="J272" s="26" t="s">
        <v>934</v>
      </c>
      <c r="K272" s="26" t="s">
        <v>863</v>
      </c>
      <c r="L272" s="26" t="s">
        <v>248</v>
      </c>
      <c r="M272" s="26">
        <v>50.77</v>
      </c>
      <c r="N272" s="26">
        <v>41.689</v>
      </c>
      <c r="O272" s="26">
        <v>9.08</v>
      </c>
      <c r="P272" s="26">
        <v>0.178845775064014</v>
      </c>
    </row>
    <row r="273" spans="1:16" ht="15" customHeight="1" x14ac:dyDescent="0.25">
      <c r="A273" s="30" t="s">
        <v>863</v>
      </c>
      <c r="B273" s="31" t="s">
        <v>305</v>
      </c>
      <c r="C273" s="31" t="s">
        <v>964</v>
      </c>
      <c r="D273" s="31" t="s">
        <v>965</v>
      </c>
      <c r="E273" s="31">
        <v>56776</v>
      </c>
      <c r="F273" s="31">
        <v>61430</v>
      </c>
      <c r="G273" s="31">
        <v>4654</v>
      </c>
      <c r="H273" s="32">
        <v>7.5761028800000005E-2</v>
      </c>
      <c r="J273" s="26" t="s">
        <v>936</v>
      </c>
      <c r="K273" s="26" t="s">
        <v>863</v>
      </c>
      <c r="L273" s="26" t="s">
        <v>249</v>
      </c>
      <c r="M273" s="26">
        <v>51.4</v>
      </c>
      <c r="N273" s="26">
        <v>43.006</v>
      </c>
      <c r="O273" s="26">
        <v>8.39</v>
      </c>
      <c r="P273" s="26">
        <v>0.16322957198443599</v>
      </c>
    </row>
    <row r="274" spans="1:16" ht="15" customHeight="1" x14ac:dyDescent="0.25">
      <c r="A274" s="30" t="s">
        <v>863</v>
      </c>
      <c r="B274" s="31" t="s">
        <v>306</v>
      </c>
      <c r="C274" s="31" t="s">
        <v>966</v>
      </c>
      <c r="D274" s="31" t="s">
        <v>967</v>
      </c>
      <c r="E274" s="31">
        <v>30746</v>
      </c>
      <c r="F274" s="31">
        <v>36850</v>
      </c>
      <c r="G274" s="31">
        <v>6104</v>
      </c>
      <c r="H274" s="32">
        <v>0.1656445047</v>
      </c>
      <c r="J274" s="26" t="s">
        <v>938</v>
      </c>
      <c r="K274" s="26" t="s">
        <v>863</v>
      </c>
      <c r="L274" s="26" t="s">
        <v>250</v>
      </c>
      <c r="M274" s="26">
        <v>63.34</v>
      </c>
      <c r="N274" s="26">
        <v>57.139000000000003</v>
      </c>
      <c r="O274" s="26">
        <v>6.2</v>
      </c>
      <c r="P274" s="26">
        <v>9.7884433217555994E-2</v>
      </c>
    </row>
    <row r="275" spans="1:16" ht="15" customHeight="1" x14ac:dyDescent="0.25">
      <c r="A275" s="30" t="s">
        <v>863</v>
      </c>
      <c r="B275" s="31" t="s">
        <v>307</v>
      </c>
      <c r="C275" s="31" t="s">
        <v>968</v>
      </c>
      <c r="D275" s="31" t="s">
        <v>969</v>
      </c>
      <c r="E275" s="31">
        <v>38149</v>
      </c>
      <c r="F275" s="31">
        <v>42820</v>
      </c>
      <c r="G275" s="31">
        <v>4671</v>
      </c>
      <c r="H275" s="32">
        <v>0.1090845399</v>
      </c>
      <c r="J275" s="26" t="s">
        <v>940</v>
      </c>
      <c r="K275" s="26" t="s">
        <v>863</v>
      </c>
      <c r="L275" s="26" t="s">
        <v>251</v>
      </c>
      <c r="M275" s="26">
        <v>67.319999999999993</v>
      </c>
      <c r="N275" s="26">
        <v>61.082000000000001</v>
      </c>
      <c r="O275" s="26">
        <v>6.24</v>
      </c>
      <c r="P275" s="26">
        <v>9.26916221033868E-2</v>
      </c>
    </row>
    <row r="276" spans="1:16" ht="15" customHeight="1" x14ac:dyDescent="0.25">
      <c r="A276" s="30" t="s">
        <v>863</v>
      </c>
      <c r="B276" s="31" t="s">
        <v>308</v>
      </c>
      <c r="C276" s="31" t="s">
        <v>970</v>
      </c>
      <c r="D276" s="31" t="s">
        <v>971</v>
      </c>
      <c r="E276" s="31">
        <v>34297</v>
      </c>
      <c r="F276" s="31">
        <v>36620</v>
      </c>
      <c r="G276" s="31">
        <v>2323</v>
      </c>
      <c r="H276" s="32">
        <v>6.3435281299999993E-2</v>
      </c>
      <c r="J276" s="26" t="s">
        <v>942</v>
      </c>
      <c r="K276" s="26" t="s">
        <v>863</v>
      </c>
      <c r="L276" s="26" t="s">
        <v>252</v>
      </c>
      <c r="M276" s="26">
        <v>54.63</v>
      </c>
      <c r="N276" s="26">
        <v>48.993000000000002</v>
      </c>
      <c r="O276" s="26">
        <v>5.64</v>
      </c>
      <c r="P276" s="26">
        <v>0.103239978034047</v>
      </c>
    </row>
    <row r="277" spans="1:16" ht="15" customHeight="1" x14ac:dyDescent="0.25">
      <c r="A277" s="30" t="s">
        <v>863</v>
      </c>
      <c r="B277" s="31" t="s">
        <v>309</v>
      </c>
      <c r="C277" s="31" t="s">
        <v>972</v>
      </c>
      <c r="D277" s="31" t="s">
        <v>973</v>
      </c>
      <c r="E277" s="31">
        <v>32145</v>
      </c>
      <c r="F277" s="31">
        <v>36930</v>
      </c>
      <c r="G277" s="31">
        <v>4785</v>
      </c>
      <c r="H277" s="32">
        <v>0.1295694557</v>
      </c>
      <c r="J277" s="26" t="s">
        <v>944</v>
      </c>
      <c r="K277" s="26" t="s">
        <v>863</v>
      </c>
      <c r="L277" s="26" t="s">
        <v>253</v>
      </c>
      <c r="M277" s="26">
        <v>49.41</v>
      </c>
      <c r="N277" s="26">
        <v>38.966000000000001</v>
      </c>
      <c r="O277" s="26">
        <v>10.44</v>
      </c>
      <c r="P277" s="26">
        <v>0.21129326047358801</v>
      </c>
    </row>
    <row r="278" spans="1:16" ht="15" customHeight="1" x14ac:dyDescent="0.25">
      <c r="A278" s="30" t="s">
        <v>863</v>
      </c>
      <c r="B278" s="31" t="s">
        <v>310</v>
      </c>
      <c r="C278" s="31" t="s">
        <v>974</v>
      </c>
      <c r="D278" s="31" t="s">
        <v>975</v>
      </c>
      <c r="E278" s="31">
        <v>47641</v>
      </c>
      <c r="F278" s="31">
        <v>53600</v>
      </c>
      <c r="G278" s="31">
        <v>5959</v>
      </c>
      <c r="H278" s="32">
        <v>0.1111753731</v>
      </c>
      <c r="J278" s="26" t="s">
        <v>946</v>
      </c>
      <c r="K278" s="26" t="s">
        <v>863</v>
      </c>
      <c r="L278" s="26" t="s">
        <v>286</v>
      </c>
      <c r="M278" s="26">
        <v>65.459999999999994</v>
      </c>
      <c r="N278" s="26">
        <v>51.793999999999997</v>
      </c>
      <c r="O278" s="26">
        <v>13.67</v>
      </c>
      <c r="P278" s="26">
        <v>0.20882981973724399</v>
      </c>
    </row>
    <row r="279" spans="1:16" ht="15" customHeight="1" x14ac:dyDescent="0.25">
      <c r="A279" s="30" t="s">
        <v>863</v>
      </c>
      <c r="B279" s="31" t="s">
        <v>311</v>
      </c>
      <c r="C279" s="31" t="s">
        <v>976</v>
      </c>
      <c r="D279" s="31" t="s">
        <v>977</v>
      </c>
      <c r="E279" s="31">
        <v>36259</v>
      </c>
      <c r="F279" s="31">
        <v>42930</v>
      </c>
      <c r="G279" s="31">
        <v>6671</v>
      </c>
      <c r="H279" s="32">
        <v>0.15539249939999999</v>
      </c>
      <c r="J279" s="26" t="s">
        <v>948</v>
      </c>
      <c r="K279" s="26" t="s">
        <v>863</v>
      </c>
      <c r="L279" s="26" t="s">
        <v>287</v>
      </c>
      <c r="M279" s="26">
        <v>61.2</v>
      </c>
      <c r="N279" s="26">
        <v>51.04</v>
      </c>
      <c r="O279" s="26">
        <v>10.16</v>
      </c>
      <c r="P279" s="26">
        <v>0.166013071895425</v>
      </c>
    </row>
    <row r="280" spans="1:16" ht="15" customHeight="1" x14ac:dyDescent="0.25">
      <c r="A280" s="30" t="s">
        <v>863</v>
      </c>
      <c r="B280" s="31" t="s">
        <v>315</v>
      </c>
      <c r="C280" s="31" t="s">
        <v>978</v>
      </c>
      <c r="D280" s="31" t="s">
        <v>979</v>
      </c>
      <c r="E280" s="31">
        <v>25915</v>
      </c>
      <c r="F280" s="31">
        <v>28330</v>
      </c>
      <c r="G280" s="31">
        <v>2415</v>
      </c>
      <c r="H280" s="32">
        <v>8.5245322999999998E-2</v>
      </c>
      <c r="J280" s="26" t="s">
        <v>950</v>
      </c>
      <c r="K280" s="26" t="s">
        <v>863</v>
      </c>
      <c r="L280" s="26" t="s">
        <v>94</v>
      </c>
      <c r="M280" s="26">
        <v>60.93</v>
      </c>
      <c r="N280" s="26">
        <v>50.817999999999998</v>
      </c>
      <c r="O280" s="26">
        <v>10.11</v>
      </c>
      <c r="P280" s="26">
        <v>0.16592811422944401</v>
      </c>
    </row>
    <row r="281" spans="1:16" ht="15" customHeight="1" x14ac:dyDescent="0.25">
      <c r="A281" s="30" t="s">
        <v>863</v>
      </c>
      <c r="B281" s="31" t="s">
        <v>316</v>
      </c>
      <c r="C281" s="31" t="s">
        <v>980</v>
      </c>
      <c r="D281" s="31" t="s">
        <v>981</v>
      </c>
      <c r="E281" s="31">
        <v>66560</v>
      </c>
      <c r="F281" s="31">
        <v>75220</v>
      </c>
      <c r="G281" s="31">
        <v>8660</v>
      </c>
      <c r="H281" s="32">
        <v>0.1151289551</v>
      </c>
      <c r="J281" s="26" t="s">
        <v>952</v>
      </c>
      <c r="K281" s="26" t="s">
        <v>863</v>
      </c>
      <c r="L281" s="26" t="s">
        <v>105</v>
      </c>
      <c r="M281" s="26">
        <v>57.13</v>
      </c>
      <c r="N281" s="26">
        <v>49.972999999999999</v>
      </c>
      <c r="O281" s="26">
        <v>7.16</v>
      </c>
      <c r="P281" s="26">
        <v>0.12532819884474</v>
      </c>
    </row>
    <row r="282" spans="1:16" ht="15" customHeight="1" x14ac:dyDescent="0.25">
      <c r="A282" s="30" t="s">
        <v>863</v>
      </c>
      <c r="B282" s="31" t="s">
        <v>30</v>
      </c>
      <c r="C282" s="31" t="s">
        <v>982</v>
      </c>
      <c r="D282" s="31" t="s">
        <v>983</v>
      </c>
      <c r="E282" s="31">
        <v>40479</v>
      </c>
      <c r="F282" s="31">
        <v>57660</v>
      </c>
      <c r="G282" s="31">
        <v>17181</v>
      </c>
      <c r="H282" s="32">
        <v>0.29797086369999998</v>
      </c>
      <c r="J282" s="26" t="s">
        <v>954</v>
      </c>
      <c r="K282" s="26" t="s">
        <v>863</v>
      </c>
      <c r="L282" s="26" t="s">
        <v>110</v>
      </c>
      <c r="M282" s="26">
        <v>48.58</v>
      </c>
      <c r="N282" s="26">
        <v>37.941000000000003</v>
      </c>
      <c r="O282" s="26">
        <v>10.64</v>
      </c>
      <c r="P282" s="26">
        <v>0.219020172910663</v>
      </c>
    </row>
    <row r="283" spans="1:16" ht="15" customHeight="1" x14ac:dyDescent="0.25">
      <c r="A283" s="30" t="s">
        <v>863</v>
      </c>
      <c r="B283" s="31" t="s">
        <v>317</v>
      </c>
      <c r="C283" s="31" t="s">
        <v>984</v>
      </c>
      <c r="D283" s="31" t="s">
        <v>985</v>
      </c>
      <c r="E283" s="31">
        <v>42521</v>
      </c>
      <c r="F283" s="31">
        <v>45370</v>
      </c>
      <c r="G283" s="31">
        <v>2849</v>
      </c>
      <c r="H283" s="32">
        <v>6.2794798299999996E-2</v>
      </c>
      <c r="J283" s="26" t="s">
        <v>956</v>
      </c>
      <c r="K283" s="26" t="s">
        <v>863</v>
      </c>
      <c r="L283" s="26" t="s">
        <v>301</v>
      </c>
      <c r="M283" s="26">
        <v>57.83</v>
      </c>
      <c r="N283" s="26">
        <v>52.612000000000002</v>
      </c>
      <c r="O283" s="26">
        <v>5.22</v>
      </c>
      <c r="P283" s="26">
        <v>9.0264568563029599E-2</v>
      </c>
    </row>
    <row r="284" spans="1:16" ht="15" customHeight="1" x14ac:dyDescent="0.25">
      <c r="A284" s="30" t="s">
        <v>863</v>
      </c>
      <c r="B284" s="31" t="s">
        <v>318</v>
      </c>
      <c r="C284" s="31" t="s">
        <v>986</v>
      </c>
      <c r="D284" s="31" t="s">
        <v>987</v>
      </c>
      <c r="E284" s="31">
        <v>49894</v>
      </c>
      <c r="F284" s="31">
        <v>62650</v>
      </c>
      <c r="G284" s="31">
        <v>12756</v>
      </c>
      <c r="H284" s="32">
        <v>0.2036073424</v>
      </c>
      <c r="J284" s="26" t="s">
        <v>958</v>
      </c>
      <c r="K284" s="26" t="s">
        <v>863</v>
      </c>
      <c r="L284" s="26" t="s">
        <v>302</v>
      </c>
      <c r="M284" s="26">
        <v>32.29</v>
      </c>
      <c r="N284" s="26">
        <v>29.562000000000001</v>
      </c>
      <c r="O284" s="26">
        <v>2.73</v>
      </c>
      <c r="P284" s="26">
        <v>8.4546299163827804E-2</v>
      </c>
    </row>
    <row r="285" spans="1:16" ht="15" customHeight="1" x14ac:dyDescent="0.25">
      <c r="A285" s="30" t="s">
        <v>863</v>
      </c>
      <c r="B285" s="31" t="s">
        <v>64</v>
      </c>
      <c r="C285" s="31" t="s">
        <v>988</v>
      </c>
      <c r="D285" s="31" t="s">
        <v>989</v>
      </c>
      <c r="E285" s="31">
        <v>55608</v>
      </c>
      <c r="F285" s="31">
        <v>64000</v>
      </c>
      <c r="G285" s="31">
        <v>8392</v>
      </c>
      <c r="H285" s="32">
        <v>0.13112499999999999</v>
      </c>
      <c r="J285" s="26" t="s">
        <v>960</v>
      </c>
      <c r="K285" s="26" t="s">
        <v>863</v>
      </c>
      <c r="L285" s="26" t="s">
        <v>303</v>
      </c>
      <c r="M285" s="26">
        <v>58.66</v>
      </c>
      <c r="N285" s="26">
        <v>51.674999999999997</v>
      </c>
      <c r="O285" s="26">
        <v>6.99</v>
      </c>
      <c r="P285" s="26">
        <v>0.11916126832594599</v>
      </c>
    </row>
    <row r="286" spans="1:16" ht="15" customHeight="1" x14ac:dyDescent="0.25">
      <c r="A286" s="30" t="s">
        <v>863</v>
      </c>
      <c r="B286" s="31" t="s">
        <v>319</v>
      </c>
      <c r="C286" s="31" t="s">
        <v>990</v>
      </c>
      <c r="D286" s="31" t="s">
        <v>991</v>
      </c>
      <c r="E286" s="31">
        <v>43878</v>
      </c>
      <c r="F286" s="31">
        <v>50460</v>
      </c>
      <c r="G286" s="31">
        <v>6582</v>
      </c>
      <c r="H286" s="32">
        <v>0.1304399524</v>
      </c>
      <c r="J286" s="26" t="s">
        <v>962</v>
      </c>
      <c r="K286" s="26" t="s">
        <v>863</v>
      </c>
      <c r="L286" s="26" t="s">
        <v>304</v>
      </c>
      <c r="M286" s="26">
        <v>38.44</v>
      </c>
      <c r="N286" s="26">
        <v>33.457999999999998</v>
      </c>
      <c r="O286" s="26">
        <v>4.9800000000000004</v>
      </c>
      <c r="P286" s="26">
        <v>0.12955254942767899</v>
      </c>
    </row>
    <row r="287" spans="1:16" ht="15" customHeight="1" x14ac:dyDescent="0.25">
      <c r="A287" s="30" t="s">
        <v>992</v>
      </c>
      <c r="B287" s="31" t="s">
        <v>154</v>
      </c>
      <c r="C287" s="31" t="s">
        <v>993</v>
      </c>
      <c r="D287" s="31" t="s">
        <v>994</v>
      </c>
      <c r="E287" s="31">
        <v>70554</v>
      </c>
      <c r="F287" s="31">
        <v>82960</v>
      </c>
      <c r="G287" s="31">
        <v>12406</v>
      </c>
      <c r="H287" s="32">
        <v>0.1495419479</v>
      </c>
      <c r="J287" s="26" t="s">
        <v>964</v>
      </c>
      <c r="K287" s="26" t="s">
        <v>863</v>
      </c>
      <c r="L287" s="26" t="s">
        <v>305</v>
      </c>
      <c r="M287" s="26">
        <v>61.43</v>
      </c>
      <c r="N287" s="26">
        <v>56.831000000000003</v>
      </c>
      <c r="O287" s="26">
        <v>4.5999999999999996</v>
      </c>
      <c r="P287" s="26">
        <v>7.4881979488849101E-2</v>
      </c>
    </row>
    <row r="288" spans="1:16" ht="15" customHeight="1" x14ac:dyDescent="0.25">
      <c r="A288" s="30" t="s">
        <v>992</v>
      </c>
      <c r="B288" s="31" t="s">
        <v>155</v>
      </c>
      <c r="C288" s="31" t="s">
        <v>995</v>
      </c>
      <c r="D288" s="31" t="s">
        <v>996</v>
      </c>
      <c r="E288" s="31">
        <v>173622</v>
      </c>
      <c r="F288" s="31">
        <v>201980</v>
      </c>
      <c r="G288" s="31">
        <v>28358</v>
      </c>
      <c r="H288" s="32">
        <v>0.1404000396</v>
      </c>
      <c r="J288" s="26" t="s">
        <v>966</v>
      </c>
      <c r="K288" s="26" t="s">
        <v>863</v>
      </c>
      <c r="L288" s="26" t="s">
        <v>306</v>
      </c>
      <c r="M288" s="26">
        <v>36.85</v>
      </c>
      <c r="N288" s="26">
        <v>30.696000000000002</v>
      </c>
      <c r="O288" s="26">
        <v>6.15</v>
      </c>
      <c r="P288" s="26">
        <v>0.16689280868385301</v>
      </c>
    </row>
    <row r="289" spans="1:16" ht="15" customHeight="1" x14ac:dyDescent="0.25">
      <c r="A289" s="30" t="s">
        <v>992</v>
      </c>
      <c r="B289" s="31" t="s">
        <v>72</v>
      </c>
      <c r="C289" s="31" t="s">
        <v>997</v>
      </c>
      <c r="D289" s="31" t="s">
        <v>998</v>
      </c>
      <c r="E289" s="31">
        <v>84555</v>
      </c>
      <c r="F289" s="31">
        <v>96820</v>
      </c>
      <c r="G289" s="31">
        <v>12265</v>
      </c>
      <c r="H289" s="32">
        <v>0.1266783722</v>
      </c>
      <c r="J289" s="26" t="s">
        <v>968</v>
      </c>
      <c r="K289" s="26" t="s">
        <v>863</v>
      </c>
      <c r="L289" s="26" t="s">
        <v>307</v>
      </c>
      <c r="M289" s="26">
        <v>42.82</v>
      </c>
      <c r="N289" s="26">
        <v>38.073999999999998</v>
      </c>
      <c r="O289" s="26">
        <v>4.75</v>
      </c>
      <c r="P289" s="26">
        <v>0.110929472209248</v>
      </c>
    </row>
    <row r="290" spans="1:16" ht="15" customHeight="1" x14ac:dyDescent="0.25">
      <c r="A290" s="30" t="s">
        <v>992</v>
      </c>
      <c r="B290" s="31" t="s">
        <v>159</v>
      </c>
      <c r="C290" s="31" t="s">
        <v>999</v>
      </c>
      <c r="D290" s="31" t="s">
        <v>1000</v>
      </c>
      <c r="E290" s="31">
        <v>105039</v>
      </c>
      <c r="F290" s="31">
        <v>118750</v>
      </c>
      <c r="G290" s="31">
        <v>13711</v>
      </c>
      <c r="H290" s="32">
        <v>0.1154610526</v>
      </c>
      <c r="J290" s="26" t="s">
        <v>970</v>
      </c>
      <c r="K290" s="26" t="s">
        <v>863</v>
      </c>
      <c r="L290" s="26" t="s">
        <v>308</v>
      </c>
      <c r="M290" s="26">
        <v>36.619999999999997</v>
      </c>
      <c r="N290" s="26">
        <v>34.268999999999998</v>
      </c>
      <c r="O290" s="26">
        <v>2.35</v>
      </c>
      <c r="P290" s="26">
        <v>6.4172583287820897E-2</v>
      </c>
    </row>
    <row r="291" spans="1:16" ht="15" customHeight="1" x14ac:dyDescent="0.25">
      <c r="A291" s="30" t="s">
        <v>992</v>
      </c>
      <c r="B291" s="31" t="s">
        <v>161</v>
      </c>
      <c r="C291" s="31" t="s">
        <v>1001</v>
      </c>
      <c r="D291" s="31" t="s">
        <v>1002</v>
      </c>
      <c r="E291" s="31">
        <v>111339</v>
      </c>
      <c r="F291" s="31">
        <v>120870</v>
      </c>
      <c r="G291" s="31">
        <v>9531</v>
      </c>
      <c r="H291" s="32">
        <v>7.8853313499999994E-2</v>
      </c>
      <c r="J291" s="26" t="s">
        <v>972</v>
      </c>
      <c r="K291" s="26" t="s">
        <v>863</v>
      </c>
      <c r="L291" s="26" t="s">
        <v>309</v>
      </c>
      <c r="M291" s="26">
        <v>36.93</v>
      </c>
      <c r="N291" s="26">
        <v>32.241</v>
      </c>
      <c r="O291" s="26">
        <v>4.6900000000000004</v>
      </c>
      <c r="P291" s="26">
        <v>0.12699702139182201</v>
      </c>
    </row>
    <row r="292" spans="1:16" ht="15" customHeight="1" x14ac:dyDescent="0.25">
      <c r="A292" s="30" t="s">
        <v>992</v>
      </c>
      <c r="B292" s="31" t="s">
        <v>163</v>
      </c>
      <c r="C292" s="31" t="s">
        <v>1003</v>
      </c>
      <c r="D292" s="31" t="s">
        <v>1004</v>
      </c>
      <c r="E292" s="31">
        <v>57065</v>
      </c>
      <c r="F292" s="31">
        <v>67500</v>
      </c>
      <c r="G292" s="31">
        <v>10435</v>
      </c>
      <c r="H292" s="32">
        <v>0.1545925926</v>
      </c>
      <c r="J292" s="26" t="s">
        <v>974</v>
      </c>
      <c r="K292" s="26" t="s">
        <v>863</v>
      </c>
      <c r="L292" s="26" t="s">
        <v>310</v>
      </c>
      <c r="M292" s="26">
        <v>53.6</v>
      </c>
      <c r="N292" s="26">
        <v>47.575000000000003</v>
      </c>
      <c r="O292" s="26">
        <v>6.03</v>
      </c>
      <c r="P292" s="26">
        <v>0.1125</v>
      </c>
    </row>
    <row r="293" spans="1:16" ht="15" customHeight="1" x14ac:dyDescent="0.25">
      <c r="A293" s="30" t="s">
        <v>992</v>
      </c>
      <c r="B293" s="31" t="s">
        <v>166</v>
      </c>
      <c r="C293" s="31" t="s">
        <v>1005</v>
      </c>
      <c r="D293" s="31" t="s">
        <v>1006</v>
      </c>
      <c r="E293" s="31">
        <v>89061</v>
      </c>
      <c r="F293" s="31">
        <v>97280</v>
      </c>
      <c r="G293" s="31">
        <v>8219</v>
      </c>
      <c r="H293" s="32">
        <v>8.4488075699999998E-2</v>
      </c>
      <c r="J293" s="26" t="s">
        <v>976</v>
      </c>
      <c r="K293" s="26" t="s">
        <v>863</v>
      </c>
      <c r="L293" s="26" t="s">
        <v>311</v>
      </c>
      <c r="M293" s="26">
        <v>42.93</v>
      </c>
      <c r="N293" s="26">
        <v>36.152999999999999</v>
      </c>
      <c r="O293" s="26">
        <v>6.78</v>
      </c>
      <c r="P293" s="26">
        <v>0.157931516422082</v>
      </c>
    </row>
    <row r="294" spans="1:16" ht="15" customHeight="1" x14ac:dyDescent="0.25">
      <c r="A294" s="30" t="s">
        <v>992</v>
      </c>
      <c r="B294" s="31" t="s">
        <v>32</v>
      </c>
      <c r="C294" s="31" t="s">
        <v>1007</v>
      </c>
      <c r="D294" s="31" t="s">
        <v>1008</v>
      </c>
      <c r="E294" s="31">
        <v>144555</v>
      </c>
      <c r="F294" s="31">
        <v>272180</v>
      </c>
      <c r="G294" s="31">
        <v>127625</v>
      </c>
      <c r="H294" s="32">
        <v>0.46889925780000002</v>
      </c>
      <c r="J294" s="26" t="s">
        <v>978</v>
      </c>
      <c r="K294" s="26" t="s">
        <v>863</v>
      </c>
      <c r="L294" s="26" t="s">
        <v>315</v>
      </c>
      <c r="M294" s="26">
        <v>28.33</v>
      </c>
      <c r="N294" s="26">
        <v>25.917000000000002</v>
      </c>
      <c r="O294" s="26">
        <v>2.41</v>
      </c>
      <c r="P294" s="26">
        <v>8.5068831627250305E-2</v>
      </c>
    </row>
    <row r="295" spans="1:16" ht="15" customHeight="1" x14ac:dyDescent="0.25">
      <c r="A295" s="30" t="s">
        <v>992</v>
      </c>
      <c r="B295" s="31" t="s">
        <v>184</v>
      </c>
      <c r="C295" s="31" t="s">
        <v>1009</v>
      </c>
      <c r="D295" s="31" t="s">
        <v>1010</v>
      </c>
      <c r="E295" s="31">
        <v>154631</v>
      </c>
      <c r="F295" s="31">
        <v>219890</v>
      </c>
      <c r="G295" s="31">
        <v>65259</v>
      </c>
      <c r="H295" s="32">
        <v>0.29678020830000001</v>
      </c>
      <c r="J295" s="26" t="s">
        <v>980</v>
      </c>
      <c r="K295" s="26" t="s">
        <v>863</v>
      </c>
      <c r="L295" s="26" t="s">
        <v>316</v>
      </c>
      <c r="M295" s="26">
        <v>75.22</v>
      </c>
      <c r="N295" s="26">
        <v>66.489000000000004</v>
      </c>
      <c r="O295" s="26">
        <v>8.73</v>
      </c>
      <c r="P295" s="26">
        <v>0.116059558628024</v>
      </c>
    </row>
    <row r="296" spans="1:16" ht="15" customHeight="1" x14ac:dyDescent="0.25">
      <c r="A296" s="30" t="s">
        <v>992</v>
      </c>
      <c r="B296" s="31" t="s">
        <v>394</v>
      </c>
      <c r="C296" s="31" t="s">
        <v>1011</v>
      </c>
      <c r="D296" s="31" t="s">
        <v>1012</v>
      </c>
      <c r="E296" s="31">
        <v>160878</v>
      </c>
      <c r="F296" s="31">
        <v>185240</v>
      </c>
      <c r="G296" s="31">
        <v>24362</v>
      </c>
      <c r="H296" s="32">
        <v>0.1315158713</v>
      </c>
      <c r="J296" s="26" t="s">
        <v>982</v>
      </c>
      <c r="K296" s="26" t="s">
        <v>863</v>
      </c>
      <c r="L296" s="26" t="s">
        <v>30</v>
      </c>
      <c r="M296" s="26">
        <v>57.66</v>
      </c>
      <c r="N296" s="26">
        <v>40.493000000000002</v>
      </c>
      <c r="O296" s="26">
        <v>17.170000000000002</v>
      </c>
      <c r="P296" s="26">
        <v>0.297780090183836</v>
      </c>
    </row>
    <row r="297" spans="1:16" ht="15" customHeight="1" x14ac:dyDescent="0.25">
      <c r="A297" s="30" t="s">
        <v>992</v>
      </c>
      <c r="B297" s="31" t="s">
        <v>393</v>
      </c>
      <c r="C297" s="31" t="s">
        <v>1013</v>
      </c>
      <c r="D297" s="31" t="s">
        <v>1014</v>
      </c>
      <c r="E297" s="31">
        <v>137335</v>
      </c>
      <c r="F297" s="31">
        <v>178680</v>
      </c>
      <c r="G297" s="31">
        <v>41345</v>
      </c>
      <c r="H297" s="32">
        <v>0.2313913141</v>
      </c>
      <c r="J297" s="26" t="s">
        <v>984</v>
      </c>
      <c r="K297" s="26" t="s">
        <v>863</v>
      </c>
      <c r="L297" s="26" t="s">
        <v>317</v>
      </c>
      <c r="M297" s="26">
        <v>45.37</v>
      </c>
      <c r="N297" s="26">
        <v>42.447000000000003</v>
      </c>
      <c r="O297" s="26">
        <v>2.92</v>
      </c>
      <c r="P297" s="26">
        <v>6.4359709058849496E-2</v>
      </c>
    </row>
    <row r="298" spans="1:16" ht="15" customHeight="1" x14ac:dyDescent="0.25">
      <c r="A298" s="30" t="s">
        <v>992</v>
      </c>
      <c r="B298" s="31" t="s">
        <v>40</v>
      </c>
      <c r="C298" s="31" t="s">
        <v>1015</v>
      </c>
      <c r="D298" s="31" t="s">
        <v>1016</v>
      </c>
      <c r="E298" s="31">
        <v>50306</v>
      </c>
      <c r="F298" s="31">
        <v>69630</v>
      </c>
      <c r="G298" s="31">
        <v>19324</v>
      </c>
      <c r="H298" s="32">
        <v>0.27752405569999999</v>
      </c>
      <c r="J298" s="26" t="s">
        <v>986</v>
      </c>
      <c r="K298" s="26" t="s">
        <v>863</v>
      </c>
      <c r="L298" s="26" t="s">
        <v>318</v>
      </c>
      <c r="M298" s="26">
        <v>62.65</v>
      </c>
      <c r="N298" s="26">
        <v>50.023000000000003</v>
      </c>
      <c r="O298" s="26">
        <v>12.63</v>
      </c>
      <c r="P298" s="26">
        <v>0.201596169193935</v>
      </c>
    </row>
    <row r="299" spans="1:16" ht="15" customHeight="1" x14ac:dyDescent="0.25">
      <c r="A299" s="30" t="s">
        <v>992</v>
      </c>
      <c r="B299" s="31" t="s">
        <v>203</v>
      </c>
      <c r="C299" s="31" t="s">
        <v>1017</v>
      </c>
      <c r="D299" s="31" t="s">
        <v>1018</v>
      </c>
      <c r="E299" s="31">
        <v>48270</v>
      </c>
      <c r="F299" s="31">
        <v>57390</v>
      </c>
      <c r="G299" s="31">
        <v>9120</v>
      </c>
      <c r="H299" s="32">
        <v>0.15891270260000001</v>
      </c>
      <c r="J299" s="26" t="s">
        <v>988</v>
      </c>
      <c r="K299" s="26" t="s">
        <v>863</v>
      </c>
      <c r="L299" s="26" t="s">
        <v>64</v>
      </c>
      <c r="M299" s="26">
        <v>64</v>
      </c>
      <c r="N299" s="26">
        <v>55.588000000000001</v>
      </c>
      <c r="O299" s="26">
        <v>8.41</v>
      </c>
      <c r="P299" s="26">
        <v>0.13140625</v>
      </c>
    </row>
    <row r="300" spans="1:16" ht="15" customHeight="1" x14ac:dyDescent="0.25">
      <c r="A300" s="30" t="s">
        <v>992</v>
      </c>
      <c r="B300" s="31" t="s">
        <v>62</v>
      </c>
      <c r="C300" s="31" t="s">
        <v>1019</v>
      </c>
      <c r="D300" s="31" t="s">
        <v>1020</v>
      </c>
      <c r="E300" s="31">
        <v>21573</v>
      </c>
      <c r="F300" s="31">
        <v>36340</v>
      </c>
      <c r="G300" s="31">
        <v>14767</v>
      </c>
      <c r="H300" s="32">
        <v>0.40635663179999998</v>
      </c>
      <c r="J300" s="26" t="s">
        <v>990</v>
      </c>
      <c r="K300" s="26" t="s">
        <v>863</v>
      </c>
      <c r="L300" s="26" t="s">
        <v>319</v>
      </c>
      <c r="M300" s="26">
        <v>50.46</v>
      </c>
      <c r="N300" s="26">
        <v>43.826999999999998</v>
      </c>
      <c r="O300" s="26">
        <v>6.63</v>
      </c>
      <c r="P300" s="26">
        <v>0.13139120095124901</v>
      </c>
    </row>
    <row r="301" spans="1:16" ht="15" customHeight="1" x14ac:dyDescent="0.25">
      <c r="A301" s="30" t="s">
        <v>992</v>
      </c>
      <c r="B301" s="31" t="s">
        <v>68</v>
      </c>
      <c r="C301" s="31" t="s">
        <v>1021</v>
      </c>
      <c r="D301" s="31" t="s">
        <v>1022</v>
      </c>
      <c r="E301" s="31">
        <v>32997</v>
      </c>
      <c r="F301" s="31">
        <v>46140</v>
      </c>
      <c r="G301" s="31">
        <v>13143</v>
      </c>
      <c r="H301" s="32">
        <v>0.28485045510000001</v>
      </c>
      <c r="J301" s="26" t="s">
        <v>993</v>
      </c>
      <c r="K301" s="26" t="s">
        <v>992</v>
      </c>
      <c r="L301" s="26" t="s">
        <v>154</v>
      </c>
      <c r="M301" s="26">
        <v>82.96</v>
      </c>
      <c r="N301" s="26">
        <v>70.563999999999993</v>
      </c>
      <c r="O301" s="26">
        <v>12.4</v>
      </c>
      <c r="P301" s="26">
        <v>0.14946962391513999</v>
      </c>
    </row>
    <row r="302" spans="1:16" ht="15" customHeight="1" x14ac:dyDescent="0.25">
      <c r="A302" s="30" t="s">
        <v>992</v>
      </c>
      <c r="B302" s="31" t="s">
        <v>89</v>
      </c>
      <c r="C302" s="31" t="s">
        <v>1023</v>
      </c>
      <c r="D302" s="31" t="s">
        <v>1024</v>
      </c>
      <c r="E302" s="31">
        <v>26891</v>
      </c>
      <c r="F302" s="31">
        <v>44390</v>
      </c>
      <c r="G302" s="31">
        <v>17499</v>
      </c>
      <c r="H302" s="32">
        <v>0.39421040769999999</v>
      </c>
      <c r="J302" s="26" t="s">
        <v>995</v>
      </c>
      <c r="K302" s="26" t="s">
        <v>992</v>
      </c>
      <c r="L302" s="26" t="s">
        <v>155</v>
      </c>
      <c r="M302" s="26">
        <v>201.98</v>
      </c>
      <c r="N302" s="26">
        <v>173.29300000000001</v>
      </c>
      <c r="O302" s="26">
        <v>28.69</v>
      </c>
      <c r="P302" s="26">
        <v>0.142043766709575</v>
      </c>
    </row>
    <row r="303" spans="1:16" ht="15" customHeight="1" x14ac:dyDescent="0.25">
      <c r="A303" s="30" t="s">
        <v>992</v>
      </c>
      <c r="B303" s="31" t="s">
        <v>101</v>
      </c>
      <c r="C303" s="31" t="s">
        <v>1025</v>
      </c>
      <c r="D303" s="31" t="s">
        <v>1026</v>
      </c>
      <c r="E303" s="31">
        <v>48222</v>
      </c>
      <c r="F303" s="31">
        <v>62670</v>
      </c>
      <c r="G303" s="31">
        <v>14448</v>
      </c>
      <c r="H303" s="32">
        <v>0.23054092870000001</v>
      </c>
      <c r="J303" s="26" t="s">
        <v>997</v>
      </c>
      <c r="K303" s="26" t="s">
        <v>992</v>
      </c>
      <c r="L303" s="26" t="s">
        <v>72</v>
      </c>
      <c r="M303" s="26">
        <v>96.82</v>
      </c>
      <c r="N303" s="26">
        <v>84.593999999999994</v>
      </c>
      <c r="O303" s="26">
        <v>12.23</v>
      </c>
      <c r="P303" s="26">
        <v>0.12631687667837199</v>
      </c>
    </row>
    <row r="304" spans="1:16" ht="15" customHeight="1" x14ac:dyDescent="0.25">
      <c r="A304" s="30" t="s">
        <v>992</v>
      </c>
      <c r="B304" s="31" t="s">
        <v>103</v>
      </c>
      <c r="C304" s="31" t="s">
        <v>1027</v>
      </c>
      <c r="D304" s="31" t="s">
        <v>1028</v>
      </c>
      <c r="E304" s="31">
        <v>16801</v>
      </c>
      <c r="F304" s="31">
        <v>32630</v>
      </c>
      <c r="G304" s="31">
        <v>15829</v>
      </c>
      <c r="H304" s="32">
        <v>0.48510573089999998</v>
      </c>
      <c r="J304" s="26" t="s">
        <v>999</v>
      </c>
      <c r="K304" s="26" t="s">
        <v>992</v>
      </c>
      <c r="L304" s="26" t="s">
        <v>159</v>
      </c>
      <c r="M304" s="26">
        <v>118.75</v>
      </c>
      <c r="N304" s="26">
        <v>105.193</v>
      </c>
      <c r="O304" s="26">
        <v>13.56</v>
      </c>
      <c r="P304" s="26">
        <v>0.11418947368421099</v>
      </c>
    </row>
    <row r="305" spans="1:16" ht="15" customHeight="1" x14ac:dyDescent="0.25">
      <c r="A305" s="30" t="s">
        <v>992</v>
      </c>
      <c r="B305" s="31" t="s">
        <v>107</v>
      </c>
      <c r="C305" s="31" t="s">
        <v>1029</v>
      </c>
      <c r="D305" s="31" t="s">
        <v>1030</v>
      </c>
      <c r="E305" s="31">
        <v>14559</v>
      </c>
      <c r="F305" s="31">
        <v>25760</v>
      </c>
      <c r="G305" s="31">
        <v>11201</v>
      </c>
      <c r="H305" s="32">
        <v>0.4348214286</v>
      </c>
      <c r="J305" s="26" t="s">
        <v>1001</v>
      </c>
      <c r="K305" s="26" t="s">
        <v>992</v>
      </c>
      <c r="L305" s="26" t="s">
        <v>161</v>
      </c>
      <c r="M305" s="26">
        <v>120.87</v>
      </c>
      <c r="N305" s="26">
        <v>111.125</v>
      </c>
      <c r="O305" s="26">
        <v>9.75</v>
      </c>
      <c r="P305" s="26">
        <v>8.06651774633904E-2</v>
      </c>
    </row>
    <row r="306" spans="1:16" ht="15" customHeight="1" x14ac:dyDescent="0.25">
      <c r="A306" s="30" t="s">
        <v>992</v>
      </c>
      <c r="B306" s="31" t="s">
        <v>222</v>
      </c>
      <c r="C306" s="31" t="s">
        <v>1031</v>
      </c>
      <c r="D306" s="31" t="s">
        <v>1032</v>
      </c>
      <c r="E306" s="31">
        <v>50716</v>
      </c>
      <c r="F306" s="31">
        <v>56150</v>
      </c>
      <c r="G306" s="31">
        <v>5434</v>
      </c>
      <c r="H306" s="32">
        <v>9.6776491500000006E-2</v>
      </c>
      <c r="J306" s="26" t="s">
        <v>1003</v>
      </c>
      <c r="K306" s="26" t="s">
        <v>992</v>
      </c>
      <c r="L306" s="26" t="s">
        <v>163</v>
      </c>
      <c r="M306" s="26">
        <v>67.5</v>
      </c>
      <c r="N306" s="26">
        <v>56.915999999999997</v>
      </c>
      <c r="O306" s="26">
        <v>10.58</v>
      </c>
      <c r="P306" s="26">
        <v>0.15674074074074101</v>
      </c>
    </row>
    <row r="307" spans="1:16" ht="15" customHeight="1" x14ac:dyDescent="0.25">
      <c r="A307" s="30" t="s">
        <v>992</v>
      </c>
      <c r="B307" s="31" t="s">
        <v>33</v>
      </c>
      <c r="C307" s="31" t="s">
        <v>1033</v>
      </c>
      <c r="D307" s="31" t="s">
        <v>1034</v>
      </c>
      <c r="E307" s="31">
        <v>27973</v>
      </c>
      <c r="F307" s="31">
        <v>44080</v>
      </c>
      <c r="G307" s="31">
        <v>16107</v>
      </c>
      <c r="H307" s="32">
        <v>0.36540381129999999</v>
      </c>
      <c r="J307" s="26" t="s">
        <v>1005</v>
      </c>
      <c r="K307" s="26" t="s">
        <v>992</v>
      </c>
      <c r="L307" s="26" t="s">
        <v>166</v>
      </c>
      <c r="M307" s="26">
        <v>97.28</v>
      </c>
      <c r="N307" s="26">
        <v>88.953999999999994</v>
      </c>
      <c r="O307" s="26">
        <v>8.33</v>
      </c>
      <c r="P307" s="26">
        <v>8.5629111842105296E-2</v>
      </c>
    </row>
    <row r="308" spans="1:16" ht="15" customHeight="1" x14ac:dyDescent="0.25">
      <c r="A308" s="30" t="s">
        <v>992</v>
      </c>
      <c r="B308" s="31" t="s">
        <v>47</v>
      </c>
      <c r="C308" s="31" t="s">
        <v>1035</v>
      </c>
      <c r="D308" s="31" t="s">
        <v>1036</v>
      </c>
      <c r="E308" s="31">
        <v>22794</v>
      </c>
      <c r="F308" s="31">
        <v>38480</v>
      </c>
      <c r="G308" s="31">
        <v>15686</v>
      </c>
      <c r="H308" s="32">
        <v>0.40764033259999999</v>
      </c>
      <c r="J308" s="26" t="s">
        <v>1007</v>
      </c>
      <c r="K308" s="26" t="s">
        <v>992</v>
      </c>
      <c r="L308" s="26" t="s">
        <v>32</v>
      </c>
      <c r="M308" s="26">
        <v>272.18</v>
      </c>
      <c r="N308" s="26">
        <v>144.26499999999999</v>
      </c>
      <c r="O308" s="26">
        <v>127.92</v>
      </c>
      <c r="P308" s="26">
        <v>0.469983099419502</v>
      </c>
    </row>
    <row r="309" spans="1:16" ht="15" customHeight="1" x14ac:dyDescent="0.25">
      <c r="A309" s="30" t="s">
        <v>992</v>
      </c>
      <c r="B309" s="31" t="s">
        <v>223</v>
      </c>
      <c r="C309" s="31" t="s">
        <v>1037</v>
      </c>
      <c r="D309" s="31" t="s">
        <v>1038</v>
      </c>
      <c r="E309" s="31">
        <v>52475</v>
      </c>
      <c r="F309" s="31">
        <v>57320</v>
      </c>
      <c r="G309" s="31">
        <v>4845</v>
      </c>
      <c r="H309" s="32">
        <v>8.4525471000000005E-2</v>
      </c>
      <c r="J309" s="26" t="s">
        <v>1009</v>
      </c>
      <c r="K309" s="26" t="s">
        <v>992</v>
      </c>
      <c r="L309" s="26" t="s">
        <v>184</v>
      </c>
      <c r="M309" s="26">
        <v>219.89</v>
      </c>
      <c r="N309" s="26">
        <v>154.52199999999999</v>
      </c>
      <c r="O309" s="26">
        <v>65.37</v>
      </c>
      <c r="P309" s="26">
        <v>0.29728500613943298</v>
      </c>
    </row>
    <row r="310" spans="1:16" ht="15" customHeight="1" x14ac:dyDescent="0.25">
      <c r="A310" s="30" t="s">
        <v>992</v>
      </c>
      <c r="B310" s="31" t="s">
        <v>99</v>
      </c>
      <c r="C310" s="31" t="s">
        <v>1039</v>
      </c>
      <c r="D310" s="31" t="s">
        <v>1040</v>
      </c>
      <c r="E310" s="31">
        <v>45025</v>
      </c>
      <c r="F310" s="31">
        <v>53400</v>
      </c>
      <c r="G310" s="31">
        <v>8375</v>
      </c>
      <c r="H310" s="32">
        <v>0.156835206</v>
      </c>
      <c r="J310" s="26" t="s">
        <v>1011</v>
      </c>
      <c r="K310" s="26" t="s">
        <v>992</v>
      </c>
      <c r="L310" s="26" t="s">
        <v>394</v>
      </c>
      <c r="M310" s="26">
        <v>185.25</v>
      </c>
      <c r="N310" s="26">
        <v>160.489</v>
      </c>
      <c r="O310" s="26">
        <v>24.76</v>
      </c>
      <c r="P310" s="26">
        <v>0.133657219973009</v>
      </c>
    </row>
    <row r="311" spans="1:16" ht="15" customHeight="1" x14ac:dyDescent="0.25">
      <c r="A311" s="30" t="s">
        <v>992</v>
      </c>
      <c r="B311" s="31" t="s">
        <v>102</v>
      </c>
      <c r="C311" s="31" t="s">
        <v>1041</v>
      </c>
      <c r="D311" s="31" t="s">
        <v>1042</v>
      </c>
      <c r="E311" s="31">
        <v>36079</v>
      </c>
      <c r="F311" s="31">
        <v>41570</v>
      </c>
      <c r="G311" s="31">
        <v>5491</v>
      </c>
      <c r="H311" s="32">
        <v>0.13209044980000001</v>
      </c>
      <c r="J311" s="26" t="s">
        <v>1013</v>
      </c>
      <c r="K311" s="26" t="s">
        <v>992</v>
      </c>
      <c r="L311" s="26" t="s">
        <v>393</v>
      </c>
      <c r="M311" s="26">
        <v>178.68</v>
      </c>
      <c r="N311" s="26">
        <v>137.35300000000001</v>
      </c>
      <c r="O311" s="26">
        <v>41.33</v>
      </c>
      <c r="P311" s="26">
        <v>0.231307365122006</v>
      </c>
    </row>
    <row r="312" spans="1:16" ht="15" customHeight="1" x14ac:dyDescent="0.25">
      <c r="A312" s="30" t="s">
        <v>992</v>
      </c>
      <c r="B312" s="31" t="s">
        <v>61</v>
      </c>
      <c r="C312" s="31" t="s">
        <v>1043</v>
      </c>
      <c r="D312" s="31" t="s">
        <v>1044</v>
      </c>
      <c r="E312" s="31">
        <v>39584</v>
      </c>
      <c r="F312" s="31">
        <v>52310</v>
      </c>
      <c r="G312" s="31">
        <v>12726</v>
      </c>
      <c r="H312" s="32">
        <v>0.2432804435</v>
      </c>
      <c r="J312" s="26" t="s">
        <v>1015</v>
      </c>
      <c r="K312" s="26" t="s">
        <v>992</v>
      </c>
      <c r="L312" s="26" t="s">
        <v>40</v>
      </c>
      <c r="M312" s="26">
        <v>69.63</v>
      </c>
      <c r="N312" s="26">
        <v>50.249000000000002</v>
      </c>
      <c r="O312" s="26">
        <v>19.38</v>
      </c>
      <c r="P312" s="26">
        <v>0.27832830676432602</v>
      </c>
    </row>
    <row r="313" spans="1:16" ht="15" customHeight="1" x14ac:dyDescent="0.25">
      <c r="A313" s="30" t="s">
        <v>992</v>
      </c>
      <c r="B313" s="31" t="s">
        <v>84</v>
      </c>
      <c r="C313" s="31" t="s">
        <v>1045</v>
      </c>
      <c r="D313" s="31" t="s">
        <v>1046</v>
      </c>
      <c r="E313" s="31">
        <v>38726</v>
      </c>
      <c r="F313" s="31">
        <v>55280</v>
      </c>
      <c r="G313" s="31">
        <v>16554</v>
      </c>
      <c r="H313" s="32">
        <v>0.29945730819999999</v>
      </c>
      <c r="J313" s="26" t="s">
        <v>1017</v>
      </c>
      <c r="K313" s="26" t="s">
        <v>992</v>
      </c>
      <c r="L313" s="26" t="s">
        <v>203</v>
      </c>
      <c r="M313" s="26">
        <v>57.39</v>
      </c>
      <c r="N313" s="26">
        <v>48.192</v>
      </c>
      <c r="O313" s="26">
        <v>9.1999999999999993</v>
      </c>
      <c r="P313" s="26">
        <v>0.16030667363652201</v>
      </c>
    </row>
    <row r="314" spans="1:16" ht="15" customHeight="1" x14ac:dyDescent="0.25">
      <c r="A314" s="30" t="s">
        <v>992</v>
      </c>
      <c r="B314" s="31" t="s">
        <v>95</v>
      </c>
      <c r="C314" s="31" t="s">
        <v>1047</v>
      </c>
      <c r="D314" s="31" t="s">
        <v>1048</v>
      </c>
      <c r="E314" s="31">
        <v>51114</v>
      </c>
      <c r="F314" s="31">
        <v>77550</v>
      </c>
      <c r="G314" s="31">
        <v>26436</v>
      </c>
      <c r="H314" s="32">
        <v>0.34088974849999998</v>
      </c>
      <c r="J314" s="26" t="s">
        <v>1019</v>
      </c>
      <c r="K314" s="26" t="s">
        <v>992</v>
      </c>
      <c r="L314" s="26" t="s">
        <v>62</v>
      </c>
      <c r="M314" s="26">
        <v>36.340000000000003</v>
      </c>
      <c r="N314" s="26">
        <v>21.596</v>
      </c>
      <c r="O314" s="26">
        <v>14.74</v>
      </c>
      <c r="P314" s="26">
        <v>0.40561364887176699</v>
      </c>
    </row>
    <row r="315" spans="1:16" ht="15" customHeight="1" x14ac:dyDescent="0.25">
      <c r="A315" s="30" t="s">
        <v>992</v>
      </c>
      <c r="B315" s="31" t="s">
        <v>183</v>
      </c>
      <c r="C315" s="31" t="s">
        <v>1049</v>
      </c>
      <c r="D315" s="31" t="s">
        <v>1050</v>
      </c>
      <c r="E315" s="31">
        <v>0</v>
      </c>
      <c r="F315" s="31">
        <v>1190</v>
      </c>
      <c r="G315" s="31">
        <v>1190</v>
      </c>
      <c r="H315" s="32">
        <v>1</v>
      </c>
      <c r="J315" s="26" t="s">
        <v>1021</v>
      </c>
      <c r="K315" s="26" t="s">
        <v>992</v>
      </c>
      <c r="L315" s="26" t="s">
        <v>68</v>
      </c>
      <c r="M315" s="26">
        <v>46.14</v>
      </c>
      <c r="N315" s="26">
        <v>33.021000000000001</v>
      </c>
      <c r="O315" s="26">
        <v>13.12</v>
      </c>
      <c r="P315" s="26">
        <v>0.28435197225834402</v>
      </c>
    </row>
    <row r="316" spans="1:16" ht="15" customHeight="1" x14ac:dyDescent="0.25">
      <c r="A316" s="30" t="s">
        <v>992</v>
      </c>
      <c r="B316" s="31" t="s">
        <v>87</v>
      </c>
      <c r="C316" s="31" t="s">
        <v>1051</v>
      </c>
      <c r="D316" s="31" t="s">
        <v>1052</v>
      </c>
      <c r="E316" s="31">
        <v>52170</v>
      </c>
      <c r="F316" s="31">
        <v>73020</v>
      </c>
      <c r="G316" s="31">
        <v>20850</v>
      </c>
      <c r="H316" s="32">
        <v>0.28553820870000002</v>
      </c>
      <c r="J316" s="26" t="s">
        <v>1023</v>
      </c>
      <c r="K316" s="26" t="s">
        <v>992</v>
      </c>
      <c r="L316" s="26" t="s">
        <v>89</v>
      </c>
      <c r="M316" s="26">
        <v>44.39</v>
      </c>
      <c r="N316" s="26">
        <v>26.847000000000001</v>
      </c>
      <c r="O316" s="26">
        <v>17.54</v>
      </c>
      <c r="P316" s="26">
        <v>0.39513403919801798</v>
      </c>
    </row>
    <row r="317" spans="1:16" ht="15" customHeight="1" x14ac:dyDescent="0.25">
      <c r="A317" s="30" t="s">
        <v>1053</v>
      </c>
      <c r="B317" s="31" t="s">
        <v>1054</v>
      </c>
      <c r="C317" s="31" t="s">
        <v>1055</v>
      </c>
      <c r="D317" s="31" t="s">
        <v>1056</v>
      </c>
      <c r="E317" s="31">
        <v>16485</v>
      </c>
      <c r="F317" s="31">
        <v>35200</v>
      </c>
      <c r="G317" s="31">
        <v>18715</v>
      </c>
      <c r="H317" s="32">
        <v>0.5316761364</v>
      </c>
      <c r="J317" s="26" t="s">
        <v>1025</v>
      </c>
      <c r="K317" s="26" t="s">
        <v>992</v>
      </c>
      <c r="L317" s="26" t="s">
        <v>101</v>
      </c>
      <c r="M317" s="26">
        <v>62.67</v>
      </c>
      <c r="N317" s="26">
        <v>48.164999999999999</v>
      </c>
      <c r="O317" s="26">
        <v>14.51</v>
      </c>
      <c r="P317" s="26">
        <v>0.231530237753311</v>
      </c>
    </row>
    <row r="318" spans="1:16" ht="15" customHeight="1" x14ac:dyDescent="0.25">
      <c r="A318" s="30" t="s">
        <v>1053</v>
      </c>
      <c r="B318" s="31" t="s">
        <v>1057</v>
      </c>
      <c r="C318" s="31" t="s">
        <v>1058</v>
      </c>
      <c r="D318" s="31" t="s">
        <v>1059</v>
      </c>
      <c r="E318" s="31">
        <v>31204</v>
      </c>
      <c r="F318" s="31">
        <v>61610</v>
      </c>
      <c r="G318" s="31">
        <v>30406</v>
      </c>
      <c r="H318" s="32">
        <v>0.49352377860000002</v>
      </c>
      <c r="J318" s="26" t="s">
        <v>1027</v>
      </c>
      <c r="K318" s="26" t="s">
        <v>992</v>
      </c>
      <c r="L318" s="26" t="s">
        <v>103</v>
      </c>
      <c r="M318" s="26">
        <v>32.630000000000003</v>
      </c>
      <c r="N318" s="26">
        <v>16.773</v>
      </c>
      <c r="O318" s="26">
        <v>15.86</v>
      </c>
      <c r="P318" s="26">
        <v>0.48605577689243001</v>
      </c>
    </row>
    <row r="319" spans="1:16" ht="15" customHeight="1" x14ac:dyDescent="0.25">
      <c r="A319" s="30" t="s">
        <v>1053</v>
      </c>
      <c r="B319" s="31" t="s">
        <v>1060</v>
      </c>
      <c r="C319" s="31" t="s">
        <v>1061</v>
      </c>
      <c r="D319" s="31" t="s">
        <v>1062</v>
      </c>
      <c r="E319" s="31">
        <v>46797</v>
      </c>
      <c r="F319" s="31">
        <v>57370</v>
      </c>
      <c r="G319" s="31">
        <v>10573</v>
      </c>
      <c r="H319" s="32">
        <v>0.1842949277</v>
      </c>
      <c r="J319" s="26" t="s">
        <v>1029</v>
      </c>
      <c r="K319" s="26" t="s">
        <v>992</v>
      </c>
      <c r="L319" s="26" t="s">
        <v>107</v>
      </c>
      <c r="M319" s="26">
        <v>25.76</v>
      </c>
      <c r="N319" s="26">
        <v>14.631</v>
      </c>
      <c r="O319" s="26">
        <v>11.13</v>
      </c>
      <c r="P319" s="26">
        <v>0.43206521739130399</v>
      </c>
    </row>
    <row r="320" spans="1:16" ht="15" customHeight="1" x14ac:dyDescent="0.25">
      <c r="A320" s="30" t="s">
        <v>1053</v>
      </c>
      <c r="B320" s="31" t="s">
        <v>1063</v>
      </c>
      <c r="C320" s="31" t="s">
        <v>1064</v>
      </c>
      <c r="D320" s="31" t="s">
        <v>1065</v>
      </c>
      <c r="E320" s="31">
        <v>34082</v>
      </c>
      <c r="F320" s="31">
        <v>44900</v>
      </c>
      <c r="G320" s="31">
        <v>10818</v>
      </c>
      <c r="H320" s="32">
        <v>0.24093541199999999</v>
      </c>
      <c r="J320" s="26" t="s">
        <v>1031</v>
      </c>
      <c r="K320" s="26" t="s">
        <v>992</v>
      </c>
      <c r="L320" s="26" t="s">
        <v>222</v>
      </c>
      <c r="M320" s="26">
        <v>56.15</v>
      </c>
      <c r="N320" s="26">
        <v>50.625999999999998</v>
      </c>
      <c r="O320" s="26">
        <v>5.52</v>
      </c>
      <c r="P320" s="26">
        <v>9.8308103294746194E-2</v>
      </c>
    </row>
    <row r="321" spans="1:16" ht="15" customHeight="1" x14ac:dyDescent="0.25">
      <c r="A321" s="30" t="s">
        <v>1053</v>
      </c>
      <c r="B321" s="31" t="s">
        <v>1066</v>
      </c>
      <c r="C321" s="31" t="s">
        <v>1067</v>
      </c>
      <c r="D321" s="31" t="s">
        <v>1068</v>
      </c>
      <c r="E321" s="31">
        <v>57260</v>
      </c>
      <c r="F321" s="31">
        <v>69130</v>
      </c>
      <c r="G321" s="31">
        <v>11870</v>
      </c>
      <c r="H321" s="32">
        <v>0.1717054824</v>
      </c>
      <c r="J321" s="26" t="s">
        <v>1033</v>
      </c>
      <c r="K321" s="26" t="s">
        <v>992</v>
      </c>
      <c r="L321" s="26" t="s">
        <v>33</v>
      </c>
      <c r="M321" s="26">
        <v>44.08</v>
      </c>
      <c r="N321" s="26">
        <v>28.048999999999999</v>
      </c>
      <c r="O321" s="26">
        <v>16.03</v>
      </c>
      <c r="P321" s="26">
        <v>0.36365698729582602</v>
      </c>
    </row>
    <row r="322" spans="1:16" ht="15" customHeight="1" x14ac:dyDescent="0.25">
      <c r="A322" s="30" t="s">
        <v>1053</v>
      </c>
      <c r="B322" s="31" t="s">
        <v>1069</v>
      </c>
      <c r="C322" s="31" t="s">
        <v>1070</v>
      </c>
      <c r="D322" s="31" t="s">
        <v>1071</v>
      </c>
      <c r="E322" s="31">
        <v>51390</v>
      </c>
      <c r="F322" s="31">
        <v>60550</v>
      </c>
      <c r="G322" s="31">
        <v>9160</v>
      </c>
      <c r="H322" s="32">
        <v>0.1512799339</v>
      </c>
      <c r="J322" s="26" t="s">
        <v>1035</v>
      </c>
      <c r="K322" s="26" t="s">
        <v>992</v>
      </c>
      <c r="L322" s="26" t="s">
        <v>47</v>
      </c>
      <c r="M322" s="26">
        <v>38.479999999999997</v>
      </c>
      <c r="N322" s="26">
        <v>22.742000000000001</v>
      </c>
      <c r="O322" s="26">
        <v>15.74</v>
      </c>
      <c r="P322" s="26">
        <v>0.40904365904365902</v>
      </c>
    </row>
    <row r="323" spans="1:16" ht="15" customHeight="1" x14ac:dyDescent="0.25">
      <c r="A323" s="30" t="s">
        <v>1053</v>
      </c>
      <c r="B323" s="31" t="s">
        <v>1072</v>
      </c>
      <c r="C323" s="31" t="s">
        <v>1073</v>
      </c>
      <c r="D323" s="31" t="s">
        <v>1074</v>
      </c>
      <c r="E323" s="31">
        <v>9054</v>
      </c>
      <c r="F323" s="31">
        <v>35550</v>
      </c>
      <c r="G323" s="31">
        <v>26496</v>
      </c>
      <c r="H323" s="32">
        <v>0.74531645570000005</v>
      </c>
      <c r="J323" s="26" t="s">
        <v>1037</v>
      </c>
      <c r="K323" s="26" t="s">
        <v>992</v>
      </c>
      <c r="L323" s="26" t="s">
        <v>223</v>
      </c>
      <c r="M323" s="26">
        <v>57.32</v>
      </c>
      <c r="N323" s="26">
        <v>52.722000000000001</v>
      </c>
      <c r="O323" s="26">
        <v>4.5999999999999996</v>
      </c>
      <c r="P323" s="26">
        <v>8.0251221214235904E-2</v>
      </c>
    </row>
    <row r="324" spans="1:16" ht="15" customHeight="1" x14ac:dyDescent="0.25">
      <c r="A324" s="30" t="s">
        <v>1053</v>
      </c>
      <c r="B324" s="31" t="s">
        <v>1075</v>
      </c>
      <c r="C324" s="31" t="s">
        <v>1076</v>
      </c>
      <c r="D324" s="31" t="s">
        <v>1077</v>
      </c>
      <c r="E324" s="31">
        <v>36004</v>
      </c>
      <c r="F324" s="31">
        <v>61590</v>
      </c>
      <c r="G324" s="31">
        <v>25586</v>
      </c>
      <c r="H324" s="32">
        <v>0.41542458189999998</v>
      </c>
      <c r="J324" s="26" t="s">
        <v>1039</v>
      </c>
      <c r="K324" s="26" t="s">
        <v>992</v>
      </c>
      <c r="L324" s="26" t="s">
        <v>99</v>
      </c>
      <c r="M324" s="26">
        <v>53.4</v>
      </c>
      <c r="N324" s="26">
        <v>45.244999999999997</v>
      </c>
      <c r="O324" s="26">
        <v>8.16</v>
      </c>
      <c r="P324" s="26">
        <v>0.152808988764045</v>
      </c>
    </row>
    <row r="325" spans="1:16" ht="15" customHeight="1" x14ac:dyDescent="0.25">
      <c r="A325" s="30" t="s">
        <v>1053</v>
      </c>
      <c r="B325" s="31" t="s">
        <v>1078</v>
      </c>
      <c r="C325" s="31" t="s">
        <v>1079</v>
      </c>
      <c r="D325" s="31" t="s">
        <v>1080</v>
      </c>
      <c r="E325" s="31">
        <v>53382</v>
      </c>
      <c r="F325" s="31">
        <v>87920</v>
      </c>
      <c r="G325" s="31">
        <v>34538</v>
      </c>
      <c r="H325" s="32">
        <v>0.39283439489999999</v>
      </c>
      <c r="J325" s="26" t="s">
        <v>1041</v>
      </c>
      <c r="K325" s="26" t="s">
        <v>992</v>
      </c>
      <c r="L325" s="26" t="s">
        <v>102</v>
      </c>
      <c r="M325" s="26">
        <v>41.57</v>
      </c>
      <c r="N325" s="26">
        <v>36.279000000000003</v>
      </c>
      <c r="O325" s="26">
        <v>5.29</v>
      </c>
      <c r="P325" s="26">
        <v>0.12725523213856099</v>
      </c>
    </row>
    <row r="326" spans="1:16" ht="15" customHeight="1" x14ac:dyDescent="0.25">
      <c r="A326" s="30" t="s">
        <v>1053</v>
      </c>
      <c r="B326" s="31" t="s">
        <v>1081</v>
      </c>
      <c r="C326" s="31" t="s">
        <v>1082</v>
      </c>
      <c r="D326" s="31" t="s">
        <v>1083</v>
      </c>
      <c r="E326" s="31">
        <v>102445</v>
      </c>
      <c r="F326" s="31">
        <v>113050</v>
      </c>
      <c r="G326" s="31">
        <v>10605</v>
      </c>
      <c r="H326" s="32">
        <v>9.3808049500000004E-2</v>
      </c>
      <c r="J326" s="26" t="s">
        <v>1043</v>
      </c>
      <c r="K326" s="26" t="s">
        <v>992</v>
      </c>
      <c r="L326" s="26" t="s">
        <v>61</v>
      </c>
      <c r="M326" s="26">
        <v>52.31</v>
      </c>
      <c r="N326" s="26">
        <v>39.661999999999999</v>
      </c>
      <c r="O326" s="26">
        <v>12.65</v>
      </c>
      <c r="P326" s="26">
        <v>0.24182756643089301</v>
      </c>
    </row>
    <row r="327" spans="1:16" ht="15" customHeight="1" x14ac:dyDescent="0.25">
      <c r="A327" s="30" t="s">
        <v>1053</v>
      </c>
      <c r="B327" s="31" t="s">
        <v>1084</v>
      </c>
      <c r="C327" s="31" t="s">
        <v>1085</v>
      </c>
      <c r="D327" s="31" t="s">
        <v>1086</v>
      </c>
      <c r="E327" s="31">
        <v>61722</v>
      </c>
      <c r="F327" s="31">
        <v>66410</v>
      </c>
      <c r="G327" s="31">
        <v>4688</v>
      </c>
      <c r="H327" s="32">
        <v>7.0591778300000005E-2</v>
      </c>
      <c r="J327" s="26" t="s">
        <v>1045</v>
      </c>
      <c r="K327" s="26" t="s">
        <v>992</v>
      </c>
      <c r="L327" s="26" t="s">
        <v>84</v>
      </c>
      <c r="M327" s="26">
        <v>55.28</v>
      </c>
      <c r="N327" s="26">
        <v>38.79</v>
      </c>
      <c r="O327" s="26">
        <v>16.489999999999998</v>
      </c>
      <c r="P327" s="26">
        <v>0.298299565846599</v>
      </c>
    </row>
    <row r="328" spans="1:16" ht="15" customHeight="1" x14ac:dyDescent="0.25">
      <c r="A328" s="30" t="s">
        <v>1053</v>
      </c>
      <c r="B328" s="31" t="s">
        <v>1087</v>
      </c>
      <c r="C328" s="31" t="s">
        <v>1088</v>
      </c>
      <c r="D328" s="31" t="s">
        <v>1089</v>
      </c>
      <c r="E328" s="31">
        <v>62874</v>
      </c>
      <c r="F328" s="31">
        <v>64590</v>
      </c>
      <c r="G328" s="31">
        <v>1716</v>
      </c>
      <c r="H328" s="32">
        <v>2.6567580100000002E-2</v>
      </c>
      <c r="J328" s="26" t="s">
        <v>1047</v>
      </c>
      <c r="K328" s="26" t="s">
        <v>992</v>
      </c>
      <c r="L328" s="26" t="s">
        <v>95</v>
      </c>
      <c r="M328" s="26">
        <v>77.55</v>
      </c>
      <c r="N328" s="26">
        <v>51.067999999999998</v>
      </c>
      <c r="O328" s="26">
        <v>26.48</v>
      </c>
      <c r="P328" s="26">
        <v>0.34145712443584803</v>
      </c>
    </row>
    <row r="329" spans="1:16" ht="15" customHeight="1" x14ac:dyDescent="0.25">
      <c r="A329" s="30" t="s">
        <v>1053</v>
      </c>
      <c r="B329" s="31" t="s">
        <v>1090</v>
      </c>
      <c r="C329" s="31" t="s">
        <v>1091</v>
      </c>
      <c r="D329" s="31" t="s">
        <v>1092</v>
      </c>
      <c r="E329" s="31">
        <v>53918</v>
      </c>
      <c r="F329" s="31">
        <v>58920</v>
      </c>
      <c r="G329" s="31">
        <v>5002</v>
      </c>
      <c r="H329" s="32">
        <v>8.4894772600000001E-2</v>
      </c>
      <c r="J329" s="26" t="s">
        <v>1049</v>
      </c>
      <c r="K329" s="26" t="s">
        <v>992</v>
      </c>
      <c r="L329" s="26" t="s">
        <v>183</v>
      </c>
      <c r="M329" s="26">
        <v>1.19</v>
      </c>
      <c r="N329" s="26">
        <v>0</v>
      </c>
      <c r="O329" s="26">
        <v>1.19</v>
      </c>
      <c r="P329" s="26">
        <v>1</v>
      </c>
    </row>
    <row r="330" spans="1:16" ht="15" customHeight="1" x14ac:dyDescent="0.25">
      <c r="A330" s="30" t="s">
        <v>1053</v>
      </c>
      <c r="B330" s="31" t="s">
        <v>1093</v>
      </c>
      <c r="C330" s="31" t="s">
        <v>1094</v>
      </c>
      <c r="D330" s="31" t="s">
        <v>1095</v>
      </c>
      <c r="E330" s="31">
        <v>139999</v>
      </c>
      <c r="F330" s="31">
        <v>157340</v>
      </c>
      <c r="G330" s="31">
        <v>17341</v>
      </c>
      <c r="H330" s="32">
        <v>0.1102135503</v>
      </c>
      <c r="J330" s="26" t="s">
        <v>1051</v>
      </c>
      <c r="K330" s="26" t="s">
        <v>992</v>
      </c>
      <c r="L330" s="26" t="s">
        <v>87</v>
      </c>
      <c r="M330" s="26">
        <v>73.02</v>
      </c>
      <c r="N330" s="26">
        <v>52.207999999999998</v>
      </c>
      <c r="O330" s="26">
        <v>20.81</v>
      </c>
      <c r="P330" s="26">
        <v>0.28499041358531901</v>
      </c>
    </row>
    <row r="331" spans="1:16" ht="15" customHeight="1" x14ac:dyDescent="0.25">
      <c r="A331" s="30" t="s">
        <v>1053</v>
      </c>
      <c r="B331" s="31" t="s">
        <v>1096</v>
      </c>
      <c r="C331" s="31" t="s">
        <v>1097</v>
      </c>
      <c r="D331" s="31" t="s">
        <v>1098</v>
      </c>
      <c r="E331" s="31">
        <v>106918</v>
      </c>
      <c r="F331" s="31">
        <v>109750</v>
      </c>
      <c r="G331" s="31">
        <v>2832</v>
      </c>
      <c r="H331" s="32">
        <v>2.5804100199999999E-2</v>
      </c>
      <c r="J331" s="26" t="s">
        <v>1055</v>
      </c>
      <c r="K331" s="26" t="s">
        <v>1053</v>
      </c>
      <c r="L331" s="26" t="s">
        <v>1054</v>
      </c>
      <c r="M331" s="26">
        <v>35.200000000000003</v>
      </c>
      <c r="N331" s="26">
        <v>16.439</v>
      </c>
      <c r="O331" s="26">
        <v>18.760000000000002</v>
      </c>
      <c r="P331" s="26">
        <v>0.53295454545454501</v>
      </c>
    </row>
    <row r="332" spans="1:16" ht="15" customHeight="1" x14ac:dyDescent="0.25">
      <c r="A332" s="30" t="s">
        <v>1053</v>
      </c>
      <c r="B332" s="31" t="s">
        <v>1099</v>
      </c>
      <c r="C332" s="31" t="s">
        <v>1100</v>
      </c>
      <c r="D332" s="31" t="s">
        <v>1101</v>
      </c>
      <c r="E332" s="31">
        <v>77598</v>
      </c>
      <c r="F332" s="31">
        <v>79300</v>
      </c>
      <c r="G332" s="31">
        <v>1702</v>
      </c>
      <c r="H332" s="32">
        <v>2.1462799500000001E-2</v>
      </c>
      <c r="J332" s="26" t="s">
        <v>1058</v>
      </c>
      <c r="K332" s="26" t="s">
        <v>1053</v>
      </c>
      <c r="L332" s="26" t="s">
        <v>1057</v>
      </c>
      <c r="M332" s="26">
        <v>61.61</v>
      </c>
      <c r="N332" s="26">
        <v>31.105</v>
      </c>
      <c r="O332" s="26">
        <v>30.51</v>
      </c>
      <c r="P332" s="26">
        <v>0.49521181626359401</v>
      </c>
    </row>
    <row r="333" spans="1:16" ht="15" customHeight="1" x14ac:dyDescent="0.25">
      <c r="A333" s="30" t="s">
        <v>1053</v>
      </c>
      <c r="B333" s="31" t="s">
        <v>1102</v>
      </c>
      <c r="C333" s="31" t="s">
        <v>1103</v>
      </c>
      <c r="D333" s="31" t="s">
        <v>1104</v>
      </c>
      <c r="E333" s="31">
        <v>31932</v>
      </c>
      <c r="F333" s="31">
        <v>32760</v>
      </c>
      <c r="G333" s="31">
        <v>828</v>
      </c>
      <c r="H333" s="32">
        <v>2.5274725299999998E-2</v>
      </c>
      <c r="J333" s="26" t="s">
        <v>1061</v>
      </c>
      <c r="K333" s="26" t="s">
        <v>1053</v>
      </c>
      <c r="L333" s="26" t="s">
        <v>1060</v>
      </c>
      <c r="M333" s="26">
        <v>57.37</v>
      </c>
      <c r="N333" s="26">
        <v>46.676000000000002</v>
      </c>
      <c r="O333" s="26">
        <v>10.69</v>
      </c>
      <c r="P333" s="26">
        <v>0.18633432107373199</v>
      </c>
    </row>
    <row r="334" spans="1:16" ht="15" customHeight="1" x14ac:dyDescent="0.25">
      <c r="A334" s="30" t="s">
        <v>1053</v>
      </c>
      <c r="B334" s="31" t="s">
        <v>1105</v>
      </c>
      <c r="C334" s="31" t="s">
        <v>1106</v>
      </c>
      <c r="D334" s="31" t="s">
        <v>1107</v>
      </c>
      <c r="E334" s="31">
        <v>41172</v>
      </c>
      <c r="F334" s="31">
        <v>41840</v>
      </c>
      <c r="G334" s="31">
        <v>668</v>
      </c>
      <c r="H334" s="32">
        <v>1.5965583200000001E-2</v>
      </c>
      <c r="J334" s="26" t="s">
        <v>1064</v>
      </c>
      <c r="K334" s="26" t="s">
        <v>1053</v>
      </c>
      <c r="L334" s="26" t="s">
        <v>1063</v>
      </c>
      <c r="M334" s="26">
        <v>44.9</v>
      </c>
      <c r="N334" s="26">
        <v>33.997</v>
      </c>
      <c r="O334" s="26">
        <v>10.9</v>
      </c>
      <c r="P334" s="26">
        <v>0.24276169265033401</v>
      </c>
    </row>
    <row r="335" spans="1:16" ht="15" customHeight="1" x14ac:dyDescent="0.25">
      <c r="A335" s="30" t="s">
        <v>1053</v>
      </c>
      <c r="B335" s="31" t="s">
        <v>1108</v>
      </c>
      <c r="C335" s="31" t="s">
        <v>1109</v>
      </c>
      <c r="D335" s="31" t="s">
        <v>1110</v>
      </c>
      <c r="E335" s="31">
        <v>31797</v>
      </c>
      <c r="F335" s="31">
        <v>42160</v>
      </c>
      <c r="G335" s="31">
        <v>10363</v>
      </c>
      <c r="H335" s="32">
        <v>0.24580170779999999</v>
      </c>
      <c r="J335" s="26" t="s">
        <v>1067</v>
      </c>
      <c r="K335" s="26" t="s">
        <v>1053</v>
      </c>
      <c r="L335" s="26" t="s">
        <v>1066</v>
      </c>
      <c r="M335" s="26">
        <v>69.13</v>
      </c>
      <c r="N335" s="26">
        <v>57.125999999999998</v>
      </c>
      <c r="O335" s="26">
        <v>12</v>
      </c>
      <c r="P335" s="26">
        <v>0.17358599739621</v>
      </c>
    </row>
    <row r="336" spans="1:16" ht="15" customHeight="1" x14ac:dyDescent="0.25">
      <c r="A336" s="30" t="s">
        <v>1053</v>
      </c>
      <c r="B336" s="31" t="s">
        <v>1111</v>
      </c>
      <c r="C336" s="31" t="s">
        <v>1112</v>
      </c>
      <c r="D336" s="31" t="s">
        <v>1113</v>
      </c>
      <c r="E336" s="31">
        <v>64524</v>
      </c>
      <c r="F336" s="31">
        <v>68800</v>
      </c>
      <c r="G336" s="31">
        <v>4276</v>
      </c>
      <c r="H336" s="32">
        <v>6.21511628E-2</v>
      </c>
      <c r="J336" s="26" t="s">
        <v>1070</v>
      </c>
      <c r="K336" s="26" t="s">
        <v>1053</v>
      </c>
      <c r="L336" s="26" t="s">
        <v>1069</v>
      </c>
      <c r="M336" s="26">
        <v>60.55</v>
      </c>
      <c r="N336" s="26">
        <v>51.351999999999997</v>
      </c>
      <c r="O336" s="26">
        <v>9.1999999999999993</v>
      </c>
      <c r="P336" s="26">
        <v>0.15194054500412901</v>
      </c>
    </row>
    <row r="337" spans="1:16" ht="15" customHeight="1" x14ac:dyDescent="0.25">
      <c r="A337" s="30" t="s">
        <v>1053</v>
      </c>
      <c r="B337" s="31" t="s">
        <v>1114</v>
      </c>
      <c r="C337" s="31" t="s">
        <v>1115</v>
      </c>
      <c r="D337" s="31" t="s">
        <v>1116</v>
      </c>
      <c r="E337" s="31">
        <v>28971</v>
      </c>
      <c r="F337" s="31">
        <v>64850</v>
      </c>
      <c r="G337" s="31">
        <v>35879</v>
      </c>
      <c r="H337" s="32">
        <v>0.55326137239999995</v>
      </c>
      <c r="J337" s="26" t="s">
        <v>1073</v>
      </c>
      <c r="K337" s="26" t="s">
        <v>1053</v>
      </c>
      <c r="L337" s="26" t="s">
        <v>1072</v>
      </c>
      <c r="M337" s="26">
        <v>35.549999999999997</v>
      </c>
      <c r="N337" s="26">
        <v>9.0050000000000008</v>
      </c>
      <c r="O337" s="26">
        <v>26.55</v>
      </c>
      <c r="P337" s="26">
        <v>0.746835443037975</v>
      </c>
    </row>
    <row r="338" spans="1:16" ht="15" customHeight="1" x14ac:dyDescent="0.25">
      <c r="A338" s="30" t="s">
        <v>1053</v>
      </c>
      <c r="B338" s="31" t="s">
        <v>1117</v>
      </c>
      <c r="C338" s="31" t="s">
        <v>1118</v>
      </c>
      <c r="D338" s="31" t="s">
        <v>1119</v>
      </c>
      <c r="E338" s="31">
        <v>26654</v>
      </c>
      <c r="F338" s="31">
        <v>27370</v>
      </c>
      <c r="G338" s="31">
        <v>716</v>
      </c>
      <c r="H338" s="32">
        <v>2.6160029200000001E-2</v>
      </c>
      <c r="J338" s="26" t="s">
        <v>1076</v>
      </c>
      <c r="K338" s="26" t="s">
        <v>1053</v>
      </c>
      <c r="L338" s="26" t="s">
        <v>1075</v>
      </c>
      <c r="M338" s="26">
        <v>61.59</v>
      </c>
      <c r="N338" s="26">
        <v>35.902000000000001</v>
      </c>
      <c r="O338" s="26">
        <v>25.69</v>
      </c>
      <c r="P338" s="26">
        <v>0.417113167722033</v>
      </c>
    </row>
    <row r="339" spans="1:16" ht="15" customHeight="1" x14ac:dyDescent="0.25">
      <c r="A339" s="30" t="s">
        <v>1120</v>
      </c>
      <c r="B339" s="31" t="s">
        <v>1121</v>
      </c>
      <c r="C339" s="31" t="s">
        <v>1122</v>
      </c>
      <c r="D339" s="31" t="s">
        <v>1123</v>
      </c>
      <c r="E339" s="31">
        <v>23240</v>
      </c>
      <c r="F339" s="31">
        <v>23847.309454999999</v>
      </c>
      <c r="G339" s="31">
        <v>607.30945536000002</v>
      </c>
      <c r="H339" s="32">
        <v>2.5466581700000001E-2</v>
      </c>
      <c r="J339" s="26" t="s">
        <v>1079</v>
      </c>
      <c r="K339" s="26" t="s">
        <v>1053</v>
      </c>
      <c r="L339" s="26" t="s">
        <v>1078</v>
      </c>
      <c r="M339" s="26">
        <v>87.92</v>
      </c>
      <c r="N339" s="26">
        <v>53.241999999999997</v>
      </c>
      <c r="O339" s="26">
        <v>34.68</v>
      </c>
      <c r="P339" s="26">
        <v>0.39444949954504099</v>
      </c>
    </row>
    <row r="340" spans="1:16" ht="15" customHeight="1" x14ac:dyDescent="0.25">
      <c r="A340" s="30" t="s">
        <v>1120</v>
      </c>
      <c r="B340" s="31" t="s">
        <v>1124</v>
      </c>
      <c r="C340" s="31" t="s">
        <v>1125</v>
      </c>
      <c r="D340" s="31" t="s">
        <v>1126</v>
      </c>
      <c r="E340" s="31">
        <v>45285</v>
      </c>
      <c r="F340" s="31">
        <v>69535.736638000002</v>
      </c>
      <c r="G340" s="31">
        <v>24250.736637999998</v>
      </c>
      <c r="H340" s="32">
        <v>0.3487521354</v>
      </c>
      <c r="J340" s="26" t="s">
        <v>1082</v>
      </c>
      <c r="K340" s="26" t="s">
        <v>1053</v>
      </c>
      <c r="L340" s="26" t="s">
        <v>1081</v>
      </c>
      <c r="M340" s="26">
        <v>113.05</v>
      </c>
      <c r="N340" s="26">
        <v>102.254</v>
      </c>
      <c r="O340" s="26">
        <v>10.8</v>
      </c>
      <c r="P340" s="26">
        <v>9.5532950022114094E-2</v>
      </c>
    </row>
    <row r="341" spans="1:16" ht="15" customHeight="1" x14ac:dyDescent="0.25">
      <c r="A341" s="30" t="s">
        <v>1120</v>
      </c>
      <c r="B341" s="31" t="s">
        <v>1127</v>
      </c>
      <c r="C341" s="31" t="s">
        <v>1128</v>
      </c>
      <c r="D341" s="31" t="s">
        <v>1129</v>
      </c>
      <c r="E341" s="31">
        <v>54836</v>
      </c>
      <c r="F341" s="31">
        <v>55357.114591999998</v>
      </c>
      <c r="G341" s="31">
        <v>521.11459212</v>
      </c>
      <c r="H341" s="32">
        <v>9.4136878000000007E-3</v>
      </c>
      <c r="J341" s="26" t="s">
        <v>1085</v>
      </c>
      <c r="K341" s="26" t="s">
        <v>1053</v>
      </c>
      <c r="L341" s="26" t="s">
        <v>1084</v>
      </c>
      <c r="M341" s="26">
        <v>66.41</v>
      </c>
      <c r="N341" s="26">
        <v>61.65</v>
      </c>
      <c r="O341" s="26">
        <v>4.76</v>
      </c>
      <c r="P341" s="26">
        <v>7.1675952416804703E-2</v>
      </c>
    </row>
    <row r="342" spans="1:16" ht="15" customHeight="1" x14ac:dyDescent="0.25">
      <c r="A342" s="30" t="s">
        <v>1120</v>
      </c>
      <c r="B342" s="31" t="s">
        <v>1130</v>
      </c>
      <c r="C342" s="31" t="s">
        <v>1131</v>
      </c>
      <c r="D342" s="31" t="s">
        <v>1132</v>
      </c>
      <c r="E342" s="31">
        <v>42508</v>
      </c>
      <c r="F342" s="31">
        <v>46617.491518000003</v>
      </c>
      <c r="G342" s="31">
        <v>4109.4915179999998</v>
      </c>
      <c r="H342" s="32">
        <v>8.8153424499999994E-2</v>
      </c>
      <c r="J342" s="26" t="s">
        <v>1088</v>
      </c>
      <c r="K342" s="26" t="s">
        <v>1053</v>
      </c>
      <c r="L342" s="26" t="s">
        <v>1087</v>
      </c>
      <c r="M342" s="26">
        <v>64.59</v>
      </c>
      <c r="N342" s="26">
        <v>62.774000000000001</v>
      </c>
      <c r="O342" s="26">
        <v>1.82</v>
      </c>
      <c r="P342" s="26">
        <v>2.8177736491716999E-2</v>
      </c>
    </row>
    <row r="343" spans="1:16" ht="15" customHeight="1" x14ac:dyDescent="0.25">
      <c r="A343" s="30" t="s">
        <v>1120</v>
      </c>
      <c r="B343" s="31" t="s">
        <v>1133</v>
      </c>
      <c r="C343" s="31" t="s">
        <v>1134</v>
      </c>
      <c r="D343" s="31" t="s">
        <v>1135</v>
      </c>
      <c r="E343" s="31">
        <v>36383</v>
      </c>
      <c r="F343" s="31">
        <v>39345</v>
      </c>
      <c r="G343" s="31">
        <v>2962</v>
      </c>
      <c r="H343" s="32">
        <v>7.5282755100000001E-2</v>
      </c>
      <c r="J343" s="26" t="s">
        <v>1091</v>
      </c>
      <c r="K343" s="26" t="s">
        <v>1053</v>
      </c>
      <c r="L343" s="26" t="s">
        <v>1090</v>
      </c>
      <c r="M343" s="26">
        <v>58.92</v>
      </c>
      <c r="N343" s="26">
        <v>53.850999999999999</v>
      </c>
      <c r="O343" s="26">
        <v>5.07</v>
      </c>
      <c r="P343" s="26">
        <v>8.6048879837067202E-2</v>
      </c>
    </row>
    <row r="344" spans="1:16" ht="15" customHeight="1" x14ac:dyDescent="0.25">
      <c r="A344" s="30" t="s">
        <v>1120</v>
      </c>
      <c r="B344" s="31" t="s">
        <v>1136</v>
      </c>
      <c r="C344" s="31" t="s">
        <v>1137</v>
      </c>
      <c r="D344" s="31" t="s">
        <v>1138</v>
      </c>
      <c r="E344" s="31">
        <v>1707</v>
      </c>
      <c r="F344" s="31">
        <v>12829.54451</v>
      </c>
      <c r="G344" s="31">
        <v>11122.54451</v>
      </c>
      <c r="H344" s="32">
        <v>0.86694773160000005</v>
      </c>
      <c r="J344" s="26" t="s">
        <v>1094</v>
      </c>
      <c r="K344" s="26" t="s">
        <v>1053</v>
      </c>
      <c r="L344" s="26" t="s">
        <v>1093</v>
      </c>
      <c r="M344" s="26">
        <v>157.34</v>
      </c>
      <c r="N344" s="26">
        <v>140.001</v>
      </c>
      <c r="O344" s="26">
        <v>17.34</v>
      </c>
      <c r="P344" s="26">
        <v>0.110207194610398</v>
      </c>
    </row>
    <row r="345" spans="1:16" ht="15" customHeight="1" x14ac:dyDescent="0.25">
      <c r="A345" s="30" t="s">
        <v>1120</v>
      </c>
      <c r="B345" s="31" t="s">
        <v>1139</v>
      </c>
      <c r="C345" s="31" t="s">
        <v>1140</v>
      </c>
      <c r="D345" s="31" t="s">
        <v>1141</v>
      </c>
      <c r="E345" s="31">
        <v>68013</v>
      </c>
      <c r="F345" s="31">
        <v>72662.066703000004</v>
      </c>
      <c r="G345" s="31">
        <v>4649.0667031000003</v>
      </c>
      <c r="H345" s="32">
        <v>6.39820324E-2</v>
      </c>
      <c r="J345" s="26" t="s">
        <v>1097</v>
      </c>
      <c r="K345" s="26" t="s">
        <v>1053</v>
      </c>
      <c r="L345" s="26" t="s">
        <v>1096</v>
      </c>
      <c r="M345" s="26">
        <v>109.75</v>
      </c>
      <c r="N345" s="26">
        <v>106.818</v>
      </c>
      <c r="O345" s="26">
        <v>2.93</v>
      </c>
      <c r="P345" s="26">
        <v>2.6697038724373599E-2</v>
      </c>
    </row>
    <row r="346" spans="1:16" ht="15" customHeight="1" x14ac:dyDescent="0.25">
      <c r="A346" s="30" t="s">
        <v>1120</v>
      </c>
      <c r="B346" s="31" t="s">
        <v>1142</v>
      </c>
      <c r="C346" s="31" t="s">
        <v>1143</v>
      </c>
      <c r="D346" s="31" t="s">
        <v>1144</v>
      </c>
      <c r="E346" s="31">
        <v>45171</v>
      </c>
      <c r="F346" s="31">
        <v>109444.46485</v>
      </c>
      <c r="G346" s="31">
        <v>64273.464849000004</v>
      </c>
      <c r="H346" s="32">
        <v>0.58727012769999998</v>
      </c>
      <c r="J346" s="26" t="s">
        <v>1100</v>
      </c>
      <c r="K346" s="26" t="s">
        <v>1053</v>
      </c>
      <c r="L346" s="26" t="s">
        <v>1099</v>
      </c>
      <c r="M346" s="26">
        <v>79.3</v>
      </c>
      <c r="N346" s="26">
        <v>77.484999999999999</v>
      </c>
      <c r="O346" s="26">
        <v>1.82</v>
      </c>
      <c r="P346" s="26">
        <v>2.2950819672131102E-2</v>
      </c>
    </row>
    <row r="347" spans="1:16" ht="15" customHeight="1" x14ac:dyDescent="0.25">
      <c r="A347" s="30" t="s">
        <v>1120</v>
      </c>
      <c r="B347" s="31" t="s">
        <v>1145</v>
      </c>
      <c r="C347" s="31" t="s">
        <v>1146</v>
      </c>
      <c r="D347" s="31" t="s">
        <v>1147</v>
      </c>
      <c r="E347" s="31">
        <v>34846</v>
      </c>
      <c r="F347" s="31">
        <v>37509.625699999997</v>
      </c>
      <c r="G347" s="31">
        <v>2663.6256996000002</v>
      </c>
      <c r="H347" s="32">
        <v>7.1011791000000005E-2</v>
      </c>
      <c r="J347" s="26" t="s">
        <v>1103</v>
      </c>
      <c r="K347" s="26" t="s">
        <v>1053</v>
      </c>
      <c r="L347" s="26" t="s">
        <v>1102</v>
      </c>
      <c r="M347" s="26">
        <v>32.76</v>
      </c>
      <c r="N347" s="26">
        <v>31.86</v>
      </c>
      <c r="O347" s="26">
        <v>0.9</v>
      </c>
      <c r="P347" s="26">
        <v>2.74725274725275E-2</v>
      </c>
    </row>
    <row r="348" spans="1:16" ht="15" customHeight="1" x14ac:dyDescent="0.25">
      <c r="A348" s="30" t="s">
        <v>1120</v>
      </c>
      <c r="B348" s="31" t="s">
        <v>1148</v>
      </c>
      <c r="C348" s="31" t="s">
        <v>1149</v>
      </c>
      <c r="D348" s="31" t="s">
        <v>1150</v>
      </c>
      <c r="E348" s="31">
        <v>38459</v>
      </c>
      <c r="F348" s="31">
        <v>39630.387216000003</v>
      </c>
      <c r="G348" s="31">
        <v>1171.3872163000001</v>
      </c>
      <c r="H348" s="32">
        <v>2.9557804E-2</v>
      </c>
      <c r="J348" s="26" t="s">
        <v>1106</v>
      </c>
      <c r="K348" s="26" t="s">
        <v>1053</v>
      </c>
      <c r="L348" s="26" t="s">
        <v>1105</v>
      </c>
      <c r="M348" s="26">
        <v>41.84</v>
      </c>
      <c r="N348" s="26">
        <v>41.093000000000004</v>
      </c>
      <c r="O348" s="26">
        <v>0.75</v>
      </c>
      <c r="P348" s="26">
        <v>1.7925430210325E-2</v>
      </c>
    </row>
    <row r="349" spans="1:16" ht="15" customHeight="1" x14ac:dyDescent="0.25">
      <c r="A349" s="30" t="s">
        <v>1120</v>
      </c>
      <c r="B349" s="31" t="s">
        <v>1151</v>
      </c>
      <c r="C349" s="31" t="s">
        <v>1152</v>
      </c>
      <c r="D349" s="31" t="s">
        <v>1153</v>
      </c>
      <c r="E349" s="31">
        <v>31600</v>
      </c>
      <c r="F349" s="31">
        <v>42932</v>
      </c>
      <c r="G349" s="31">
        <v>11332</v>
      </c>
      <c r="H349" s="32">
        <v>0.26395229669999998</v>
      </c>
      <c r="J349" s="26" t="s">
        <v>1109</v>
      </c>
      <c r="K349" s="26" t="s">
        <v>1053</v>
      </c>
      <c r="L349" s="26" t="s">
        <v>1108</v>
      </c>
      <c r="M349" s="26">
        <v>42.16</v>
      </c>
      <c r="N349" s="26">
        <v>31.747</v>
      </c>
      <c r="O349" s="26">
        <v>10.41</v>
      </c>
      <c r="P349" s="26">
        <v>0.24691650853889899</v>
      </c>
    </row>
    <row r="350" spans="1:16" ht="15" customHeight="1" x14ac:dyDescent="0.25">
      <c r="A350" s="30" t="s">
        <v>1120</v>
      </c>
      <c r="B350" s="31" t="s">
        <v>1154</v>
      </c>
      <c r="C350" s="31" t="s">
        <v>1155</v>
      </c>
      <c r="D350" s="31" t="s">
        <v>1156</v>
      </c>
      <c r="E350" s="31">
        <v>60159</v>
      </c>
      <c r="F350" s="31">
        <v>64056.091738000003</v>
      </c>
      <c r="G350" s="31">
        <v>3897.0917379000002</v>
      </c>
      <c r="H350" s="32">
        <v>6.0838737300000001E-2</v>
      </c>
      <c r="J350" s="26" t="s">
        <v>1112</v>
      </c>
      <c r="K350" s="26" t="s">
        <v>1053</v>
      </c>
      <c r="L350" s="26" t="s">
        <v>1111</v>
      </c>
      <c r="M350" s="26">
        <v>68.8</v>
      </c>
      <c r="N350" s="26">
        <v>64.414000000000001</v>
      </c>
      <c r="O350" s="26">
        <v>4.3899999999999997</v>
      </c>
      <c r="P350" s="26">
        <v>6.3808139534883707E-2</v>
      </c>
    </row>
    <row r="351" spans="1:16" ht="15" customHeight="1" x14ac:dyDescent="0.25">
      <c r="A351" s="30" t="s">
        <v>1120</v>
      </c>
      <c r="B351" s="31" t="s">
        <v>1157</v>
      </c>
      <c r="C351" s="31" t="s">
        <v>1158</v>
      </c>
      <c r="D351" s="31" t="s">
        <v>1159</v>
      </c>
      <c r="E351" s="31">
        <v>0</v>
      </c>
      <c r="F351" s="31">
        <v>10580.304455</v>
      </c>
      <c r="G351" s="31">
        <v>10580.304455</v>
      </c>
      <c r="H351" s="32">
        <v>1</v>
      </c>
      <c r="J351" s="26" t="s">
        <v>1115</v>
      </c>
      <c r="K351" s="26" t="s">
        <v>1053</v>
      </c>
      <c r="L351" s="26" t="s">
        <v>1114</v>
      </c>
      <c r="M351" s="26">
        <v>64.849999999999994</v>
      </c>
      <c r="N351" s="26">
        <v>28.902000000000001</v>
      </c>
      <c r="O351" s="26">
        <v>35.950000000000003</v>
      </c>
      <c r="P351" s="26">
        <v>0.55435620663068597</v>
      </c>
    </row>
    <row r="352" spans="1:16" ht="15" customHeight="1" x14ac:dyDescent="0.25">
      <c r="A352" s="30" t="s">
        <v>1120</v>
      </c>
      <c r="B352" s="31" t="s">
        <v>1160</v>
      </c>
      <c r="C352" s="31" t="s">
        <v>1161</v>
      </c>
      <c r="D352" s="31" t="s">
        <v>1162</v>
      </c>
      <c r="E352" s="31">
        <v>38262</v>
      </c>
      <c r="F352" s="31">
        <v>54599.032099999997</v>
      </c>
      <c r="G352" s="31">
        <v>16337.0321</v>
      </c>
      <c r="H352" s="32">
        <v>0.2992183464</v>
      </c>
      <c r="J352" s="26" t="s">
        <v>1118</v>
      </c>
      <c r="K352" s="26" t="s">
        <v>1053</v>
      </c>
      <c r="L352" s="26" t="s">
        <v>1117</v>
      </c>
      <c r="M352" s="26">
        <v>27.37</v>
      </c>
      <c r="N352" s="26">
        <v>26.597000000000001</v>
      </c>
      <c r="O352" s="26">
        <v>0.77</v>
      </c>
      <c r="P352" s="26">
        <v>2.81329923273657E-2</v>
      </c>
    </row>
    <row r="353" spans="1:16" ht="15" customHeight="1" x14ac:dyDescent="0.25">
      <c r="A353" s="30" t="s">
        <v>1120</v>
      </c>
      <c r="B353" s="31" t="s">
        <v>1163</v>
      </c>
      <c r="C353" s="31" t="s">
        <v>1164</v>
      </c>
      <c r="D353" s="31" t="s">
        <v>1165</v>
      </c>
      <c r="E353" s="31">
        <v>0</v>
      </c>
      <c r="F353" s="31">
        <v>10437.797141999999</v>
      </c>
      <c r="G353" s="31">
        <v>10437.797141999999</v>
      </c>
      <c r="H353" s="32">
        <v>1</v>
      </c>
      <c r="J353" s="26" t="s">
        <v>1122</v>
      </c>
      <c r="K353" s="26" t="s">
        <v>1120</v>
      </c>
      <c r="L353" s="26" t="s">
        <v>1121</v>
      </c>
      <c r="M353" s="26">
        <v>24.716000000000001</v>
      </c>
      <c r="N353" s="26">
        <v>23.196999999999999</v>
      </c>
      <c r="O353" s="26">
        <v>1.52</v>
      </c>
      <c r="P353" s="26">
        <v>6.1498624372875899E-2</v>
      </c>
    </row>
    <row r="354" spans="1:16" ht="15" customHeight="1" x14ac:dyDescent="0.25">
      <c r="A354" s="30" t="s">
        <v>1120</v>
      </c>
      <c r="B354" s="31" t="s">
        <v>1166</v>
      </c>
      <c r="C354" s="31" t="s">
        <v>1167</v>
      </c>
      <c r="D354" s="31" t="s">
        <v>1168</v>
      </c>
      <c r="E354" s="31">
        <v>47579</v>
      </c>
      <c r="F354" s="31">
        <v>52527.209792000001</v>
      </c>
      <c r="G354" s="31">
        <v>4948.2097917999999</v>
      </c>
      <c r="H354" s="32">
        <v>9.4202791499999994E-2</v>
      </c>
      <c r="J354" s="26" t="s">
        <v>1125</v>
      </c>
      <c r="K354" s="26" t="s">
        <v>1120</v>
      </c>
      <c r="L354" s="26" t="s">
        <v>1124</v>
      </c>
      <c r="M354" s="26">
        <v>75.088999999999999</v>
      </c>
      <c r="N354" s="26">
        <v>45.15</v>
      </c>
      <c r="O354" s="26">
        <v>29.94</v>
      </c>
      <c r="P354" s="26">
        <v>0.39872684414494802</v>
      </c>
    </row>
    <row r="355" spans="1:16" ht="15" customHeight="1" x14ac:dyDescent="0.25">
      <c r="A355" s="30" t="s">
        <v>1120</v>
      </c>
      <c r="B355" s="31" t="s">
        <v>1169</v>
      </c>
      <c r="C355" s="31" t="s">
        <v>1170</v>
      </c>
      <c r="D355" s="31" t="s">
        <v>1171</v>
      </c>
      <c r="E355" s="31">
        <v>130006</v>
      </c>
      <c r="F355" s="31">
        <v>147113.43968000001</v>
      </c>
      <c r="G355" s="31">
        <v>17107.439684000001</v>
      </c>
      <c r="H355" s="32">
        <v>0.1162874019</v>
      </c>
      <c r="J355" s="26" t="s">
        <v>1128</v>
      </c>
      <c r="K355" s="26" t="s">
        <v>1120</v>
      </c>
      <c r="L355" s="26" t="s">
        <v>1127</v>
      </c>
      <c r="M355" s="26">
        <v>58.628</v>
      </c>
      <c r="N355" s="26">
        <v>54.728000000000002</v>
      </c>
      <c r="O355" s="26">
        <v>3.9</v>
      </c>
      <c r="P355" s="26">
        <v>6.6521116190216306E-2</v>
      </c>
    </row>
    <row r="356" spans="1:16" ht="15" customHeight="1" x14ac:dyDescent="0.25">
      <c r="A356" s="30" t="s">
        <v>1120</v>
      </c>
      <c r="B356" s="31" t="s">
        <v>1172</v>
      </c>
      <c r="C356" s="31" t="s">
        <v>1173</v>
      </c>
      <c r="D356" s="31" t="s">
        <v>1174</v>
      </c>
      <c r="E356" s="31">
        <v>32948</v>
      </c>
      <c r="F356" s="31">
        <v>39584.642180000003</v>
      </c>
      <c r="G356" s="31">
        <v>6636.6421796000004</v>
      </c>
      <c r="H356" s="32">
        <v>0.1676569956</v>
      </c>
      <c r="J356" s="26" t="s">
        <v>1131</v>
      </c>
      <c r="K356" s="26" t="s">
        <v>1120</v>
      </c>
      <c r="L356" s="26" t="s">
        <v>1130</v>
      </c>
      <c r="M356" s="26">
        <v>48.850999999999999</v>
      </c>
      <c r="N356" s="26">
        <v>42.494</v>
      </c>
      <c r="O356" s="26">
        <v>6.36</v>
      </c>
      <c r="P356" s="26">
        <v>0.130191807741909</v>
      </c>
    </row>
    <row r="357" spans="1:16" ht="15" customHeight="1" x14ac:dyDescent="0.25">
      <c r="A357" s="30" t="s">
        <v>1120</v>
      </c>
      <c r="B357" s="31" t="s">
        <v>1175</v>
      </c>
      <c r="C357" s="31" t="s">
        <v>1176</v>
      </c>
      <c r="D357" s="31" t="s">
        <v>1177</v>
      </c>
      <c r="E357" s="31">
        <v>101911</v>
      </c>
      <c r="F357" s="31">
        <v>108342.45585</v>
      </c>
      <c r="G357" s="31">
        <v>6431.4558538000001</v>
      </c>
      <c r="H357" s="32">
        <v>5.9362286E-2</v>
      </c>
      <c r="J357" s="26" t="s">
        <v>1134</v>
      </c>
      <c r="K357" s="26" t="s">
        <v>1120</v>
      </c>
      <c r="L357" s="26" t="s">
        <v>1133</v>
      </c>
      <c r="M357" s="26">
        <v>39.143999999999998</v>
      </c>
      <c r="N357" s="26">
        <v>36.375</v>
      </c>
      <c r="O357" s="26">
        <v>2.77</v>
      </c>
      <c r="P357" s="26">
        <v>7.0764357245043902E-2</v>
      </c>
    </row>
    <row r="358" spans="1:16" ht="15" customHeight="1" x14ac:dyDescent="0.25">
      <c r="A358" s="30" t="s">
        <v>1120</v>
      </c>
      <c r="B358" s="31" t="s">
        <v>1178</v>
      </c>
      <c r="C358" s="31" t="s">
        <v>1179</v>
      </c>
      <c r="D358" s="31" t="s">
        <v>1180</v>
      </c>
      <c r="E358" s="31">
        <v>68352</v>
      </c>
      <c r="F358" s="31">
        <v>112101.59123999999</v>
      </c>
      <c r="G358" s="31">
        <v>43749.591244000003</v>
      </c>
      <c r="H358" s="32">
        <v>0.39026735270000001</v>
      </c>
      <c r="J358" s="26" t="s">
        <v>1137</v>
      </c>
      <c r="K358" s="26" t="s">
        <v>1120</v>
      </c>
      <c r="L358" s="26" t="s">
        <v>1136</v>
      </c>
      <c r="M358" s="26">
        <v>14.734</v>
      </c>
      <c r="N358" s="26">
        <v>1.704</v>
      </c>
      <c r="O358" s="26">
        <v>13.03</v>
      </c>
      <c r="P358" s="26">
        <v>0.88434912447400604</v>
      </c>
    </row>
    <row r="359" spans="1:16" ht="15" customHeight="1" x14ac:dyDescent="0.25">
      <c r="A359" s="30" t="s">
        <v>1120</v>
      </c>
      <c r="B359" s="31" t="s">
        <v>1181</v>
      </c>
      <c r="C359" s="31" t="s">
        <v>1182</v>
      </c>
      <c r="D359" s="31" t="s">
        <v>1183</v>
      </c>
      <c r="E359" s="31">
        <v>21122</v>
      </c>
      <c r="F359" s="31">
        <v>41698.681539999998</v>
      </c>
      <c r="G359" s="31">
        <v>20576.681540000001</v>
      </c>
      <c r="H359" s="32">
        <v>0.49346120259999998</v>
      </c>
      <c r="J359" s="26" t="s">
        <v>1140</v>
      </c>
      <c r="K359" s="26" t="s">
        <v>1120</v>
      </c>
      <c r="L359" s="26" t="s">
        <v>1139</v>
      </c>
      <c r="M359" s="26">
        <v>75.225999999999999</v>
      </c>
      <c r="N359" s="26">
        <v>67.923000000000002</v>
      </c>
      <c r="O359" s="26">
        <v>7.3</v>
      </c>
      <c r="P359" s="26">
        <v>9.7040916704330904E-2</v>
      </c>
    </row>
    <row r="360" spans="1:16" ht="15" customHeight="1" x14ac:dyDescent="0.25">
      <c r="A360" s="30" t="s">
        <v>1120</v>
      </c>
      <c r="B360" s="31" t="s">
        <v>1184</v>
      </c>
      <c r="C360" s="31" t="s">
        <v>1185</v>
      </c>
      <c r="D360" s="31" t="s">
        <v>1186</v>
      </c>
      <c r="E360" s="31">
        <v>223706</v>
      </c>
      <c r="F360" s="31">
        <v>237370.89275</v>
      </c>
      <c r="G360" s="31">
        <v>13664.892747</v>
      </c>
      <c r="H360" s="32">
        <v>5.7567684899999999E-2</v>
      </c>
      <c r="J360" s="26" t="s">
        <v>1143</v>
      </c>
      <c r="K360" s="26" t="s">
        <v>1120</v>
      </c>
      <c r="L360" s="26" t="s">
        <v>1142</v>
      </c>
      <c r="M360" s="26">
        <v>119.06100000000001</v>
      </c>
      <c r="N360" s="26">
        <v>45.073</v>
      </c>
      <c r="O360" s="26">
        <v>73.989999999999995</v>
      </c>
      <c r="P360" s="26">
        <v>0.62144614945280197</v>
      </c>
    </row>
    <row r="361" spans="1:16" ht="15" customHeight="1" x14ac:dyDescent="0.25">
      <c r="A361" s="30" t="s">
        <v>1120</v>
      </c>
      <c r="B361" s="31" t="s">
        <v>1187</v>
      </c>
      <c r="C361" s="31" t="s">
        <v>1188</v>
      </c>
      <c r="D361" s="31" t="s">
        <v>1189</v>
      </c>
      <c r="E361" s="31">
        <v>81994</v>
      </c>
      <c r="F361" s="31">
        <v>86179.803482999996</v>
      </c>
      <c r="G361" s="31">
        <v>4185.8034829999997</v>
      </c>
      <c r="H361" s="32">
        <v>4.8570585100000001E-2</v>
      </c>
      <c r="J361" s="26" t="s">
        <v>1146</v>
      </c>
      <c r="K361" s="26" t="s">
        <v>1120</v>
      </c>
      <c r="L361" s="26" t="s">
        <v>1145</v>
      </c>
      <c r="M361" s="26">
        <v>38.976999999999997</v>
      </c>
      <c r="N361" s="26">
        <v>34.783999999999999</v>
      </c>
      <c r="O361" s="26">
        <v>4.1900000000000004</v>
      </c>
      <c r="P361" s="26">
        <v>0.107499294455705</v>
      </c>
    </row>
    <row r="362" spans="1:16" ht="15" customHeight="1" x14ac:dyDescent="0.25">
      <c r="A362" s="30" t="s">
        <v>1120</v>
      </c>
      <c r="B362" s="31" t="s">
        <v>1190</v>
      </c>
      <c r="C362" s="31" t="s">
        <v>1191</v>
      </c>
      <c r="D362" s="31" t="s">
        <v>1192</v>
      </c>
      <c r="E362" s="31">
        <v>41862</v>
      </c>
      <c r="F362" s="31">
        <v>43025.456657000002</v>
      </c>
      <c r="G362" s="31">
        <v>1163.4566572000001</v>
      </c>
      <c r="H362" s="32">
        <v>2.7041122800000001E-2</v>
      </c>
      <c r="J362" s="26" t="s">
        <v>1149</v>
      </c>
      <c r="K362" s="26" t="s">
        <v>1120</v>
      </c>
      <c r="L362" s="26" t="s">
        <v>1148</v>
      </c>
      <c r="M362" s="26">
        <v>41.225999999999999</v>
      </c>
      <c r="N362" s="26">
        <v>38.450000000000003</v>
      </c>
      <c r="O362" s="26">
        <v>2.78</v>
      </c>
      <c r="P362" s="26">
        <v>6.7433173240188202E-2</v>
      </c>
    </row>
    <row r="363" spans="1:16" ht="15" customHeight="1" x14ac:dyDescent="0.25">
      <c r="A363" s="30" t="s">
        <v>1120</v>
      </c>
      <c r="B363" s="31" t="s">
        <v>1193</v>
      </c>
      <c r="C363" s="31" t="s">
        <v>1194</v>
      </c>
      <c r="D363" s="31" t="s">
        <v>1195</v>
      </c>
      <c r="E363" s="31">
        <v>76895</v>
      </c>
      <c r="F363" s="31">
        <v>78757.676556999999</v>
      </c>
      <c r="G363" s="31">
        <v>1862.6765567</v>
      </c>
      <c r="H363" s="32">
        <v>2.3650730200000001E-2</v>
      </c>
      <c r="J363" s="26" t="s">
        <v>1152</v>
      </c>
      <c r="K363" s="26" t="s">
        <v>1120</v>
      </c>
      <c r="L363" s="26" t="s">
        <v>1151</v>
      </c>
      <c r="M363" s="26">
        <v>45.63</v>
      </c>
      <c r="N363" s="26">
        <v>31.536999999999999</v>
      </c>
      <c r="O363" s="26">
        <v>14.09</v>
      </c>
      <c r="P363" s="26">
        <v>0.308788078018847</v>
      </c>
    </row>
    <row r="364" spans="1:16" ht="15" customHeight="1" x14ac:dyDescent="0.25">
      <c r="A364" s="30" t="s">
        <v>1120</v>
      </c>
      <c r="B364" s="31" t="s">
        <v>1196</v>
      </c>
      <c r="C364" s="31" t="s">
        <v>1197</v>
      </c>
      <c r="D364" s="31" t="s">
        <v>1198</v>
      </c>
      <c r="E364" s="31">
        <v>41889</v>
      </c>
      <c r="F364" s="31">
        <v>54160.108266000003</v>
      </c>
      <c r="G364" s="31">
        <v>12271.108265999999</v>
      </c>
      <c r="H364" s="32">
        <v>0.22657097000000001</v>
      </c>
      <c r="J364" s="26" t="s">
        <v>1155</v>
      </c>
      <c r="K364" s="26" t="s">
        <v>1120</v>
      </c>
      <c r="L364" s="26" t="s">
        <v>1154</v>
      </c>
      <c r="M364" s="26">
        <v>68.495999999999995</v>
      </c>
      <c r="N364" s="26">
        <v>60.009</v>
      </c>
      <c r="O364" s="26">
        <v>8.49</v>
      </c>
      <c r="P364" s="26">
        <v>0.123948843728101</v>
      </c>
    </row>
    <row r="365" spans="1:16" ht="15" customHeight="1" x14ac:dyDescent="0.25">
      <c r="A365" s="30" t="s">
        <v>1120</v>
      </c>
      <c r="B365" s="31" t="s">
        <v>1199</v>
      </c>
      <c r="C365" s="31" t="s">
        <v>1200</v>
      </c>
      <c r="D365" s="31" t="s">
        <v>1201</v>
      </c>
      <c r="E365" s="31">
        <v>61454</v>
      </c>
      <c r="F365" s="31">
        <v>70685</v>
      </c>
      <c r="G365" s="31">
        <v>9231</v>
      </c>
      <c r="H365" s="32">
        <v>0.13059347809999999</v>
      </c>
      <c r="J365" s="26" t="s">
        <v>1158</v>
      </c>
      <c r="K365" s="26" t="s">
        <v>1120</v>
      </c>
      <c r="L365" s="26" t="s">
        <v>1157</v>
      </c>
      <c r="M365" s="26">
        <v>11.321999999999999</v>
      </c>
      <c r="N365" s="26">
        <v>0</v>
      </c>
      <c r="O365" s="26">
        <v>11.321999999999999</v>
      </c>
      <c r="P365" s="26">
        <v>1</v>
      </c>
    </row>
    <row r="366" spans="1:16" ht="15" customHeight="1" x14ac:dyDescent="0.25">
      <c r="A366" s="30" t="s">
        <v>1120</v>
      </c>
      <c r="B366" s="31" t="s">
        <v>1202</v>
      </c>
      <c r="C366" s="31" t="s">
        <v>1203</v>
      </c>
      <c r="D366" s="31" t="s">
        <v>1204</v>
      </c>
      <c r="E366" s="31">
        <v>44625</v>
      </c>
      <c r="F366" s="31">
        <v>46228</v>
      </c>
      <c r="G366" s="31">
        <v>1603</v>
      </c>
      <c r="H366" s="32">
        <v>3.4675954000000002E-2</v>
      </c>
      <c r="J366" s="26" t="s">
        <v>1161</v>
      </c>
      <c r="K366" s="26" t="s">
        <v>1120</v>
      </c>
      <c r="L366" s="26" t="s">
        <v>1160</v>
      </c>
      <c r="M366" s="26">
        <v>58.670999999999999</v>
      </c>
      <c r="N366" s="26">
        <v>38.128999999999998</v>
      </c>
      <c r="O366" s="26">
        <v>20.54</v>
      </c>
      <c r="P366" s="26">
        <v>0.350087777607336</v>
      </c>
    </row>
    <row r="367" spans="1:16" ht="15" customHeight="1" x14ac:dyDescent="0.25">
      <c r="A367" s="30" t="s">
        <v>1120</v>
      </c>
      <c r="B367" s="31" t="s">
        <v>1205</v>
      </c>
      <c r="C367" s="31" t="s">
        <v>1206</v>
      </c>
      <c r="D367" s="31" t="s">
        <v>1207</v>
      </c>
      <c r="E367" s="31">
        <v>166291</v>
      </c>
      <c r="F367" s="31">
        <v>168809.19472999999</v>
      </c>
      <c r="G367" s="31">
        <v>2518.1947267999999</v>
      </c>
      <c r="H367" s="32">
        <v>1.4917402600000001E-2</v>
      </c>
      <c r="J367" s="26" t="s">
        <v>1164</v>
      </c>
      <c r="K367" s="26" t="s">
        <v>1120</v>
      </c>
      <c r="L367" s="26" t="s">
        <v>1163</v>
      </c>
      <c r="M367" s="26">
        <v>11.305</v>
      </c>
      <c r="N367" s="26">
        <v>0</v>
      </c>
      <c r="O367" s="26">
        <v>11.305</v>
      </c>
      <c r="P367" s="26">
        <v>1</v>
      </c>
    </row>
    <row r="368" spans="1:16" ht="15" customHeight="1" x14ac:dyDescent="0.25">
      <c r="A368" s="30" t="s">
        <v>1120</v>
      </c>
      <c r="B368" s="31" t="s">
        <v>1208</v>
      </c>
      <c r="C368" s="31" t="s">
        <v>1209</v>
      </c>
      <c r="D368" s="31" t="s">
        <v>1210</v>
      </c>
      <c r="E368" s="31">
        <v>48710</v>
      </c>
      <c r="F368" s="31">
        <v>68989.370114000005</v>
      </c>
      <c r="G368" s="31">
        <v>20279.370114000001</v>
      </c>
      <c r="H368" s="32">
        <v>0.29394919940000003</v>
      </c>
      <c r="J368" s="26" t="s">
        <v>1167</v>
      </c>
      <c r="K368" s="26" t="s">
        <v>1120</v>
      </c>
      <c r="L368" s="26" t="s">
        <v>1166</v>
      </c>
      <c r="M368" s="26">
        <v>55.667999999999999</v>
      </c>
      <c r="N368" s="26">
        <v>47.491</v>
      </c>
      <c r="O368" s="26">
        <v>8.18</v>
      </c>
      <c r="P368" s="26">
        <v>0.14694258820148001</v>
      </c>
    </row>
    <row r="369" spans="1:16" ht="15" customHeight="1" x14ac:dyDescent="0.25">
      <c r="A369" s="30" t="s">
        <v>1120</v>
      </c>
      <c r="B369" s="31" t="s">
        <v>1211</v>
      </c>
      <c r="C369" s="31" t="s">
        <v>1212</v>
      </c>
      <c r="D369" s="31" t="s">
        <v>1213</v>
      </c>
      <c r="E369" s="31">
        <v>261763</v>
      </c>
      <c r="F369" s="31">
        <v>293613.63581000001</v>
      </c>
      <c r="G369" s="31">
        <v>31850.635808999999</v>
      </c>
      <c r="H369" s="32">
        <v>0.1084780539</v>
      </c>
      <c r="J369" s="26" t="s">
        <v>1170</v>
      </c>
      <c r="K369" s="26" t="s">
        <v>1120</v>
      </c>
      <c r="L369" s="26" t="s">
        <v>1169</v>
      </c>
      <c r="M369" s="26">
        <v>152.99799999999999</v>
      </c>
      <c r="N369" s="26">
        <v>129.78299999999999</v>
      </c>
      <c r="O369" s="26">
        <v>23.22</v>
      </c>
      <c r="P369" s="26">
        <v>0.15176668976065</v>
      </c>
    </row>
    <row r="370" spans="1:16" ht="15" customHeight="1" x14ac:dyDescent="0.25">
      <c r="A370" s="30" t="s">
        <v>1120</v>
      </c>
      <c r="B370" s="31" t="s">
        <v>1214</v>
      </c>
      <c r="C370" s="31" t="s">
        <v>1215</v>
      </c>
      <c r="D370" s="31" t="s">
        <v>1216</v>
      </c>
      <c r="E370" s="31">
        <v>145997</v>
      </c>
      <c r="F370" s="31">
        <v>152063.44501</v>
      </c>
      <c r="G370" s="31">
        <v>6066.4450114000001</v>
      </c>
      <c r="H370" s="32">
        <v>3.9894170600000001E-2</v>
      </c>
      <c r="J370" s="26" t="s">
        <v>1173</v>
      </c>
      <c r="K370" s="26" t="s">
        <v>1120</v>
      </c>
      <c r="L370" s="26" t="s">
        <v>1172</v>
      </c>
      <c r="M370" s="26">
        <v>41.637999999999998</v>
      </c>
      <c r="N370" s="26">
        <v>32.883000000000003</v>
      </c>
      <c r="O370" s="26">
        <v>8.76</v>
      </c>
      <c r="P370" s="26">
        <v>0.210384744704357</v>
      </c>
    </row>
    <row r="371" spans="1:16" ht="15" customHeight="1" x14ac:dyDescent="0.25">
      <c r="A371" s="30" t="s">
        <v>407</v>
      </c>
      <c r="B371" s="31" t="s">
        <v>407</v>
      </c>
      <c r="C371" s="31" t="s">
        <v>407</v>
      </c>
      <c r="D371" s="31" t="s">
        <v>407</v>
      </c>
      <c r="E371" s="31"/>
      <c r="F371" s="31"/>
      <c r="G371" s="31"/>
      <c r="H371" s="32"/>
      <c r="J371" s="26" t="s">
        <v>1176</v>
      </c>
      <c r="K371" s="26" t="s">
        <v>1120</v>
      </c>
      <c r="L371" s="26" t="s">
        <v>1175</v>
      </c>
      <c r="M371" s="26">
        <v>119.523</v>
      </c>
      <c r="N371" s="26">
        <v>101.63200000000001</v>
      </c>
      <c r="O371" s="26">
        <v>17.89</v>
      </c>
      <c r="P371" s="26">
        <v>0.14967830459409501</v>
      </c>
    </row>
    <row r="372" spans="1:16" ht="15" customHeight="1" x14ac:dyDescent="0.25">
      <c r="A372" s="30" t="s">
        <v>1217</v>
      </c>
      <c r="B372" s="30" t="s">
        <v>1218</v>
      </c>
      <c r="C372" s="30" t="s">
        <v>1219</v>
      </c>
      <c r="D372" s="30" t="s">
        <v>407</v>
      </c>
      <c r="E372" s="30">
        <v>24361402</v>
      </c>
      <c r="F372" s="30">
        <v>28367544.57</v>
      </c>
      <c r="G372" s="30">
        <v>4006142.5702999998</v>
      </c>
      <c r="H372" s="33">
        <v>0.14122274700000001</v>
      </c>
      <c r="J372" s="26" t="s">
        <v>1179</v>
      </c>
      <c r="K372" s="26" t="s">
        <v>1120</v>
      </c>
      <c r="L372" s="26" t="s">
        <v>1178</v>
      </c>
      <c r="M372" s="26">
        <v>119.196</v>
      </c>
      <c r="N372" s="26">
        <v>68.332999999999998</v>
      </c>
      <c r="O372" s="26">
        <v>50.86</v>
      </c>
      <c r="P372" s="26">
        <v>0.42669217087821698</v>
      </c>
    </row>
    <row r="373" spans="1:16" ht="15" customHeight="1" x14ac:dyDescent="0.25">
      <c r="A373" s="30" t="s">
        <v>407</v>
      </c>
      <c r="B373" s="31" t="s">
        <v>407</v>
      </c>
      <c r="C373" s="31" t="s">
        <v>407</v>
      </c>
      <c r="D373" s="31" t="s">
        <v>407</v>
      </c>
      <c r="E373" s="31"/>
      <c r="F373" s="31"/>
      <c r="G373" s="31"/>
      <c r="H373" s="32"/>
      <c r="J373" s="26" t="s">
        <v>1182</v>
      </c>
      <c r="K373" s="26" t="s">
        <v>1120</v>
      </c>
      <c r="L373" s="26" t="s">
        <v>1181</v>
      </c>
      <c r="M373" s="26">
        <v>48.134</v>
      </c>
      <c r="N373" s="26">
        <v>21.047000000000001</v>
      </c>
      <c r="O373" s="26">
        <v>27.09</v>
      </c>
      <c r="P373" s="26">
        <v>0.56280383928200395</v>
      </c>
    </row>
    <row r="374" spans="1:16" ht="15" customHeight="1" x14ac:dyDescent="0.25">
      <c r="A374" s="30" t="s">
        <v>407</v>
      </c>
      <c r="B374" s="30" t="s">
        <v>1</v>
      </c>
      <c r="C374" s="30" t="s">
        <v>1220</v>
      </c>
      <c r="D374" s="30" t="s">
        <v>407</v>
      </c>
      <c r="E374" s="30">
        <v>21007514</v>
      </c>
      <c r="F374" s="30">
        <v>24435950</v>
      </c>
      <c r="G374" s="30">
        <v>3428436</v>
      </c>
      <c r="H374" s="33">
        <v>0.1403029553</v>
      </c>
      <c r="J374" s="26" t="s">
        <v>1185</v>
      </c>
      <c r="K374" s="26" t="s">
        <v>1120</v>
      </c>
      <c r="L374" s="26" t="s">
        <v>1184</v>
      </c>
      <c r="M374" s="26">
        <v>252.73099999999999</v>
      </c>
      <c r="N374" s="26">
        <v>223.3</v>
      </c>
      <c r="O374" s="26">
        <v>29.43</v>
      </c>
      <c r="P374" s="26">
        <v>0.116447922890346</v>
      </c>
    </row>
    <row r="375" spans="1:16" ht="15" customHeight="1" x14ac:dyDescent="0.25">
      <c r="A375" s="30" t="s">
        <v>407</v>
      </c>
      <c r="B375" s="31" t="s">
        <v>418</v>
      </c>
      <c r="C375" s="31" t="s">
        <v>1221</v>
      </c>
      <c r="D375" s="31" t="s">
        <v>1222</v>
      </c>
      <c r="E375" s="31">
        <v>1148252</v>
      </c>
      <c r="F375" s="31">
        <v>1239800</v>
      </c>
      <c r="G375" s="31">
        <v>91548</v>
      </c>
      <c r="H375" s="32">
        <v>7.3840942100000001E-2</v>
      </c>
      <c r="J375" s="26" t="s">
        <v>1188</v>
      </c>
      <c r="K375" s="26" t="s">
        <v>1120</v>
      </c>
      <c r="L375" s="26" t="s">
        <v>1187</v>
      </c>
      <c r="M375" s="26">
        <v>88.085999999999999</v>
      </c>
      <c r="N375" s="26">
        <v>81.896000000000001</v>
      </c>
      <c r="O375" s="26">
        <v>6.19</v>
      </c>
      <c r="P375" s="26">
        <v>7.0272233953182106E-2</v>
      </c>
    </row>
    <row r="376" spans="1:16" ht="15" customHeight="1" x14ac:dyDescent="0.25">
      <c r="A376" s="30" t="s">
        <v>407</v>
      </c>
      <c r="B376" s="31" t="s">
        <v>443</v>
      </c>
      <c r="C376" s="31" t="s">
        <v>1223</v>
      </c>
      <c r="D376" s="31" t="s">
        <v>1224</v>
      </c>
      <c r="E376" s="31">
        <v>3009792</v>
      </c>
      <c r="F376" s="31">
        <v>3300940</v>
      </c>
      <c r="G376" s="31">
        <v>291148</v>
      </c>
      <c r="H376" s="32">
        <v>8.8201542600000002E-2</v>
      </c>
      <c r="J376" s="26" t="s">
        <v>1191</v>
      </c>
      <c r="K376" s="26" t="s">
        <v>1120</v>
      </c>
      <c r="L376" s="26" t="s">
        <v>1190</v>
      </c>
      <c r="M376" s="26">
        <v>45.356999999999999</v>
      </c>
      <c r="N376" s="26">
        <v>41.859000000000002</v>
      </c>
      <c r="O376" s="26">
        <v>3.5</v>
      </c>
      <c r="P376" s="26">
        <v>7.7165597371960201E-2</v>
      </c>
    </row>
    <row r="377" spans="1:16" ht="15" customHeight="1" x14ac:dyDescent="0.25">
      <c r="A377" s="30" t="s">
        <v>407</v>
      </c>
      <c r="B377" s="31" t="s">
        <v>522</v>
      </c>
      <c r="C377" s="31" t="s">
        <v>1225</v>
      </c>
      <c r="D377" s="31" t="s">
        <v>1226</v>
      </c>
      <c r="E377" s="31">
        <v>2199859</v>
      </c>
      <c r="F377" s="31">
        <v>2437910</v>
      </c>
      <c r="G377" s="31">
        <v>238051</v>
      </c>
      <c r="H377" s="32">
        <v>9.76455242E-2</v>
      </c>
      <c r="J377" s="26" t="s">
        <v>1194</v>
      </c>
      <c r="K377" s="26" t="s">
        <v>1120</v>
      </c>
      <c r="L377" s="26" t="s">
        <v>1193</v>
      </c>
      <c r="M377" s="26">
        <v>80.911000000000001</v>
      </c>
      <c r="N377" s="26">
        <v>76.795000000000002</v>
      </c>
      <c r="O377" s="26">
        <v>4.12</v>
      </c>
      <c r="P377" s="26">
        <v>5.0920146827996199E-2</v>
      </c>
    </row>
    <row r="378" spans="1:16" ht="15" customHeight="1" x14ac:dyDescent="0.25">
      <c r="A378" s="30" t="s">
        <v>407</v>
      </c>
      <c r="B378" s="31" t="s">
        <v>565</v>
      </c>
      <c r="C378" s="31" t="s">
        <v>1227</v>
      </c>
      <c r="D378" s="31" t="s">
        <v>1228</v>
      </c>
      <c r="E378" s="31">
        <v>1868816</v>
      </c>
      <c r="F378" s="31">
        <v>2105090</v>
      </c>
      <c r="G378" s="31">
        <v>236274</v>
      </c>
      <c r="H378" s="32">
        <v>0.1122393817</v>
      </c>
      <c r="J378" s="26" t="s">
        <v>1197</v>
      </c>
      <c r="K378" s="26" t="s">
        <v>1120</v>
      </c>
      <c r="L378" s="26" t="s">
        <v>1196</v>
      </c>
      <c r="M378" s="26">
        <v>56.927999999999997</v>
      </c>
      <c r="N378" s="26">
        <v>41.798000000000002</v>
      </c>
      <c r="O378" s="26">
        <v>15.13</v>
      </c>
      <c r="P378" s="26">
        <v>0.26577431141090502</v>
      </c>
    </row>
    <row r="379" spans="1:16" ht="15" customHeight="1" x14ac:dyDescent="0.25">
      <c r="A379" s="30" t="s">
        <v>407</v>
      </c>
      <c r="B379" s="31" t="s">
        <v>399</v>
      </c>
      <c r="C379" s="31" t="s">
        <v>1229</v>
      </c>
      <c r="D379" s="31" t="s">
        <v>1230</v>
      </c>
      <c r="E379" s="31">
        <v>2202815</v>
      </c>
      <c r="F379" s="31">
        <v>2505560</v>
      </c>
      <c r="G379" s="31">
        <v>302745</v>
      </c>
      <c r="H379" s="32">
        <v>0.1208292757</v>
      </c>
      <c r="J379" s="26" t="s">
        <v>1200</v>
      </c>
      <c r="K379" s="26" t="s">
        <v>1120</v>
      </c>
      <c r="L379" s="26" t="s">
        <v>1199</v>
      </c>
      <c r="M379" s="26">
        <v>74.891000000000005</v>
      </c>
      <c r="N379" s="26">
        <v>61.338999999999999</v>
      </c>
      <c r="O379" s="26">
        <v>13.55</v>
      </c>
      <c r="P379" s="26">
        <v>0.18092961771107299</v>
      </c>
    </row>
    <row r="380" spans="1:16" ht="15" customHeight="1" x14ac:dyDescent="0.25">
      <c r="A380" s="30" t="s">
        <v>407</v>
      </c>
      <c r="B380" s="31" t="s">
        <v>706</v>
      </c>
      <c r="C380" s="31" t="s">
        <v>1231</v>
      </c>
      <c r="D380" s="31" t="s">
        <v>1232</v>
      </c>
      <c r="E380" s="31">
        <v>2180856</v>
      </c>
      <c r="F380" s="31">
        <v>2701650</v>
      </c>
      <c r="G380" s="31">
        <v>520794</v>
      </c>
      <c r="H380" s="32">
        <v>0.1927688635</v>
      </c>
      <c r="J380" s="26" t="s">
        <v>1203</v>
      </c>
      <c r="K380" s="26" t="s">
        <v>1120</v>
      </c>
      <c r="L380" s="26" t="s">
        <v>1202</v>
      </c>
      <c r="M380" s="26">
        <v>46.985999999999997</v>
      </c>
      <c r="N380" s="26">
        <v>44.597000000000001</v>
      </c>
      <c r="O380" s="26">
        <v>2.39</v>
      </c>
      <c r="P380" s="26">
        <v>5.0866215468437399E-2</v>
      </c>
    </row>
    <row r="381" spans="1:16" ht="15" customHeight="1" x14ac:dyDescent="0.25">
      <c r="A381" s="30" t="s">
        <v>407</v>
      </c>
      <c r="B381" s="31" t="s">
        <v>401</v>
      </c>
      <c r="C381" s="31" t="s">
        <v>1233</v>
      </c>
      <c r="D381" s="31" t="s">
        <v>1234</v>
      </c>
      <c r="E381" s="31">
        <v>1216723</v>
      </c>
      <c r="F381" s="31">
        <v>1568820</v>
      </c>
      <c r="G381" s="31">
        <v>352097</v>
      </c>
      <c r="H381" s="32">
        <v>0.2244342882</v>
      </c>
      <c r="J381" s="26" t="s">
        <v>1206</v>
      </c>
      <c r="K381" s="26" t="s">
        <v>1120</v>
      </c>
      <c r="L381" s="26" t="s">
        <v>1205</v>
      </c>
      <c r="M381" s="26">
        <v>178.18299999999999</v>
      </c>
      <c r="N381" s="26">
        <v>165.91800000000001</v>
      </c>
      <c r="O381" s="26">
        <v>12.27</v>
      </c>
      <c r="P381" s="26">
        <v>6.8861788161609094E-2</v>
      </c>
    </row>
    <row r="382" spans="1:16" ht="15" customHeight="1" x14ac:dyDescent="0.25">
      <c r="A382" s="30" t="s">
        <v>407</v>
      </c>
      <c r="B382" s="31" t="s">
        <v>402</v>
      </c>
      <c r="C382" s="31" t="s">
        <v>1235</v>
      </c>
      <c r="D382" s="31" t="s">
        <v>1236</v>
      </c>
      <c r="E382" s="31">
        <v>1835706</v>
      </c>
      <c r="F382" s="31">
        <v>2073790</v>
      </c>
      <c r="G382" s="31">
        <v>238084</v>
      </c>
      <c r="H382" s="32">
        <v>0.1148062244</v>
      </c>
      <c r="J382" s="26" t="s">
        <v>1209</v>
      </c>
      <c r="K382" s="26" t="s">
        <v>1120</v>
      </c>
      <c r="L382" s="26" t="s">
        <v>1208</v>
      </c>
      <c r="M382" s="26">
        <v>73.266999999999996</v>
      </c>
      <c r="N382" s="26">
        <v>48.597000000000001</v>
      </c>
      <c r="O382" s="26">
        <v>24.67</v>
      </c>
      <c r="P382" s="26">
        <v>0.33671366372309502</v>
      </c>
    </row>
    <row r="383" spans="1:16" ht="15" customHeight="1" x14ac:dyDescent="0.25">
      <c r="A383" s="30" t="s">
        <v>407</v>
      </c>
      <c r="B383" s="31" t="s">
        <v>863</v>
      </c>
      <c r="C383" s="31" t="s">
        <v>1237</v>
      </c>
      <c r="D383" s="31" t="s">
        <v>1238</v>
      </c>
      <c r="E383" s="31">
        <v>3379786</v>
      </c>
      <c r="F383" s="31">
        <v>3934940</v>
      </c>
      <c r="G383" s="31">
        <v>555154</v>
      </c>
      <c r="H383" s="32">
        <v>0.1410832185</v>
      </c>
      <c r="J383" s="26" t="s">
        <v>1212</v>
      </c>
      <c r="K383" s="26" t="s">
        <v>1120</v>
      </c>
      <c r="L383" s="26" t="s">
        <v>1211</v>
      </c>
      <c r="M383" s="26">
        <v>314.60399999999998</v>
      </c>
      <c r="N383" s="26">
        <v>261.25700000000001</v>
      </c>
      <c r="O383" s="26">
        <v>53.35</v>
      </c>
      <c r="P383" s="26">
        <v>0.169578263467725</v>
      </c>
    </row>
    <row r="384" spans="1:16" ht="15" customHeight="1" x14ac:dyDescent="0.25">
      <c r="A384" s="34" t="s">
        <v>407</v>
      </c>
      <c r="B384" s="35" t="s">
        <v>992</v>
      </c>
      <c r="C384" s="31" t="s">
        <v>1239</v>
      </c>
      <c r="D384" s="31" t="s">
        <v>1240</v>
      </c>
      <c r="E384" s="35">
        <v>1964909</v>
      </c>
      <c r="F384" s="35">
        <v>2567450</v>
      </c>
      <c r="G384" s="35">
        <v>602541</v>
      </c>
      <c r="H384" s="36">
        <v>0.23468460920000001</v>
      </c>
      <c r="J384" s="26" t="s">
        <v>1215</v>
      </c>
      <c r="K384" s="26" t="s">
        <v>1120</v>
      </c>
      <c r="L384" s="26" t="s">
        <v>1214</v>
      </c>
      <c r="M384" s="26">
        <v>156.69399999999999</v>
      </c>
      <c r="N384" s="26">
        <v>145.81100000000001</v>
      </c>
      <c r="O384" s="26">
        <v>10.88</v>
      </c>
      <c r="P384" s="26">
        <v>6.9434694372471198E-2</v>
      </c>
    </row>
    <row r="385" spans="1:8" ht="15" customHeight="1" x14ac:dyDescent="0.25">
      <c r="A385" s="30" t="s">
        <v>407</v>
      </c>
      <c r="B385" s="30" t="s">
        <v>1053</v>
      </c>
      <c r="C385" s="30" t="s">
        <v>1241</v>
      </c>
      <c r="D385" s="30" t="s">
        <v>1242</v>
      </c>
      <c r="E385" s="30">
        <v>1166182</v>
      </c>
      <c r="F385" s="30">
        <v>1440960</v>
      </c>
      <c r="G385" s="30">
        <v>274778</v>
      </c>
      <c r="H385" s="33">
        <v>0.19069092830000001</v>
      </c>
    </row>
    <row r="386" spans="1:8" ht="15" customHeight="1" x14ac:dyDescent="0.25">
      <c r="A386" s="37" t="s">
        <v>407</v>
      </c>
      <c r="B386" s="38" t="s">
        <v>1120</v>
      </c>
      <c r="C386" s="30" t="s">
        <v>1243</v>
      </c>
      <c r="D386" s="30" t="s">
        <v>1244</v>
      </c>
      <c r="E386" s="38">
        <v>2117573</v>
      </c>
      <c r="F386" s="38">
        <v>2490634.5702999998</v>
      </c>
      <c r="G386" s="38">
        <v>373061.57027999999</v>
      </c>
      <c r="H386" s="39">
        <v>0.14978575129999999</v>
      </c>
    </row>
    <row r="387" spans="1:8" ht="15" customHeight="1" x14ac:dyDescent="0.25">
      <c r="A387" s="40" t="s">
        <v>407</v>
      </c>
      <c r="B387" s="41" t="s">
        <v>1245</v>
      </c>
      <c r="C387" s="42" t="s">
        <v>1245</v>
      </c>
      <c r="D387" s="42" t="s">
        <v>407</v>
      </c>
      <c r="E387" s="41">
        <v>70133</v>
      </c>
      <c r="F387" s="41"/>
      <c r="G387" s="41">
        <v>0</v>
      </c>
      <c r="H387" s="43"/>
    </row>
    <row r="388" spans="1:8" ht="15" customHeight="1" x14ac:dyDescent="0.25">
      <c r="A388" s="30" t="s">
        <v>407</v>
      </c>
      <c r="B388" s="35" t="s">
        <v>407</v>
      </c>
      <c r="C388" s="31" t="s">
        <v>407</v>
      </c>
      <c r="D388" s="31" t="s">
        <v>407</v>
      </c>
      <c r="E388" s="35"/>
      <c r="F388" s="35"/>
      <c r="G388" s="35"/>
      <c r="H388" s="36"/>
    </row>
    <row r="390" spans="1:8" x14ac:dyDescent="0.25">
      <c r="B390" s="26" t="s">
        <v>1246</v>
      </c>
      <c r="D390" s="34"/>
    </row>
    <row r="391" spans="1:8" x14ac:dyDescent="0.25">
      <c r="B391" s="26" t="s">
        <v>1247</v>
      </c>
      <c r="D391" s="34"/>
    </row>
    <row r="392" spans="1:8" x14ac:dyDescent="0.25">
      <c r="B392" s="26" t="s">
        <v>1248</v>
      </c>
      <c r="D392" s="34"/>
    </row>
    <row r="393" spans="1:8" x14ac:dyDescent="0.25">
      <c r="B393" s="26" t="s">
        <v>1249</v>
      </c>
      <c r="D393" s="34"/>
      <c r="E393" s="31"/>
      <c r="F393" s="31"/>
      <c r="G393" s="31"/>
      <c r="H393" s="31"/>
    </row>
    <row r="394" spans="1:8" x14ac:dyDescent="0.25">
      <c r="B394" s="26" t="s">
        <v>1250</v>
      </c>
      <c r="D394" s="34"/>
    </row>
    <row r="395" spans="1:8" x14ac:dyDescent="0.25">
      <c r="B395" s="26" t="s">
        <v>1251</v>
      </c>
      <c r="D395" s="34"/>
    </row>
    <row r="396" spans="1:8" x14ac:dyDescent="0.25">
      <c r="B396" s="26" t="s">
        <v>1252</v>
      </c>
      <c r="D396" s="44"/>
    </row>
    <row r="397" spans="1:8" x14ac:dyDescent="0.25">
      <c r="B397" s="26" t="s">
        <v>1253</v>
      </c>
      <c r="D397" s="45"/>
    </row>
    <row r="398" spans="1:8" x14ac:dyDescent="0.25">
      <c r="B398" s="46" t="s">
        <v>1254</v>
      </c>
      <c r="D398" s="45"/>
    </row>
    <row r="399" spans="1:8" x14ac:dyDescent="0.25">
      <c r="B399" s="26" t="s">
        <v>1255</v>
      </c>
      <c r="D399" s="45"/>
    </row>
    <row r="400" spans="1:8" x14ac:dyDescent="0.25">
      <c r="B400" s="47" t="s">
        <v>1256</v>
      </c>
      <c r="D400" s="45"/>
    </row>
    <row r="401" spans="2:8" x14ac:dyDescent="0.25">
      <c r="B401" s="26" t="s">
        <v>1257</v>
      </c>
      <c r="D401" s="45"/>
    </row>
    <row r="402" spans="2:8" x14ac:dyDescent="0.25">
      <c r="B402" s="26" t="s">
        <v>1258</v>
      </c>
      <c r="D402" s="45"/>
    </row>
    <row r="403" spans="2:8" x14ac:dyDescent="0.25">
      <c r="B403" s="26" t="s">
        <v>1259</v>
      </c>
      <c r="D403" s="45"/>
    </row>
    <row r="404" spans="2:8" x14ac:dyDescent="0.25">
      <c r="B404" s="26" t="s">
        <v>1260</v>
      </c>
      <c r="D404" s="44"/>
      <c r="E404" s="31"/>
      <c r="F404" s="31"/>
      <c r="G404" s="31"/>
      <c r="H404" s="31"/>
    </row>
    <row r="405" spans="2:8" x14ac:dyDescent="0.25">
      <c r="B405" s="26" t="s">
        <v>1261</v>
      </c>
      <c r="D405" s="44"/>
    </row>
    <row r="406" spans="2:8" ht="14.25" customHeight="1" x14ac:dyDescent="0.25">
      <c r="B406" s="44"/>
      <c r="D406" s="44"/>
    </row>
    <row r="407" spans="2:8" x14ac:dyDescent="0.25">
      <c r="B407" s="44"/>
    </row>
    <row r="408" spans="2:8" x14ac:dyDescent="0.25">
      <c r="B408" s="34"/>
    </row>
  </sheetData>
  <conditionalFormatting sqref="H3:H382 G383:H383">
    <cfRule type="cellIs" dxfId="0" priority="1" operator="lessThan">
      <formula>0</formula>
    </cfRule>
  </conditionalFormatting>
  <hyperlinks>
    <hyperlink ref="B393" r:id="rId1" display="    http://www.ons.gov.uk/ons/publications/re-reference-tables.html?edition=tcm%3A77-294273" xr:uid="{D9BA0D37-C70D-43B1-AE81-07430C97C66F}"/>
    <hyperlink ref="B398" r:id="rId2" xr:uid="{EEC0D095-563C-424F-91FB-3C833817E0DA}"/>
    <hyperlink ref="B400" r:id="rId3" xr:uid="{81FFFDF7-8C89-4D26-A065-71CEF4DA8E0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CAF5-384E-4EA9-861B-831F259A643F}">
  <sheetPr codeName="Sheet12"/>
  <dimension ref="A1:G384"/>
  <sheetViews>
    <sheetView topLeftCell="A27" workbookViewId="0">
      <selection activeCell="C330" sqref="C1:C1048576"/>
    </sheetView>
  </sheetViews>
  <sheetFormatPr defaultRowHeight="14.4" x14ac:dyDescent="0.3"/>
  <cols>
    <col min="4" max="7" width="19.77734375" customWidth="1"/>
  </cols>
  <sheetData>
    <row r="1" spans="1:7" x14ac:dyDescent="0.3">
      <c r="A1" t="s">
        <v>1296</v>
      </c>
    </row>
    <row r="2" spans="1:7" x14ac:dyDescent="0.3">
      <c r="A2" t="s">
        <v>1275</v>
      </c>
    </row>
    <row r="3" spans="1:7" x14ac:dyDescent="0.3">
      <c r="A3" t="s">
        <v>1276</v>
      </c>
    </row>
    <row r="4" spans="1:7" x14ac:dyDescent="0.3">
      <c r="A4" t="s">
        <v>1277</v>
      </c>
    </row>
    <row r="5" spans="1:7" ht="72" x14ac:dyDescent="0.3">
      <c r="A5" t="s">
        <v>1278</v>
      </c>
      <c r="B5" t="s">
        <v>1279</v>
      </c>
      <c r="C5" t="s">
        <v>1280</v>
      </c>
      <c r="D5" s="58" t="s">
        <v>1281</v>
      </c>
      <c r="E5" s="58" t="s">
        <v>1282</v>
      </c>
      <c r="F5" s="58" t="s">
        <v>1283</v>
      </c>
      <c r="G5" s="58" t="s">
        <v>1284</v>
      </c>
    </row>
    <row r="6" spans="1:7" x14ac:dyDescent="0.3">
      <c r="A6" t="s">
        <v>1219</v>
      </c>
      <c r="B6" t="s">
        <v>1218</v>
      </c>
      <c r="C6" t="s">
        <v>1285</v>
      </c>
      <c r="D6">
        <v>28782.715</v>
      </c>
      <c r="E6">
        <v>24446.732</v>
      </c>
      <c r="F6">
        <v>4335.9799999999996</v>
      </c>
      <c r="G6">
        <v>0.15064527442946199</v>
      </c>
    </row>
    <row r="7" spans="1:7" x14ac:dyDescent="0.3">
      <c r="A7" t="s">
        <v>1286</v>
      </c>
      <c r="B7" t="s">
        <v>1287</v>
      </c>
      <c r="C7" t="s">
        <v>1285</v>
      </c>
      <c r="D7">
        <v>26128.99</v>
      </c>
      <c r="E7">
        <v>22304.588</v>
      </c>
      <c r="F7">
        <v>3824.4</v>
      </c>
      <c r="G7">
        <v>0.14636616264157201</v>
      </c>
    </row>
    <row r="8" spans="1:7" x14ac:dyDescent="0.3">
      <c r="A8" t="s">
        <v>1220</v>
      </c>
      <c r="B8" t="s">
        <v>1</v>
      </c>
      <c r="C8" t="s">
        <v>1285</v>
      </c>
      <c r="D8">
        <v>24679.59</v>
      </c>
      <c r="E8">
        <v>21108.713</v>
      </c>
      <c r="F8">
        <v>3570.88</v>
      </c>
      <c r="G8">
        <v>0.14468959978670601</v>
      </c>
    </row>
    <row r="9" spans="1:7" x14ac:dyDescent="0.3">
      <c r="A9" t="s">
        <v>1221</v>
      </c>
      <c r="B9" t="s">
        <v>418</v>
      </c>
      <c r="C9" t="s">
        <v>1285</v>
      </c>
      <c r="D9">
        <v>1248.79</v>
      </c>
      <c r="E9">
        <v>1154.876</v>
      </c>
      <c r="F9">
        <v>93.91</v>
      </c>
      <c r="G9">
        <v>7.5200794368949095E-2</v>
      </c>
    </row>
    <row r="10" spans="1:7" x14ac:dyDescent="0.3">
      <c r="A10" t="s">
        <v>1223</v>
      </c>
      <c r="B10" t="s">
        <v>443</v>
      </c>
      <c r="C10" t="s">
        <v>1285</v>
      </c>
      <c r="D10">
        <v>3330.09</v>
      </c>
      <c r="E10">
        <v>3020.84</v>
      </c>
      <c r="F10">
        <v>309.25</v>
      </c>
      <c r="G10">
        <v>9.2865357993327499E-2</v>
      </c>
    </row>
    <row r="11" spans="1:7" x14ac:dyDescent="0.3">
      <c r="A11" t="s">
        <v>1225</v>
      </c>
      <c r="B11" t="s">
        <v>522</v>
      </c>
      <c r="C11" t="s">
        <v>1285</v>
      </c>
      <c r="D11">
        <v>2456.0500000000002</v>
      </c>
      <c r="E11">
        <v>2209.3310000000001</v>
      </c>
      <c r="F11">
        <v>246.72</v>
      </c>
      <c r="G11">
        <v>0.100453980985729</v>
      </c>
    </row>
    <row r="12" spans="1:7" x14ac:dyDescent="0.3">
      <c r="A12" t="s">
        <v>1227</v>
      </c>
      <c r="B12" t="s">
        <v>565</v>
      </c>
      <c r="C12" t="s">
        <v>1285</v>
      </c>
      <c r="D12">
        <v>2127.25</v>
      </c>
      <c r="E12">
        <v>1882.135</v>
      </c>
      <c r="F12">
        <v>245.12</v>
      </c>
      <c r="G12">
        <v>0.115228581501939</v>
      </c>
    </row>
    <row r="13" spans="1:7" x14ac:dyDescent="0.3">
      <c r="A13" t="s">
        <v>1229</v>
      </c>
      <c r="B13" t="s">
        <v>399</v>
      </c>
      <c r="C13" t="s">
        <v>1285</v>
      </c>
      <c r="D13">
        <v>2532.65</v>
      </c>
      <c r="E13">
        <v>2215.0549999999998</v>
      </c>
      <c r="F13">
        <v>317.60000000000002</v>
      </c>
      <c r="G13">
        <v>0.125402246658638</v>
      </c>
    </row>
    <row r="14" spans="1:7" x14ac:dyDescent="0.3">
      <c r="A14" t="s">
        <v>1231</v>
      </c>
      <c r="B14" t="s">
        <v>706</v>
      </c>
      <c r="C14" t="s">
        <v>1285</v>
      </c>
      <c r="D14">
        <v>2731.95</v>
      </c>
      <c r="E14">
        <v>2195.431</v>
      </c>
      <c r="F14">
        <v>536.52</v>
      </c>
      <c r="G14">
        <v>0.19638719595893001</v>
      </c>
    </row>
    <row r="15" spans="1:7" x14ac:dyDescent="0.3">
      <c r="A15" t="s">
        <v>1288</v>
      </c>
      <c r="B15" t="s">
        <v>1289</v>
      </c>
      <c r="C15" t="s">
        <v>1285</v>
      </c>
      <c r="D15">
        <v>3679.91</v>
      </c>
      <c r="E15">
        <v>3050.0709999999999</v>
      </c>
      <c r="F15">
        <v>629.84</v>
      </c>
      <c r="G15">
        <v>0.171156359802278</v>
      </c>
    </row>
    <row r="16" spans="1:7" x14ac:dyDescent="0.3">
      <c r="A16" t="s">
        <v>1233</v>
      </c>
      <c r="B16" t="s">
        <v>401</v>
      </c>
      <c r="C16" t="s">
        <v>1285</v>
      </c>
      <c r="D16">
        <v>1586.35</v>
      </c>
      <c r="E16">
        <v>1213.559</v>
      </c>
      <c r="F16">
        <v>372.79</v>
      </c>
      <c r="G16">
        <v>0.234998581649699</v>
      </c>
    </row>
    <row r="17" spans="1:7" x14ac:dyDescent="0.3">
      <c r="A17" t="s">
        <v>1235</v>
      </c>
      <c r="B17" t="s">
        <v>402</v>
      </c>
      <c r="C17" t="s">
        <v>1285</v>
      </c>
      <c r="D17">
        <v>2093.56</v>
      </c>
      <c r="E17">
        <v>1836.5119999999999</v>
      </c>
      <c r="F17">
        <v>257.05</v>
      </c>
      <c r="G17">
        <v>0.122781291197768</v>
      </c>
    </row>
    <row r="18" spans="1:7" x14ac:dyDescent="0.3">
      <c r="A18" t="s">
        <v>1237</v>
      </c>
      <c r="B18" t="s">
        <v>863</v>
      </c>
      <c r="C18" t="s">
        <v>1285</v>
      </c>
      <c r="D18">
        <v>3978.06</v>
      </c>
      <c r="E18">
        <v>3401.433</v>
      </c>
      <c r="F18">
        <v>576.63</v>
      </c>
      <c r="G18">
        <v>0.14495256481802701</v>
      </c>
    </row>
    <row r="19" spans="1:7" x14ac:dyDescent="0.3">
      <c r="A19" t="s">
        <v>1239</v>
      </c>
      <c r="B19" t="s">
        <v>992</v>
      </c>
      <c r="C19" t="s">
        <v>1285</v>
      </c>
      <c r="D19">
        <v>2594.86</v>
      </c>
      <c r="E19">
        <v>1979.5409999999999</v>
      </c>
      <c r="F19">
        <v>615.32000000000005</v>
      </c>
      <c r="G19">
        <v>0.23713032687697999</v>
      </c>
    </row>
    <row r="20" spans="1:7" x14ac:dyDescent="0.3">
      <c r="A20" t="s">
        <v>1241</v>
      </c>
      <c r="B20" t="s">
        <v>1053</v>
      </c>
      <c r="C20" t="s">
        <v>1285</v>
      </c>
      <c r="D20">
        <v>1449.4</v>
      </c>
      <c r="E20">
        <v>1172.2139999999999</v>
      </c>
      <c r="F20">
        <v>277.19</v>
      </c>
      <c r="G20">
        <v>0.191244652959845</v>
      </c>
    </row>
    <row r="21" spans="1:7" x14ac:dyDescent="0.3">
      <c r="A21" t="s">
        <v>1243</v>
      </c>
      <c r="B21" t="s">
        <v>1120</v>
      </c>
      <c r="C21" t="s">
        <v>1285</v>
      </c>
      <c r="D21">
        <v>2653.7249999999999</v>
      </c>
      <c r="E21">
        <v>2142.1439999999998</v>
      </c>
      <c r="F21">
        <v>511.58</v>
      </c>
      <c r="G21">
        <v>0.19277807610057601</v>
      </c>
    </row>
    <row r="22" spans="1:7" x14ac:dyDescent="0.3">
      <c r="A22" t="s">
        <v>419</v>
      </c>
      <c r="B22" t="s">
        <v>418</v>
      </c>
      <c r="C22" t="s">
        <v>122</v>
      </c>
      <c r="D22">
        <v>44.26</v>
      </c>
      <c r="E22">
        <v>42.776000000000003</v>
      </c>
      <c r="F22">
        <v>1.48</v>
      </c>
      <c r="G22">
        <v>3.34387708992318E-2</v>
      </c>
    </row>
    <row r="23" spans="1:7" x14ac:dyDescent="0.3">
      <c r="A23" t="s">
        <v>421</v>
      </c>
      <c r="B23" t="s">
        <v>418</v>
      </c>
      <c r="C23" t="s">
        <v>126</v>
      </c>
      <c r="D23">
        <v>64.28</v>
      </c>
      <c r="E23">
        <v>61.985999999999997</v>
      </c>
      <c r="F23">
        <v>2.29</v>
      </c>
      <c r="G23">
        <v>3.56253889234599E-2</v>
      </c>
    </row>
    <row r="24" spans="1:7" x14ac:dyDescent="0.3">
      <c r="A24" t="s">
        <v>423</v>
      </c>
      <c r="B24" t="s">
        <v>418</v>
      </c>
      <c r="C24" t="s">
        <v>127</v>
      </c>
      <c r="D24">
        <v>64.98</v>
      </c>
      <c r="E24">
        <v>62.106000000000002</v>
      </c>
      <c r="F24">
        <v>2.87</v>
      </c>
      <c r="G24">
        <v>4.4167436134195097E-2</v>
      </c>
    </row>
    <row r="25" spans="1:7" x14ac:dyDescent="0.3">
      <c r="A25" t="s">
        <v>425</v>
      </c>
      <c r="B25" t="s">
        <v>418</v>
      </c>
      <c r="C25" t="s">
        <v>129</v>
      </c>
      <c r="D25">
        <v>88.16</v>
      </c>
      <c r="E25">
        <v>85.233000000000004</v>
      </c>
      <c r="F25">
        <v>2.93</v>
      </c>
      <c r="G25">
        <v>3.3235027223230497E-2</v>
      </c>
    </row>
    <row r="26" spans="1:7" x14ac:dyDescent="0.3">
      <c r="A26" t="s">
        <v>427</v>
      </c>
      <c r="B26" t="s">
        <v>418</v>
      </c>
      <c r="C26" t="s">
        <v>130</v>
      </c>
      <c r="D26">
        <v>51.36</v>
      </c>
      <c r="E26">
        <v>48.625</v>
      </c>
      <c r="F26">
        <v>2.74</v>
      </c>
      <c r="G26">
        <v>5.3348909657320899E-2</v>
      </c>
    </row>
    <row r="27" spans="1:7" x14ac:dyDescent="0.3">
      <c r="A27" t="s">
        <v>429</v>
      </c>
      <c r="B27" t="s">
        <v>418</v>
      </c>
      <c r="C27" t="s">
        <v>38</v>
      </c>
      <c r="D27">
        <v>248.5</v>
      </c>
      <c r="E27">
        <v>232.18799999999999</v>
      </c>
      <c r="F27">
        <v>16.309999999999999</v>
      </c>
      <c r="G27">
        <v>6.5633802816901399E-2</v>
      </c>
    </row>
    <row r="28" spans="1:7" x14ac:dyDescent="0.3">
      <c r="A28" t="s">
        <v>431</v>
      </c>
      <c r="B28" t="s">
        <v>418</v>
      </c>
      <c r="C28" t="s">
        <v>75</v>
      </c>
      <c r="D28">
        <v>155.75</v>
      </c>
      <c r="E28">
        <v>127.271</v>
      </c>
      <c r="F28">
        <v>28.48</v>
      </c>
      <c r="G28">
        <v>0.182857142857143</v>
      </c>
    </row>
    <row r="29" spans="1:7" x14ac:dyDescent="0.3">
      <c r="A29" t="s">
        <v>433</v>
      </c>
      <c r="B29" t="s">
        <v>418</v>
      </c>
      <c r="C29" t="s">
        <v>344</v>
      </c>
      <c r="D29">
        <v>135</v>
      </c>
      <c r="E29">
        <v>115.54600000000001</v>
      </c>
      <c r="F29">
        <v>19.45</v>
      </c>
      <c r="G29">
        <v>0.14407407407407399</v>
      </c>
    </row>
    <row r="30" spans="1:7" x14ac:dyDescent="0.3">
      <c r="A30" t="s">
        <v>435</v>
      </c>
      <c r="B30" t="s">
        <v>418</v>
      </c>
      <c r="C30" t="s">
        <v>345</v>
      </c>
      <c r="D30">
        <v>99.56</v>
      </c>
      <c r="E30">
        <v>95.554000000000002</v>
      </c>
      <c r="F30">
        <v>4.01</v>
      </c>
      <c r="G30">
        <v>4.0277219766974702E-2</v>
      </c>
    </row>
    <row r="31" spans="1:7" x14ac:dyDescent="0.3">
      <c r="A31" t="s">
        <v>437</v>
      </c>
      <c r="B31" t="s">
        <v>418</v>
      </c>
      <c r="C31" t="s">
        <v>346</v>
      </c>
      <c r="D31">
        <v>72.239999999999995</v>
      </c>
      <c r="E31">
        <v>70.424000000000007</v>
      </c>
      <c r="F31">
        <v>1.82</v>
      </c>
      <c r="G31">
        <v>2.5193798449612399E-2</v>
      </c>
    </row>
    <row r="32" spans="1:7" x14ac:dyDescent="0.3">
      <c r="A32" t="s">
        <v>439</v>
      </c>
      <c r="B32" t="s">
        <v>418</v>
      </c>
      <c r="C32" t="s">
        <v>347</v>
      </c>
      <c r="D32">
        <v>130.54</v>
      </c>
      <c r="E32">
        <v>124.246</v>
      </c>
      <c r="F32">
        <v>6.29</v>
      </c>
      <c r="G32">
        <v>4.81844645319442E-2</v>
      </c>
    </row>
    <row r="33" spans="1:7" x14ac:dyDescent="0.3">
      <c r="A33" t="s">
        <v>441</v>
      </c>
      <c r="B33" t="s">
        <v>418</v>
      </c>
      <c r="C33" t="s">
        <v>343</v>
      </c>
      <c r="D33">
        <v>94.16</v>
      </c>
      <c r="E33">
        <v>88.921000000000006</v>
      </c>
      <c r="F33">
        <v>5.24</v>
      </c>
      <c r="G33">
        <v>5.5649957519116403E-2</v>
      </c>
    </row>
    <row r="34" spans="1:7" x14ac:dyDescent="0.3">
      <c r="A34" t="s">
        <v>444</v>
      </c>
      <c r="B34" t="s">
        <v>443</v>
      </c>
      <c r="C34" t="s">
        <v>132</v>
      </c>
      <c r="D34">
        <v>58.05</v>
      </c>
      <c r="E34">
        <v>55.963999999999999</v>
      </c>
      <c r="F34">
        <v>2.09</v>
      </c>
      <c r="G34">
        <v>3.6003445305770897E-2</v>
      </c>
    </row>
    <row r="35" spans="1:7" x14ac:dyDescent="0.3">
      <c r="A35" t="s">
        <v>446</v>
      </c>
      <c r="B35" t="s">
        <v>443</v>
      </c>
      <c r="C35" t="s">
        <v>133</v>
      </c>
      <c r="D35">
        <v>93.6</v>
      </c>
      <c r="E35">
        <v>89.852000000000004</v>
      </c>
      <c r="F35">
        <v>3.75</v>
      </c>
      <c r="G35">
        <v>4.0064102564102602E-2</v>
      </c>
    </row>
    <row r="36" spans="1:7" x14ac:dyDescent="0.3">
      <c r="A36" t="s">
        <v>448</v>
      </c>
      <c r="B36" t="s">
        <v>443</v>
      </c>
      <c r="C36" t="s">
        <v>135</v>
      </c>
      <c r="D36">
        <v>61.58</v>
      </c>
      <c r="E36">
        <v>59.746000000000002</v>
      </c>
      <c r="F36">
        <v>1.83</v>
      </c>
      <c r="G36">
        <v>2.9717440727508902E-2</v>
      </c>
    </row>
    <row r="37" spans="1:7" x14ac:dyDescent="0.3">
      <c r="A37" t="s">
        <v>450</v>
      </c>
      <c r="B37" t="s">
        <v>443</v>
      </c>
      <c r="C37" t="s">
        <v>137</v>
      </c>
      <c r="D37">
        <v>71.900000000000006</v>
      </c>
      <c r="E37">
        <v>64.046000000000006</v>
      </c>
      <c r="F37">
        <v>7.85</v>
      </c>
      <c r="G37">
        <v>0.109179415855355</v>
      </c>
    </row>
    <row r="38" spans="1:7" x14ac:dyDescent="0.3">
      <c r="A38" t="s">
        <v>452</v>
      </c>
      <c r="B38" t="s">
        <v>443</v>
      </c>
      <c r="C38" t="s">
        <v>29</v>
      </c>
      <c r="D38">
        <v>179.67</v>
      </c>
      <c r="E38">
        <v>159.74299999999999</v>
      </c>
      <c r="F38">
        <v>19.93</v>
      </c>
      <c r="G38">
        <v>0.110925585796182</v>
      </c>
    </row>
    <row r="39" spans="1:7" x14ac:dyDescent="0.3">
      <c r="A39" t="s">
        <v>454</v>
      </c>
      <c r="B39" t="s">
        <v>443</v>
      </c>
      <c r="C39" t="s">
        <v>182</v>
      </c>
      <c r="D39">
        <v>160.34</v>
      </c>
      <c r="E39">
        <v>143.47</v>
      </c>
      <c r="F39">
        <v>16.87</v>
      </c>
      <c r="G39">
        <v>0.105213920419109</v>
      </c>
    </row>
    <row r="40" spans="1:7" x14ac:dyDescent="0.3">
      <c r="A40" t="s">
        <v>456</v>
      </c>
      <c r="B40" t="s">
        <v>443</v>
      </c>
      <c r="C40" t="s">
        <v>23</v>
      </c>
      <c r="D40">
        <v>47.51</v>
      </c>
      <c r="E40">
        <v>39.246000000000002</v>
      </c>
      <c r="F40">
        <v>8.26</v>
      </c>
      <c r="G40">
        <v>0.17385813512944601</v>
      </c>
    </row>
    <row r="41" spans="1:7" x14ac:dyDescent="0.3">
      <c r="A41" t="s">
        <v>458</v>
      </c>
      <c r="B41" t="s">
        <v>443</v>
      </c>
      <c r="C41" t="s">
        <v>194</v>
      </c>
      <c r="D41">
        <v>33.79</v>
      </c>
      <c r="E41">
        <v>32.770000000000003</v>
      </c>
      <c r="F41">
        <v>1.02</v>
      </c>
      <c r="G41">
        <v>3.01864456939923E-2</v>
      </c>
    </row>
    <row r="42" spans="1:7" x14ac:dyDescent="0.3">
      <c r="A42" t="s">
        <v>460</v>
      </c>
      <c r="B42" t="s">
        <v>443</v>
      </c>
      <c r="C42" t="s">
        <v>195</v>
      </c>
      <c r="D42">
        <v>53.11</v>
      </c>
      <c r="E42">
        <v>45.552999999999997</v>
      </c>
      <c r="F42">
        <v>7.56</v>
      </c>
      <c r="G42">
        <v>0.14234607418565201</v>
      </c>
    </row>
    <row r="43" spans="1:7" x14ac:dyDescent="0.3">
      <c r="A43" t="s">
        <v>462</v>
      </c>
      <c r="B43" t="s">
        <v>443</v>
      </c>
      <c r="C43" t="s">
        <v>31</v>
      </c>
      <c r="D43">
        <v>33.76</v>
      </c>
      <c r="E43">
        <v>29.440999999999999</v>
      </c>
      <c r="F43">
        <v>4.32</v>
      </c>
      <c r="G43">
        <v>0.127962085308057</v>
      </c>
    </row>
    <row r="44" spans="1:7" x14ac:dyDescent="0.3">
      <c r="A44" t="s">
        <v>464</v>
      </c>
      <c r="B44" t="s">
        <v>443</v>
      </c>
      <c r="C44" t="s">
        <v>46</v>
      </c>
      <c r="D44">
        <v>26.98</v>
      </c>
      <c r="E44">
        <v>11.61</v>
      </c>
      <c r="F44">
        <v>15.37</v>
      </c>
      <c r="G44">
        <v>0.56968124536693798</v>
      </c>
    </row>
    <row r="45" spans="1:7" x14ac:dyDescent="0.3">
      <c r="A45" t="s">
        <v>466</v>
      </c>
      <c r="B45" t="s">
        <v>443</v>
      </c>
      <c r="C45" t="s">
        <v>92</v>
      </c>
      <c r="D45">
        <v>53.68</v>
      </c>
      <c r="E45">
        <v>41.405000000000001</v>
      </c>
      <c r="F45">
        <v>12.28</v>
      </c>
      <c r="G45">
        <v>0.22876304023845001</v>
      </c>
    </row>
    <row r="46" spans="1:7" x14ac:dyDescent="0.3">
      <c r="A46" t="s">
        <v>468</v>
      </c>
      <c r="B46" t="s">
        <v>443</v>
      </c>
      <c r="C46" t="s">
        <v>254</v>
      </c>
      <c r="D46">
        <v>41.85</v>
      </c>
      <c r="E46">
        <v>40.783999999999999</v>
      </c>
      <c r="F46">
        <v>1.07</v>
      </c>
      <c r="G46">
        <v>2.5567502986857799E-2</v>
      </c>
    </row>
    <row r="47" spans="1:7" x14ac:dyDescent="0.3">
      <c r="A47" t="s">
        <v>470</v>
      </c>
      <c r="B47" t="s">
        <v>443</v>
      </c>
      <c r="C47" t="s">
        <v>255</v>
      </c>
      <c r="D47">
        <v>51.74</v>
      </c>
      <c r="E47">
        <v>48.984999999999999</v>
      </c>
      <c r="F47">
        <v>2.76</v>
      </c>
      <c r="G47">
        <v>5.33436412833398E-2</v>
      </c>
    </row>
    <row r="48" spans="1:7" x14ac:dyDescent="0.3">
      <c r="A48" t="s">
        <v>472</v>
      </c>
      <c r="B48" t="s">
        <v>443</v>
      </c>
      <c r="C48" t="s">
        <v>256</v>
      </c>
      <c r="D48">
        <v>39.61</v>
      </c>
      <c r="E48">
        <v>35.258000000000003</v>
      </c>
      <c r="F48">
        <v>4.3499999999999996</v>
      </c>
      <c r="G48">
        <v>0.109820752335269</v>
      </c>
    </row>
    <row r="49" spans="1:7" x14ac:dyDescent="0.3">
      <c r="A49" t="s">
        <v>474</v>
      </c>
      <c r="B49" t="s">
        <v>443</v>
      </c>
      <c r="C49" t="s">
        <v>257</v>
      </c>
      <c r="D49">
        <v>37.08</v>
      </c>
      <c r="E49">
        <v>36.167999999999999</v>
      </c>
      <c r="F49">
        <v>0.91</v>
      </c>
      <c r="G49">
        <v>2.4541531823085199E-2</v>
      </c>
    </row>
    <row r="50" spans="1:7" x14ac:dyDescent="0.3">
      <c r="A50" t="s">
        <v>476</v>
      </c>
      <c r="B50" t="s">
        <v>443</v>
      </c>
      <c r="C50" t="s">
        <v>258</v>
      </c>
      <c r="D50">
        <v>65.430000000000007</v>
      </c>
      <c r="E50">
        <v>56.426000000000002</v>
      </c>
      <c r="F50">
        <v>9</v>
      </c>
      <c r="G50">
        <v>0.137551581843191</v>
      </c>
    </row>
    <row r="51" spans="1:7" x14ac:dyDescent="0.3">
      <c r="A51" t="s">
        <v>478</v>
      </c>
      <c r="B51" t="s">
        <v>443</v>
      </c>
      <c r="C51" t="s">
        <v>259</v>
      </c>
      <c r="D51">
        <v>40.619999999999997</v>
      </c>
      <c r="E51">
        <v>39.353999999999999</v>
      </c>
      <c r="F51">
        <v>1.27</v>
      </c>
      <c r="G51">
        <v>3.1265386509108803E-2</v>
      </c>
    </row>
    <row r="52" spans="1:7" x14ac:dyDescent="0.3">
      <c r="A52" t="s">
        <v>480</v>
      </c>
      <c r="B52" t="s">
        <v>443</v>
      </c>
      <c r="C52" t="s">
        <v>260</v>
      </c>
      <c r="D52">
        <v>64.430000000000007</v>
      </c>
      <c r="E52">
        <v>58.155999999999999</v>
      </c>
      <c r="F52">
        <v>6.27</v>
      </c>
      <c r="G52">
        <v>9.7314915412075098E-2</v>
      </c>
    </row>
    <row r="53" spans="1:7" x14ac:dyDescent="0.3">
      <c r="A53" t="s">
        <v>482</v>
      </c>
      <c r="B53" t="s">
        <v>443</v>
      </c>
      <c r="C53" t="s">
        <v>77</v>
      </c>
      <c r="D53">
        <v>27.55</v>
      </c>
      <c r="E53">
        <v>23.364999999999998</v>
      </c>
      <c r="F53">
        <v>4.1900000000000004</v>
      </c>
      <c r="G53">
        <v>0.152087114337568</v>
      </c>
    </row>
    <row r="54" spans="1:7" x14ac:dyDescent="0.3">
      <c r="A54" t="s">
        <v>484</v>
      </c>
      <c r="B54" t="s">
        <v>443</v>
      </c>
      <c r="C54" t="s">
        <v>261</v>
      </c>
      <c r="D54">
        <v>32.159999999999997</v>
      </c>
      <c r="E54">
        <v>30.824000000000002</v>
      </c>
      <c r="F54">
        <v>1.34</v>
      </c>
      <c r="G54">
        <v>4.1666666666666699E-2</v>
      </c>
    </row>
    <row r="55" spans="1:7" x14ac:dyDescent="0.3">
      <c r="A55" t="s">
        <v>486</v>
      </c>
      <c r="B55" t="s">
        <v>443</v>
      </c>
      <c r="C55" t="s">
        <v>262</v>
      </c>
      <c r="D55">
        <v>50.03</v>
      </c>
      <c r="E55">
        <v>48.408999999999999</v>
      </c>
      <c r="F55">
        <v>1.62</v>
      </c>
      <c r="G55">
        <v>3.2380571657005801E-2</v>
      </c>
    </row>
    <row r="56" spans="1:7" x14ac:dyDescent="0.3">
      <c r="A56" t="s">
        <v>488</v>
      </c>
      <c r="B56" t="s">
        <v>443</v>
      </c>
      <c r="C56" t="s">
        <v>263</v>
      </c>
      <c r="D56">
        <v>50.24</v>
      </c>
      <c r="E56">
        <v>44.825000000000003</v>
      </c>
      <c r="F56">
        <v>5.42</v>
      </c>
      <c r="G56">
        <v>0.107882165605096</v>
      </c>
    </row>
    <row r="57" spans="1:7" x14ac:dyDescent="0.3">
      <c r="A57" t="s">
        <v>490</v>
      </c>
      <c r="B57" t="s">
        <v>443</v>
      </c>
      <c r="C57" t="s">
        <v>264</v>
      </c>
      <c r="D57">
        <v>52.97</v>
      </c>
      <c r="E57">
        <v>48.012999999999998</v>
      </c>
      <c r="F57">
        <v>4.96</v>
      </c>
      <c r="G57">
        <v>9.36379082499528E-2</v>
      </c>
    </row>
    <row r="58" spans="1:7" x14ac:dyDescent="0.3">
      <c r="A58" t="s">
        <v>492</v>
      </c>
      <c r="B58" t="s">
        <v>443</v>
      </c>
      <c r="C58" t="s">
        <v>324</v>
      </c>
      <c r="D58">
        <v>125.54</v>
      </c>
      <c r="E58">
        <v>118.26900000000001</v>
      </c>
      <c r="F58">
        <v>7.27</v>
      </c>
      <c r="G58">
        <v>5.7909829536402703E-2</v>
      </c>
    </row>
    <row r="59" spans="1:7" x14ac:dyDescent="0.3">
      <c r="A59" t="s">
        <v>494</v>
      </c>
      <c r="B59" t="s">
        <v>443</v>
      </c>
      <c r="C59" t="s">
        <v>325</v>
      </c>
      <c r="D59">
        <v>84.19</v>
      </c>
      <c r="E59">
        <v>80.087999999999994</v>
      </c>
      <c r="F59">
        <v>4.0999999999999996</v>
      </c>
      <c r="G59">
        <v>4.86993704715524E-2</v>
      </c>
    </row>
    <row r="60" spans="1:7" x14ac:dyDescent="0.3">
      <c r="A60" t="s">
        <v>496</v>
      </c>
      <c r="B60" t="s">
        <v>443</v>
      </c>
      <c r="C60" t="s">
        <v>326</v>
      </c>
      <c r="D60">
        <v>234.29</v>
      </c>
      <c r="E60">
        <v>186.006</v>
      </c>
      <c r="F60">
        <v>48.28</v>
      </c>
      <c r="G60">
        <v>0.20606940116949099</v>
      </c>
    </row>
    <row r="61" spans="1:7" x14ac:dyDescent="0.3">
      <c r="A61" t="s">
        <v>498</v>
      </c>
      <c r="B61" t="s">
        <v>443</v>
      </c>
      <c r="C61" t="s">
        <v>327</v>
      </c>
      <c r="D61">
        <v>97.21</v>
      </c>
      <c r="E61">
        <v>92.936000000000007</v>
      </c>
      <c r="F61">
        <v>4.2699999999999996</v>
      </c>
      <c r="G61">
        <v>4.3925522065631099E-2</v>
      </c>
    </row>
    <row r="62" spans="1:7" x14ac:dyDescent="0.3">
      <c r="A62" t="s">
        <v>500</v>
      </c>
      <c r="B62" t="s">
        <v>443</v>
      </c>
      <c r="C62" t="s">
        <v>328</v>
      </c>
      <c r="D62">
        <v>94.87</v>
      </c>
      <c r="E62">
        <v>91.293999999999997</v>
      </c>
      <c r="F62">
        <v>3.58</v>
      </c>
      <c r="G62">
        <v>3.77358490566038E-2</v>
      </c>
    </row>
    <row r="63" spans="1:7" x14ac:dyDescent="0.3">
      <c r="A63" t="s">
        <v>502</v>
      </c>
      <c r="B63" t="s">
        <v>443</v>
      </c>
      <c r="C63" t="s">
        <v>329</v>
      </c>
      <c r="D63">
        <v>121.58</v>
      </c>
      <c r="E63">
        <v>98.75</v>
      </c>
      <c r="F63">
        <v>22.83</v>
      </c>
      <c r="G63">
        <v>0.18777759499917701</v>
      </c>
    </row>
    <row r="64" spans="1:7" x14ac:dyDescent="0.3">
      <c r="A64" t="s">
        <v>504</v>
      </c>
      <c r="B64" t="s">
        <v>443</v>
      </c>
      <c r="C64" t="s">
        <v>330</v>
      </c>
      <c r="D64">
        <v>130.93</v>
      </c>
      <c r="E64">
        <v>121.56699999999999</v>
      </c>
      <c r="F64">
        <v>9.36</v>
      </c>
      <c r="G64">
        <v>7.1488581684869795E-2</v>
      </c>
    </row>
    <row r="65" spans="1:7" x14ac:dyDescent="0.3">
      <c r="A65" t="s">
        <v>506</v>
      </c>
      <c r="B65" t="s">
        <v>443</v>
      </c>
      <c r="C65" t="s">
        <v>331</v>
      </c>
      <c r="D65">
        <v>103.33</v>
      </c>
      <c r="E65">
        <v>99.05</v>
      </c>
      <c r="F65">
        <v>4.28</v>
      </c>
      <c r="G65">
        <v>4.14206909900319E-2</v>
      </c>
    </row>
    <row r="66" spans="1:7" x14ac:dyDescent="0.3">
      <c r="A66" t="s">
        <v>508</v>
      </c>
      <c r="B66" t="s">
        <v>443</v>
      </c>
      <c r="C66" t="s">
        <v>332</v>
      </c>
      <c r="D66">
        <v>100.52</v>
      </c>
      <c r="E66">
        <v>92.474000000000004</v>
      </c>
      <c r="F66">
        <v>8.0500000000000007</v>
      </c>
      <c r="G66">
        <v>8.0083565459609998E-2</v>
      </c>
    </row>
    <row r="67" spans="1:7" x14ac:dyDescent="0.3">
      <c r="A67" t="s">
        <v>510</v>
      </c>
      <c r="B67" t="s">
        <v>443</v>
      </c>
      <c r="C67" t="s">
        <v>333</v>
      </c>
      <c r="D67">
        <v>147.11000000000001</v>
      </c>
      <c r="E67">
        <v>143.036</v>
      </c>
      <c r="F67">
        <v>4.07</v>
      </c>
      <c r="G67">
        <v>2.7666372102508299E-2</v>
      </c>
    </row>
    <row r="68" spans="1:7" x14ac:dyDescent="0.3">
      <c r="A68" t="s">
        <v>512</v>
      </c>
      <c r="B68" t="s">
        <v>443</v>
      </c>
      <c r="C68" t="s">
        <v>334</v>
      </c>
      <c r="D68">
        <v>68.83</v>
      </c>
      <c r="E68">
        <v>67.119</v>
      </c>
      <c r="F68">
        <v>1.71</v>
      </c>
      <c r="G68">
        <v>2.4843818102571601E-2</v>
      </c>
    </row>
    <row r="69" spans="1:7" x14ac:dyDescent="0.3">
      <c r="A69" t="s">
        <v>514</v>
      </c>
      <c r="B69" t="s">
        <v>443</v>
      </c>
      <c r="C69" t="s">
        <v>335</v>
      </c>
      <c r="D69">
        <v>232.1</v>
      </c>
      <c r="E69">
        <v>201.309</v>
      </c>
      <c r="F69">
        <v>30.79</v>
      </c>
      <c r="G69">
        <v>0.13265833692373999</v>
      </c>
    </row>
    <row r="70" spans="1:7" x14ac:dyDescent="0.3">
      <c r="A70" t="s">
        <v>516</v>
      </c>
      <c r="B70" t="s">
        <v>443</v>
      </c>
      <c r="C70" t="s">
        <v>336</v>
      </c>
      <c r="D70">
        <v>84.22</v>
      </c>
      <c r="E70">
        <v>82.209000000000003</v>
      </c>
      <c r="F70">
        <v>2.0099999999999998</v>
      </c>
      <c r="G70">
        <v>2.3866065067679899E-2</v>
      </c>
    </row>
    <row r="71" spans="1:7" x14ac:dyDescent="0.3">
      <c r="A71" t="s">
        <v>518</v>
      </c>
      <c r="B71" t="s">
        <v>443</v>
      </c>
      <c r="C71" t="s">
        <v>337</v>
      </c>
      <c r="D71">
        <v>128.25</v>
      </c>
      <c r="E71">
        <v>120.732</v>
      </c>
      <c r="F71">
        <v>7.52</v>
      </c>
      <c r="G71">
        <v>5.8635477582845999E-2</v>
      </c>
    </row>
    <row r="72" spans="1:7" x14ac:dyDescent="0.3">
      <c r="A72" t="s">
        <v>520</v>
      </c>
      <c r="B72" t="s">
        <v>443</v>
      </c>
      <c r="C72" t="s">
        <v>338</v>
      </c>
      <c r="D72">
        <v>149.46</v>
      </c>
      <c r="E72">
        <v>142.58799999999999</v>
      </c>
      <c r="F72">
        <v>6.87</v>
      </c>
      <c r="G72">
        <v>4.59654757125652E-2</v>
      </c>
    </row>
    <row r="73" spans="1:7" x14ac:dyDescent="0.3">
      <c r="A73" t="s">
        <v>523</v>
      </c>
      <c r="B73" t="s">
        <v>522</v>
      </c>
      <c r="C73" t="s">
        <v>138</v>
      </c>
      <c r="D73">
        <v>122.57</v>
      </c>
      <c r="E73">
        <v>115.462</v>
      </c>
      <c r="F73">
        <v>7.11</v>
      </c>
      <c r="G73">
        <v>5.8007669087052301E-2</v>
      </c>
    </row>
    <row r="74" spans="1:7" x14ac:dyDescent="0.3">
      <c r="A74" t="s">
        <v>525</v>
      </c>
      <c r="B74" t="s">
        <v>522</v>
      </c>
      <c r="C74" t="s">
        <v>43</v>
      </c>
      <c r="D74">
        <v>157.78</v>
      </c>
      <c r="E74">
        <v>136.63800000000001</v>
      </c>
      <c r="F74">
        <v>21.14</v>
      </c>
      <c r="G74">
        <v>0.133984028393966</v>
      </c>
    </row>
    <row r="75" spans="1:7" x14ac:dyDescent="0.3">
      <c r="A75" t="s">
        <v>527</v>
      </c>
      <c r="B75" t="s">
        <v>522</v>
      </c>
      <c r="C75" t="s">
        <v>141</v>
      </c>
      <c r="D75">
        <v>73.64</v>
      </c>
      <c r="E75">
        <v>70.7</v>
      </c>
      <c r="F75">
        <v>2.94</v>
      </c>
      <c r="G75">
        <v>3.9923954372623603E-2</v>
      </c>
    </row>
    <row r="76" spans="1:7" x14ac:dyDescent="0.3">
      <c r="A76" t="s">
        <v>529</v>
      </c>
      <c r="B76" t="s">
        <v>522</v>
      </c>
      <c r="C76" t="s">
        <v>70</v>
      </c>
      <c r="D76">
        <v>76</v>
      </c>
      <c r="E76">
        <v>68.441999999999993</v>
      </c>
      <c r="F76">
        <v>7.56</v>
      </c>
      <c r="G76">
        <v>9.9473684210526298E-2</v>
      </c>
    </row>
    <row r="77" spans="1:7" x14ac:dyDescent="0.3">
      <c r="A77" t="s">
        <v>531</v>
      </c>
      <c r="B77" t="s">
        <v>522</v>
      </c>
      <c r="C77" t="s">
        <v>143</v>
      </c>
      <c r="D77">
        <v>91.33</v>
      </c>
      <c r="E77">
        <v>80.515000000000001</v>
      </c>
      <c r="F77">
        <v>10.82</v>
      </c>
      <c r="G77">
        <v>0.118471477061207</v>
      </c>
    </row>
    <row r="78" spans="1:7" x14ac:dyDescent="0.3">
      <c r="A78" t="s">
        <v>533</v>
      </c>
      <c r="B78" t="s">
        <v>522</v>
      </c>
      <c r="C78" t="s">
        <v>34</v>
      </c>
      <c r="D78">
        <v>27.71</v>
      </c>
      <c r="E78">
        <v>21.888000000000002</v>
      </c>
      <c r="F78">
        <v>5.82</v>
      </c>
      <c r="G78">
        <v>0.21003247924936799</v>
      </c>
    </row>
    <row r="79" spans="1:7" x14ac:dyDescent="0.3">
      <c r="A79" t="s">
        <v>535</v>
      </c>
      <c r="B79" t="s">
        <v>522</v>
      </c>
      <c r="C79" t="s">
        <v>48</v>
      </c>
      <c r="D79">
        <v>42.65</v>
      </c>
      <c r="E79">
        <v>26.939</v>
      </c>
      <c r="F79">
        <v>15.71</v>
      </c>
      <c r="G79">
        <v>0.368347010550997</v>
      </c>
    </row>
    <row r="80" spans="1:7" x14ac:dyDescent="0.3">
      <c r="A80" t="s">
        <v>537</v>
      </c>
      <c r="B80" t="s">
        <v>522</v>
      </c>
      <c r="C80" t="s">
        <v>51</v>
      </c>
      <c r="D80">
        <v>73.45</v>
      </c>
      <c r="E80">
        <v>60.847000000000001</v>
      </c>
      <c r="F80">
        <v>12.6</v>
      </c>
      <c r="G80">
        <v>0.171545268890402</v>
      </c>
    </row>
    <row r="81" spans="1:7" x14ac:dyDescent="0.3">
      <c r="A81" t="s">
        <v>539</v>
      </c>
      <c r="B81" t="s">
        <v>522</v>
      </c>
      <c r="C81" t="s">
        <v>78</v>
      </c>
      <c r="D81">
        <v>23.65</v>
      </c>
      <c r="E81">
        <v>13.115</v>
      </c>
      <c r="F81">
        <v>10.54</v>
      </c>
      <c r="G81">
        <v>0.445665961945032</v>
      </c>
    </row>
    <row r="82" spans="1:7" x14ac:dyDescent="0.3">
      <c r="A82" t="s">
        <v>541</v>
      </c>
      <c r="B82" t="s">
        <v>522</v>
      </c>
      <c r="C82" t="s">
        <v>82</v>
      </c>
      <c r="D82">
        <v>26.35</v>
      </c>
      <c r="E82">
        <v>14.944000000000001</v>
      </c>
      <c r="F82">
        <v>11.41</v>
      </c>
      <c r="G82">
        <v>0.433017077798862</v>
      </c>
    </row>
    <row r="83" spans="1:7" x14ac:dyDescent="0.3">
      <c r="A83" t="s">
        <v>543</v>
      </c>
      <c r="B83" t="s">
        <v>522</v>
      </c>
      <c r="C83" t="s">
        <v>83</v>
      </c>
      <c r="D83">
        <v>57.86</v>
      </c>
      <c r="E83">
        <v>49.374000000000002</v>
      </c>
      <c r="F83">
        <v>8.49</v>
      </c>
      <c r="G83">
        <v>0.14673349464224</v>
      </c>
    </row>
    <row r="84" spans="1:7" x14ac:dyDescent="0.3">
      <c r="A84" t="s">
        <v>545</v>
      </c>
      <c r="B84" t="s">
        <v>522</v>
      </c>
      <c r="C84" t="s">
        <v>85</v>
      </c>
      <c r="D84">
        <v>40.340000000000003</v>
      </c>
      <c r="E84">
        <v>31.187000000000001</v>
      </c>
      <c r="F84">
        <v>9.15</v>
      </c>
      <c r="G84">
        <v>0.226822012890431</v>
      </c>
    </row>
    <row r="85" spans="1:7" x14ac:dyDescent="0.3">
      <c r="A85" t="s">
        <v>547</v>
      </c>
      <c r="B85" t="s">
        <v>522</v>
      </c>
      <c r="C85" t="s">
        <v>339</v>
      </c>
      <c r="D85">
        <v>112.59</v>
      </c>
      <c r="E85">
        <v>108.006</v>
      </c>
      <c r="F85">
        <v>4.58</v>
      </c>
      <c r="G85">
        <v>4.0678568256505898E-2</v>
      </c>
    </row>
    <row r="86" spans="1:7" x14ac:dyDescent="0.3">
      <c r="A86" t="s">
        <v>549</v>
      </c>
      <c r="B86" t="s">
        <v>522</v>
      </c>
      <c r="C86" t="s">
        <v>340</v>
      </c>
      <c r="D86">
        <v>139.11000000000001</v>
      </c>
      <c r="E86">
        <v>133.00700000000001</v>
      </c>
      <c r="F86">
        <v>6.1</v>
      </c>
      <c r="G86">
        <v>4.3850190496729197E-2</v>
      </c>
    </row>
    <row r="87" spans="1:7" x14ac:dyDescent="0.3">
      <c r="A87" t="s">
        <v>551</v>
      </c>
      <c r="B87" t="s">
        <v>522</v>
      </c>
      <c r="C87" t="s">
        <v>341</v>
      </c>
      <c r="D87">
        <v>118.13</v>
      </c>
      <c r="E87">
        <v>115.044</v>
      </c>
      <c r="F87">
        <v>3.09</v>
      </c>
      <c r="G87">
        <v>2.6157622957758399E-2</v>
      </c>
    </row>
    <row r="88" spans="1:7" x14ac:dyDescent="0.3">
      <c r="A88" t="s">
        <v>553</v>
      </c>
      <c r="B88" t="s">
        <v>522</v>
      </c>
      <c r="C88" t="s">
        <v>342</v>
      </c>
      <c r="D88">
        <v>252.5</v>
      </c>
      <c r="E88">
        <v>224.46</v>
      </c>
      <c r="F88">
        <v>28.04</v>
      </c>
      <c r="G88">
        <v>0.111049504950495</v>
      </c>
    </row>
    <row r="89" spans="1:7" x14ac:dyDescent="0.3">
      <c r="A89" t="s">
        <v>555</v>
      </c>
      <c r="B89" t="s">
        <v>522</v>
      </c>
      <c r="C89" t="s">
        <v>355</v>
      </c>
      <c r="D89">
        <v>219.14</v>
      </c>
      <c r="E89">
        <v>202.928</v>
      </c>
      <c r="F89">
        <v>16.21</v>
      </c>
      <c r="G89">
        <v>7.3970977457333206E-2</v>
      </c>
    </row>
    <row r="90" spans="1:7" x14ac:dyDescent="0.3">
      <c r="A90" t="s">
        <v>557</v>
      </c>
      <c r="B90" t="s">
        <v>522</v>
      </c>
      <c r="C90" t="s">
        <v>356</v>
      </c>
      <c r="D90">
        <v>95.59</v>
      </c>
      <c r="E90">
        <v>88.96</v>
      </c>
      <c r="F90">
        <v>6.63</v>
      </c>
      <c r="G90">
        <v>6.93587195313317E-2</v>
      </c>
    </row>
    <row r="91" spans="1:7" x14ac:dyDescent="0.3">
      <c r="A91" t="s">
        <v>559</v>
      </c>
      <c r="B91" t="s">
        <v>522</v>
      </c>
      <c r="C91" t="s">
        <v>357</v>
      </c>
      <c r="D91">
        <v>188.7</v>
      </c>
      <c r="E91">
        <v>178.35400000000001</v>
      </c>
      <c r="F91">
        <v>10.35</v>
      </c>
      <c r="G91">
        <v>5.4848966613672501E-2</v>
      </c>
    </row>
    <row r="92" spans="1:7" x14ac:dyDescent="0.3">
      <c r="A92" t="s">
        <v>561</v>
      </c>
      <c r="B92" t="s">
        <v>522</v>
      </c>
      <c r="C92" t="s">
        <v>358</v>
      </c>
      <c r="D92">
        <v>357.75</v>
      </c>
      <c r="E92">
        <v>316.59500000000003</v>
      </c>
      <c r="F92">
        <v>41.16</v>
      </c>
      <c r="G92">
        <v>0.11505241090146801</v>
      </c>
    </row>
    <row r="93" spans="1:7" x14ac:dyDescent="0.3">
      <c r="A93" t="s">
        <v>563</v>
      </c>
      <c r="B93" t="s">
        <v>522</v>
      </c>
      <c r="C93" t="s">
        <v>359</v>
      </c>
      <c r="D93">
        <v>159.22999999999999</v>
      </c>
      <c r="E93">
        <v>151.92599999999999</v>
      </c>
      <c r="F93">
        <v>7.3</v>
      </c>
      <c r="G93">
        <v>4.5845632104502897E-2</v>
      </c>
    </row>
    <row r="94" spans="1:7" x14ac:dyDescent="0.3">
      <c r="A94" t="s">
        <v>566</v>
      </c>
      <c r="B94" t="s">
        <v>565</v>
      </c>
      <c r="C94" t="s">
        <v>144</v>
      </c>
      <c r="D94">
        <v>111.02</v>
      </c>
      <c r="E94">
        <v>105.78700000000001</v>
      </c>
      <c r="F94">
        <v>5.23</v>
      </c>
      <c r="G94">
        <v>4.71086290758422E-2</v>
      </c>
    </row>
    <row r="95" spans="1:7" x14ac:dyDescent="0.3">
      <c r="A95" t="s">
        <v>568</v>
      </c>
      <c r="B95" t="s">
        <v>565</v>
      </c>
      <c r="C95" t="s">
        <v>145</v>
      </c>
      <c r="D95">
        <v>140.9</v>
      </c>
      <c r="E95">
        <v>120.462</v>
      </c>
      <c r="F95">
        <v>20.440000000000001</v>
      </c>
      <c r="G95">
        <v>0.14506742370475501</v>
      </c>
    </row>
    <row r="96" spans="1:7" x14ac:dyDescent="0.3">
      <c r="A96" t="s">
        <v>570</v>
      </c>
      <c r="B96" t="s">
        <v>565</v>
      </c>
      <c r="C96" t="s">
        <v>81</v>
      </c>
      <c r="D96">
        <v>17.600000000000001</v>
      </c>
      <c r="E96">
        <v>14.191000000000001</v>
      </c>
      <c r="F96">
        <v>3.41</v>
      </c>
      <c r="G96">
        <v>0.19375000000000001</v>
      </c>
    </row>
    <row r="97" spans="1:7" x14ac:dyDescent="0.3">
      <c r="A97" t="s">
        <v>572</v>
      </c>
      <c r="B97" t="s">
        <v>565</v>
      </c>
      <c r="C97" t="s">
        <v>148</v>
      </c>
      <c r="D97">
        <v>141.04</v>
      </c>
      <c r="E97">
        <v>118.483</v>
      </c>
      <c r="F97">
        <v>22.56</v>
      </c>
      <c r="G97">
        <v>0.15995462280204201</v>
      </c>
    </row>
    <row r="98" spans="1:7" x14ac:dyDescent="0.3">
      <c r="A98" t="s">
        <v>1290</v>
      </c>
      <c r="B98" t="s">
        <v>565</v>
      </c>
      <c r="C98" t="s">
        <v>395</v>
      </c>
      <c r="D98">
        <v>152.66999999999999</v>
      </c>
      <c r="E98">
        <v>141.81399999999999</v>
      </c>
      <c r="F98">
        <v>10.86</v>
      </c>
      <c r="G98">
        <v>7.1133818038907407E-2</v>
      </c>
    </row>
    <row r="99" spans="1:7" x14ac:dyDescent="0.3">
      <c r="A99" t="s">
        <v>1291</v>
      </c>
      <c r="B99" t="s">
        <v>565</v>
      </c>
      <c r="C99" t="s">
        <v>109</v>
      </c>
      <c r="D99">
        <v>176.34</v>
      </c>
      <c r="E99">
        <v>152.346</v>
      </c>
      <c r="F99">
        <v>23.99</v>
      </c>
      <c r="G99">
        <v>0.13604400589769799</v>
      </c>
    </row>
    <row r="100" spans="1:7" x14ac:dyDescent="0.3">
      <c r="A100" t="s">
        <v>574</v>
      </c>
      <c r="B100" t="s">
        <v>565</v>
      </c>
      <c r="C100" t="s">
        <v>196</v>
      </c>
      <c r="D100">
        <v>58.36</v>
      </c>
      <c r="E100">
        <v>55.165999999999997</v>
      </c>
      <c r="F100">
        <v>3.19</v>
      </c>
      <c r="G100">
        <v>5.4660726525017099E-2</v>
      </c>
    </row>
    <row r="101" spans="1:7" x14ac:dyDescent="0.3">
      <c r="A101" t="s">
        <v>576</v>
      </c>
      <c r="B101" t="s">
        <v>565</v>
      </c>
      <c r="C101" t="s">
        <v>197</v>
      </c>
      <c r="D101">
        <v>36.69</v>
      </c>
      <c r="E101">
        <v>35.442999999999998</v>
      </c>
      <c r="F101">
        <v>1.25</v>
      </c>
      <c r="G101">
        <v>3.40692286726628E-2</v>
      </c>
    </row>
    <row r="102" spans="1:7" x14ac:dyDescent="0.3">
      <c r="A102" t="s">
        <v>578</v>
      </c>
      <c r="B102" t="s">
        <v>565</v>
      </c>
      <c r="C102" t="s">
        <v>198</v>
      </c>
      <c r="D102">
        <v>49.71</v>
      </c>
      <c r="E102">
        <v>48.308999999999997</v>
      </c>
      <c r="F102">
        <v>1.4</v>
      </c>
      <c r="G102">
        <v>2.8163347415006999E-2</v>
      </c>
    </row>
    <row r="103" spans="1:7" x14ac:dyDescent="0.3">
      <c r="A103" t="s">
        <v>580</v>
      </c>
      <c r="B103" t="s">
        <v>565</v>
      </c>
      <c r="C103" t="s">
        <v>36</v>
      </c>
      <c r="D103">
        <v>34.39</v>
      </c>
      <c r="E103">
        <v>27.204000000000001</v>
      </c>
      <c r="F103">
        <v>7.19</v>
      </c>
      <c r="G103">
        <v>0.20907240476882799</v>
      </c>
    </row>
    <row r="104" spans="1:7" x14ac:dyDescent="0.3">
      <c r="A104" t="s">
        <v>582</v>
      </c>
      <c r="B104" t="s">
        <v>565</v>
      </c>
      <c r="C104" t="s">
        <v>199</v>
      </c>
      <c r="D104">
        <v>52.32</v>
      </c>
      <c r="E104">
        <v>50.304000000000002</v>
      </c>
      <c r="F104">
        <v>2.02</v>
      </c>
      <c r="G104">
        <v>3.8608562691131498E-2</v>
      </c>
    </row>
    <row r="105" spans="1:7" x14ac:dyDescent="0.3">
      <c r="A105" t="s">
        <v>584</v>
      </c>
      <c r="B105" t="s">
        <v>565</v>
      </c>
      <c r="C105" t="s">
        <v>200</v>
      </c>
      <c r="D105">
        <v>42.44</v>
      </c>
      <c r="E105">
        <v>39.616</v>
      </c>
      <c r="F105">
        <v>2.82</v>
      </c>
      <c r="G105">
        <v>6.6446748350612594E-2</v>
      </c>
    </row>
    <row r="106" spans="1:7" x14ac:dyDescent="0.3">
      <c r="A106" t="s">
        <v>586</v>
      </c>
      <c r="B106" t="s">
        <v>565</v>
      </c>
      <c r="C106" t="s">
        <v>201</v>
      </c>
      <c r="D106">
        <v>46.51</v>
      </c>
      <c r="E106">
        <v>44.781999999999996</v>
      </c>
      <c r="F106">
        <v>1.73</v>
      </c>
      <c r="G106">
        <v>3.7196301870565503E-2</v>
      </c>
    </row>
    <row r="107" spans="1:7" x14ac:dyDescent="0.3">
      <c r="A107" t="s">
        <v>588</v>
      </c>
      <c r="B107" t="s">
        <v>565</v>
      </c>
      <c r="C107" t="s">
        <v>202</v>
      </c>
      <c r="D107">
        <v>45.89</v>
      </c>
      <c r="E107">
        <v>42.975999999999999</v>
      </c>
      <c r="F107">
        <v>2.91</v>
      </c>
      <c r="G107">
        <v>6.3412508171714996E-2</v>
      </c>
    </row>
    <row r="108" spans="1:7" x14ac:dyDescent="0.3">
      <c r="A108" t="s">
        <v>590</v>
      </c>
      <c r="B108" t="s">
        <v>565</v>
      </c>
      <c r="C108" t="s">
        <v>265</v>
      </c>
      <c r="D108">
        <v>43.36</v>
      </c>
      <c r="E108">
        <v>41.99</v>
      </c>
      <c r="F108">
        <v>1.37</v>
      </c>
      <c r="G108">
        <v>3.1595940959409603E-2</v>
      </c>
    </row>
    <row r="109" spans="1:7" x14ac:dyDescent="0.3">
      <c r="A109" t="s">
        <v>592</v>
      </c>
      <c r="B109" t="s">
        <v>565</v>
      </c>
      <c r="C109" t="s">
        <v>266</v>
      </c>
      <c r="D109">
        <v>76.27</v>
      </c>
      <c r="E109">
        <v>73.28</v>
      </c>
      <c r="F109">
        <v>2.99</v>
      </c>
      <c r="G109">
        <v>3.9202832044054003E-2</v>
      </c>
    </row>
    <row r="110" spans="1:7" x14ac:dyDescent="0.3">
      <c r="A110" t="s">
        <v>594</v>
      </c>
      <c r="B110" t="s">
        <v>565</v>
      </c>
      <c r="C110" t="s">
        <v>50</v>
      </c>
      <c r="D110">
        <v>40.630000000000003</v>
      </c>
      <c r="E110">
        <v>35.716000000000001</v>
      </c>
      <c r="F110">
        <v>4.91</v>
      </c>
      <c r="G110">
        <v>0.120846665025843</v>
      </c>
    </row>
    <row r="111" spans="1:7" x14ac:dyDescent="0.3">
      <c r="A111" t="s">
        <v>596</v>
      </c>
      <c r="B111" t="s">
        <v>565</v>
      </c>
      <c r="C111" t="s">
        <v>267</v>
      </c>
      <c r="D111">
        <v>50.63</v>
      </c>
      <c r="E111">
        <v>46.405000000000001</v>
      </c>
      <c r="F111">
        <v>4.2300000000000004</v>
      </c>
      <c r="G111">
        <v>8.3547303969978295E-2</v>
      </c>
    </row>
    <row r="112" spans="1:7" x14ac:dyDescent="0.3">
      <c r="A112" t="s">
        <v>598</v>
      </c>
      <c r="B112" t="s">
        <v>565</v>
      </c>
      <c r="C112" t="s">
        <v>60</v>
      </c>
      <c r="D112">
        <v>23.21</v>
      </c>
      <c r="E112">
        <v>19.108000000000001</v>
      </c>
      <c r="F112">
        <v>4.0999999999999996</v>
      </c>
      <c r="G112">
        <v>0.17664799655321001</v>
      </c>
    </row>
    <row r="113" spans="1:7" x14ac:dyDescent="0.3">
      <c r="A113" t="s">
        <v>600</v>
      </c>
      <c r="B113" t="s">
        <v>565</v>
      </c>
      <c r="C113" t="s">
        <v>73</v>
      </c>
      <c r="D113">
        <v>45.61</v>
      </c>
      <c r="E113">
        <v>40.942</v>
      </c>
      <c r="F113">
        <v>4.67</v>
      </c>
      <c r="G113">
        <v>0.10238982679237001</v>
      </c>
    </row>
    <row r="114" spans="1:7" x14ac:dyDescent="0.3">
      <c r="A114" t="s">
        <v>602</v>
      </c>
      <c r="B114" t="s">
        <v>565</v>
      </c>
      <c r="C114" t="s">
        <v>268</v>
      </c>
      <c r="D114">
        <v>23.51</v>
      </c>
      <c r="E114">
        <v>23.065000000000001</v>
      </c>
      <c r="F114">
        <v>0.45</v>
      </c>
      <c r="G114">
        <v>1.9140791152700998E-2</v>
      </c>
    </row>
    <row r="115" spans="1:7" x14ac:dyDescent="0.3">
      <c r="A115" t="s">
        <v>604</v>
      </c>
      <c r="B115" t="s">
        <v>565</v>
      </c>
      <c r="C115" t="s">
        <v>26</v>
      </c>
      <c r="D115">
        <v>30.39</v>
      </c>
      <c r="E115">
        <v>23.666</v>
      </c>
      <c r="F115">
        <v>6.72</v>
      </c>
      <c r="G115">
        <v>0.22112537018756201</v>
      </c>
    </row>
    <row r="116" spans="1:7" x14ac:dyDescent="0.3">
      <c r="A116" t="s">
        <v>606</v>
      </c>
      <c r="B116" t="s">
        <v>565</v>
      </c>
      <c r="C116" t="s">
        <v>42</v>
      </c>
      <c r="D116">
        <v>69.73</v>
      </c>
      <c r="E116">
        <v>41.829000000000001</v>
      </c>
      <c r="F116">
        <v>27.9</v>
      </c>
      <c r="G116">
        <v>0.40011472823748701</v>
      </c>
    </row>
    <row r="117" spans="1:7" x14ac:dyDescent="0.3">
      <c r="A117" t="s">
        <v>608</v>
      </c>
      <c r="B117" t="s">
        <v>565</v>
      </c>
      <c r="C117" t="s">
        <v>269</v>
      </c>
      <c r="D117">
        <v>46.13</v>
      </c>
      <c r="E117">
        <v>41.805999999999997</v>
      </c>
      <c r="F117">
        <v>4.32</v>
      </c>
      <c r="G117">
        <v>9.3648384998916104E-2</v>
      </c>
    </row>
    <row r="118" spans="1:7" x14ac:dyDescent="0.3">
      <c r="A118" t="s">
        <v>610</v>
      </c>
      <c r="B118" t="s">
        <v>565</v>
      </c>
      <c r="C118" t="s">
        <v>69</v>
      </c>
      <c r="D118">
        <v>52.17</v>
      </c>
      <c r="E118">
        <v>40.091999999999999</v>
      </c>
      <c r="F118">
        <v>12.08</v>
      </c>
      <c r="G118">
        <v>0.23155069963580599</v>
      </c>
    </row>
    <row r="119" spans="1:7" x14ac:dyDescent="0.3">
      <c r="A119" t="s">
        <v>612</v>
      </c>
      <c r="B119" t="s">
        <v>565</v>
      </c>
      <c r="C119" t="s">
        <v>90</v>
      </c>
      <c r="D119">
        <v>41.59</v>
      </c>
      <c r="E119">
        <v>30.812000000000001</v>
      </c>
      <c r="F119">
        <v>10.78</v>
      </c>
      <c r="G119">
        <v>0.25919692233710001</v>
      </c>
    </row>
    <row r="120" spans="1:7" x14ac:dyDescent="0.3">
      <c r="A120" t="s">
        <v>614</v>
      </c>
      <c r="B120" t="s">
        <v>565</v>
      </c>
      <c r="C120" t="s">
        <v>91</v>
      </c>
      <c r="D120">
        <v>64.94</v>
      </c>
      <c r="E120">
        <v>50.692999999999998</v>
      </c>
      <c r="F120">
        <v>14.25</v>
      </c>
      <c r="G120">
        <v>0.21943332306744701</v>
      </c>
    </row>
    <row r="121" spans="1:7" x14ac:dyDescent="0.3">
      <c r="A121" t="s">
        <v>616</v>
      </c>
      <c r="B121" t="s">
        <v>565</v>
      </c>
      <c r="C121" t="s">
        <v>108</v>
      </c>
      <c r="D121">
        <v>43.87</v>
      </c>
      <c r="E121">
        <v>33.482999999999997</v>
      </c>
      <c r="F121">
        <v>10.39</v>
      </c>
      <c r="G121">
        <v>0.23683610667882399</v>
      </c>
    </row>
    <row r="122" spans="1:7" x14ac:dyDescent="0.3">
      <c r="A122" t="s">
        <v>632</v>
      </c>
      <c r="B122" t="s">
        <v>565</v>
      </c>
      <c r="C122" t="s">
        <v>280</v>
      </c>
      <c r="D122">
        <v>56.34</v>
      </c>
      <c r="E122">
        <v>54.652000000000001</v>
      </c>
      <c r="F122">
        <v>1.69</v>
      </c>
      <c r="G122">
        <v>2.9996450124245701E-2</v>
      </c>
    </row>
    <row r="123" spans="1:7" x14ac:dyDescent="0.3">
      <c r="A123" t="s">
        <v>634</v>
      </c>
      <c r="B123" t="s">
        <v>565</v>
      </c>
      <c r="C123" t="s">
        <v>281</v>
      </c>
      <c r="D123">
        <v>53.4</v>
      </c>
      <c r="E123">
        <v>44.42</v>
      </c>
      <c r="F123">
        <v>8.98</v>
      </c>
      <c r="G123">
        <v>0.16816479400749099</v>
      </c>
    </row>
    <row r="124" spans="1:7" x14ac:dyDescent="0.3">
      <c r="A124" t="s">
        <v>636</v>
      </c>
      <c r="B124" t="s">
        <v>565</v>
      </c>
      <c r="C124" t="s">
        <v>282</v>
      </c>
      <c r="D124">
        <v>50.61</v>
      </c>
      <c r="E124">
        <v>48.779000000000003</v>
      </c>
      <c r="F124">
        <v>1.83</v>
      </c>
      <c r="G124">
        <v>3.6158861885003002E-2</v>
      </c>
    </row>
    <row r="125" spans="1:7" x14ac:dyDescent="0.3">
      <c r="A125" t="s">
        <v>638</v>
      </c>
      <c r="B125" t="s">
        <v>565</v>
      </c>
      <c r="C125" t="s">
        <v>283</v>
      </c>
      <c r="D125">
        <v>53.09</v>
      </c>
      <c r="E125">
        <v>50.146000000000001</v>
      </c>
      <c r="F125">
        <v>2.94</v>
      </c>
      <c r="G125">
        <v>5.5377660576379703E-2</v>
      </c>
    </row>
    <row r="126" spans="1:7" x14ac:dyDescent="0.3">
      <c r="A126" t="s">
        <v>640</v>
      </c>
      <c r="B126" t="s">
        <v>565</v>
      </c>
      <c r="C126" t="s">
        <v>284</v>
      </c>
      <c r="D126">
        <v>49.87</v>
      </c>
      <c r="E126">
        <v>48.996000000000002</v>
      </c>
      <c r="F126">
        <v>0.87</v>
      </c>
      <c r="G126">
        <v>1.74453579306196E-2</v>
      </c>
    </row>
    <row r="127" spans="1:7" x14ac:dyDescent="0.3">
      <c r="A127" t="s">
        <v>642</v>
      </c>
      <c r="B127" t="s">
        <v>565</v>
      </c>
      <c r="C127" t="s">
        <v>66</v>
      </c>
      <c r="D127">
        <v>55.11</v>
      </c>
      <c r="E127">
        <v>47.826999999999998</v>
      </c>
      <c r="F127">
        <v>7.28</v>
      </c>
      <c r="G127">
        <v>0.13209943748865899</v>
      </c>
    </row>
    <row r="128" spans="1:7" x14ac:dyDescent="0.3">
      <c r="A128" t="s">
        <v>644</v>
      </c>
      <c r="B128" t="s">
        <v>565</v>
      </c>
      <c r="C128" t="s">
        <v>285</v>
      </c>
      <c r="D128">
        <v>50.93</v>
      </c>
      <c r="E128">
        <v>47.545000000000002</v>
      </c>
      <c r="F128">
        <v>3.39</v>
      </c>
      <c r="G128">
        <v>6.6561947771450997E-2</v>
      </c>
    </row>
    <row r="129" spans="1:7" x14ac:dyDescent="0.3">
      <c r="A129" t="s">
        <v>646</v>
      </c>
      <c r="B129" t="s">
        <v>399</v>
      </c>
      <c r="C129" t="s">
        <v>52</v>
      </c>
      <c r="D129">
        <v>86.37</v>
      </c>
      <c r="E129">
        <v>54.042000000000002</v>
      </c>
      <c r="F129">
        <v>32.33</v>
      </c>
      <c r="G129">
        <v>0.374319786963066</v>
      </c>
    </row>
    <row r="130" spans="1:7" x14ac:dyDescent="0.3">
      <c r="A130" t="s">
        <v>648</v>
      </c>
      <c r="B130" t="s">
        <v>399</v>
      </c>
      <c r="C130" t="s">
        <v>151</v>
      </c>
      <c r="D130">
        <v>78.13</v>
      </c>
      <c r="E130">
        <v>75.295000000000002</v>
      </c>
      <c r="F130">
        <v>2.84</v>
      </c>
      <c r="G130">
        <v>3.6349673620888298E-2</v>
      </c>
    </row>
    <row r="131" spans="1:7" x14ac:dyDescent="0.3">
      <c r="A131" t="s">
        <v>650</v>
      </c>
      <c r="B131" t="s">
        <v>399</v>
      </c>
      <c r="C131" t="s">
        <v>153</v>
      </c>
      <c r="D131">
        <v>117.51</v>
      </c>
      <c r="E131">
        <v>111.44199999999999</v>
      </c>
      <c r="F131">
        <v>6.07</v>
      </c>
      <c r="G131">
        <v>5.1655178282699298E-2</v>
      </c>
    </row>
    <row r="132" spans="1:7" x14ac:dyDescent="0.3">
      <c r="A132" t="s">
        <v>652</v>
      </c>
      <c r="B132" t="s">
        <v>399</v>
      </c>
      <c r="C132" t="s">
        <v>86</v>
      </c>
      <c r="D132">
        <v>145.43</v>
      </c>
      <c r="E132">
        <v>97.123999999999995</v>
      </c>
      <c r="F132">
        <v>48.31</v>
      </c>
      <c r="G132">
        <v>0.33218730660799001</v>
      </c>
    </row>
    <row r="133" spans="1:7" x14ac:dyDescent="0.3">
      <c r="A133" t="s">
        <v>654</v>
      </c>
      <c r="B133" t="s">
        <v>399</v>
      </c>
      <c r="C133" t="s">
        <v>290</v>
      </c>
      <c r="D133">
        <v>44.3</v>
      </c>
      <c r="E133">
        <v>42.856000000000002</v>
      </c>
      <c r="F133">
        <v>1.44</v>
      </c>
      <c r="G133">
        <v>3.2505643340857801E-2</v>
      </c>
    </row>
    <row r="134" spans="1:7" x14ac:dyDescent="0.3">
      <c r="A134" t="s">
        <v>656</v>
      </c>
      <c r="B134" t="s">
        <v>399</v>
      </c>
      <c r="C134" t="s">
        <v>291</v>
      </c>
      <c r="D134">
        <v>52.63</v>
      </c>
      <c r="E134">
        <v>46.524999999999999</v>
      </c>
      <c r="F134">
        <v>6.11</v>
      </c>
      <c r="G134">
        <v>0.11609348280448401</v>
      </c>
    </row>
    <row r="135" spans="1:7" x14ac:dyDescent="0.3">
      <c r="A135" t="s">
        <v>658</v>
      </c>
      <c r="B135" t="s">
        <v>399</v>
      </c>
      <c r="C135" t="s">
        <v>57</v>
      </c>
      <c r="D135">
        <v>46.31</v>
      </c>
      <c r="E135">
        <v>41.966999999999999</v>
      </c>
      <c r="F135">
        <v>4.34</v>
      </c>
      <c r="G135">
        <v>9.3716259987043804E-2</v>
      </c>
    </row>
    <row r="136" spans="1:7" x14ac:dyDescent="0.3">
      <c r="A136" t="s">
        <v>660</v>
      </c>
      <c r="B136" t="s">
        <v>399</v>
      </c>
      <c r="C136" t="s">
        <v>292</v>
      </c>
      <c r="D136">
        <v>56.46</v>
      </c>
      <c r="E136">
        <v>51.988999999999997</v>
      </c>
      <c r="F136">
        <v>4.47</v>
      </c>
      <c r="G136">
        <v>7.9171094580233803E-2</v>
      </c>
    </row>
    <row r="137" spans="1:7" x14ac:dyDescent="0.3">
      <c r="A137" t="s">
        <v>662</v>
      </c>
      <c r="B137" t="s">
        <v>399</v>
      </c>
      <c r="C137" t="s">
        <v>293</v>
      </c>
      <c r="D137">
        <v>47.5</v>
      </c>
      <c r="E137">
        <v>42.302999999999997</v>
      </c>
      <c r="F137">
        <v>5.2</v>
      </c>
      <c r="G137">
        <v>0.109473684210526</v>
      </c>
    </row>
    <row r="138" spans="1:7" x14ac:dyDescent="0.3">
      <c r="A138" t="s">
        <v>664</v>
      </c>
      <c r="B138" t="s">
        <v>399</v>
      </c>
      <c r="C138" t="s">
        <v>96</v>
      </c>
      <c r="D138">
        <v>61.52</v>
      </c>
      <c r="E138">
        <v>52.344000000000001</v>
      </c>
      <c r="F138">
        <v>9.18</v>
      </c>
      <c r="G138">
        <v>0.14921976592977901</v>
      </c>
    </row>
    <row r="139" spans="1:7" x14ac:dyDescent="0.3">
      <c r="A139" t="s">
        <v>666</v>
      </c>
      <c r="B139" t="s">
        <v>399</v>
      </c>
      <c r="C139" t="s">
        <v>294</v>
      </c>
      <c r="D139">
        <v>44.26</v>
      </c>
      <c r="E139">
        <v>36.587000000000003</v>
      </c>
      <c r="F139">
        <v>7.67</v>
      </c>
      <c r="G139">
        <v>0.17329417080885701</v>
      </c>
    </row>
    <row r="140" spans="1:7" x14ac:dyDescent="0.3">
      <c r="A140" t="s">
        <v>668</v>
      </c>
      <c r="B140" t="s">
        <v>399</v>
      </c>
      <c r="C140" t="s">
        <v>295</v>
      </c>
      <c r="D140">
        <v>33.28</v>
      </c>
      <c r="E140">
        <v>32.06</v>
      </c>
      <c r="F140">
        <v>1.22</v>
      </c>
      <c r="G140">
        <v>3.6658653846153799E-2</v>
      </c>
    </row>
    <row r="141" spans="1:7" x14ac:dyDescent="0.3">
      <c r="A141" t="s">
        <v>670</v>
      </c>
      <c r="B141" t="s">
        <v>399</v>
      </c>
      <c r="C141" t="s">
        <v>312</v>
      </c>
      <c r="D141">
        <v>28.58</v>
      </c>
      <c r="E141">
        <v>25.271999999999998</v>
      </c>
      <c r="F141">
        <v>3.31</v>
      </c>
      <c r="G141">
        <v>0.115815255423373</v>
      </c>
    </row>
    <row r="142" spans="1:7" x14ac:dyDescent="0.3">
      <c r="A142" t="s">
        <v>672</v>
      </c>
      <c r="B142" t="s">
        <v>399</v>
      </c>
      <c r="C142" t="s">
        <v>313</v>
      </c>
      <c r="D142">
        <v>57.87</v>
      </c>
      <c r="E142">
        <v>55.051000000000002</v>
      </c>
      <c r="F142">
        <v>2.82</v>
      </c>
      <c r="G142">
        <v>4.8729911871436001E-2</v>
      </c>
    </row>
    <row r="143" spans="1:7" x14ac:dyDescent="0.3">
      <c r="A143" t="s">
        <v>674</v>
      </c>
      <c r="B143" t="s">
        <v>399</v>
      </c>
      <c r="C143" t="s">
        <v>80</v>
      </c>
      <c r="D143">
        <v>48.17</v>
      </c>
      <c r="E143">
        <v>44.143999999999998</v>
      </c>
      <c r="F143">
        <v>4.03</v>
      </c>
      <c r="G143">
        <v>8.3662030309321206E-2</v>
      </c>
    </row>
    <row r="144" spans="1:7" x14ac:dyDescent="0.3">
      <c r="A144" t="s">
        <v>676</v>
      </c>
      <c r="B144" t="s">
        <v>399</v>
      </c>
      <c r="C144" t="s">
        <v>98</v>
      </c>
      <c r="D144">
        <v>61.22</v>
      </c>
      <c r="E144">
        <v>42.662999999999997</v>
      </c>
      <c r="F144">
        <v>18.559999999999999</v>
      </c>
      <c r="G144">
        <v>0.30316889905259697</v>
      </c>
    </row>
    <row r="145" spans="1:7" x14ac:dyDescent="0.3">
      <c r="A145" t="s">
        <v>678</v>
      </c>
      <c r="B145" t="s">
        <v>399</v>
      </c>
      <c r="C145" t="s">
        <v>314</v>
      </c>
      <c r="D145">
        <v>65.650000000000006</v>
      </c>
      <c r="E145">
        <v>56.529000000000003</v>
      </c>
      <c r="F145">
        <v>9.1199999999999992</v>
      </c>
      <c r="G145">
        <v>0.13891850723533899</v>
      </c>
    </row>
    <row r="146" spans="1:7" x14ac:dyDescent="0.3">
      <c r="A146" t="s">
        <v>680</v>
      </c>
      <c r="B146" t="s">
        <v>399</v>
      </c>
      <c r="C146" t="s">
        <v>320</v>
      </c>
      <c r="D146">
        <v>42.17</v>
      </c>
      <c r="E146">
        <v>38.652000000000001</v>
      </c>
      <c r="F146">
        <v>3.52</v>
      </c>
      <c r="G146">
        <v>8.3471662319184306E-2</v>
      </c>
    </row>
    <row r="147" spans="1:7" x14ac:dyDescent="0.3">
      <c r="A147" t="s">
        <v>682</v>
      </c>
      <c r="B147" t="s">
        <v>399</v>
      </c>
      <c r="C147" t="s">
        <v>59</v>
      </c>
      <c r="D147">
        <v>36.44</v>
      </c>
      <c r="E147">
        <v>23.57</v>
      </c>
      <c r="F147">
        <v>12.87</v>
      </c>
      <c r="G147">
        <v>0.35318331503841899</v>
      </c>
    </row>
    <row r="148" spans="1:7" x14ac:dyDescent="0.3">
      <c r="A148" t="s">
        <v>684</v>
      </c>
      <c r="B148" t="s">
        <v>399</v>
      </c>
      <c r="C148" t="s">
        <v>321</v>
      </c>
      <c r="D148">
        <v>37.200000000000003</v>
      </c>
      <c r="E148">
        <v>36.049999999999997</v>
      </c>
      <c r="F148">
        <v>1.1499999999999999</v>
      </c>
      <c r="G148">
        <v>3.0913978494623701E-2</v>
      </c>
    </row>
    <row r="149" spans="1:7" x14ac:dyDescent="0.3">
      <c r="A149" t="s">
        <v>686</v>
      </c>
      <c r="B149" t="s">
        <v>399</v>
      </c>
      <c r="C149" t="s">
        <v>322</v>
      </c>
      <c r="D149">
        <v>46.34</v>
      </c>
      <c r="E149">
        <v>42.152999999999999</v>
      </c>
      <c r="F149">
        <v>4.1900000000000004</v>
      </c>
      <c r="G149">
        <v>9.04186447993095E-2</v>
      </c>
    </row>
    <row r="150" spans="1:7" x14ac:dyDescent="0.3">
      <c r="A150" t="s">
        <v>688</v>
      </c>
      <c r="B150" t="s">
        <v>399</v>
      </c>
      <c r="C150" t="s">
        <v>112</v>
      </c>
      <c r="D150">
        <v>58.88</v>
      </c>
      <c r="E150">
        <v>44.680999999999997</v>
      </c>
      <c r="F150">
        <v>14.2</v>
      </c>
      <c r="G150">
        <v>0.24116847826087001</v>
      </c>
    </row>
    <row r="151" spans="1:7" x14ac:dyDescent="0.3">
      <c r="A151" t="s">
        <v>690</v>
      </c>
      <c r="B151" t="s">
        <v>399</v>
      </c>
      <c r="C151" t="s">
        <v>323</v>
      </c>
      <c r="D151">
        <v>47.18</v>
      </c>
      <c r="E151">
        <v>40.427</v>
      </c>
      <c r="F151">
        <v>6.75</v>
      </c>
      <c r="G151">
        <v>0.14306909707503199</v>
      </c>
    </row>
    <row r="152" spans="1:7" x14ac:dyDescent="0.3">
      <c r="A152" t="s">
        <v>692</v>
      </c>
      <c r="B152" t="s">
        <v>399</v>
      </c>
      <c r="C152" t="s">
        <v>348</v>
      </c>
      <c r="D152">
        <v>448.57</v>
      </c>
      <c r="E152">
        <v>393.07100000000003</v>
      </c>
      <c r="F152">
        <v>55.5</v>
      </c>
      <c r="G152">
        <v>0.12372650868314899</v>
      </c>
    </row>
    <row r="153" spans="1:7" x14ac:dyDescent="0.3">
      <c r="A153" t="s">
        <v>694</v>
      </c>
      <c r="B153" t="s">
        <v>399</v>
      </c>
      <c r="C153" t="s">
        <v>349</v>
      </c>
      <c r="D153">
        <v>146.5</v>
      </c>
      <c r="E153">
        <v>132.30500000000001</v>
      </c>
      <c r="F153">
        <v>14.2</v>
      </c>
      <c r="G153">
        <v>9.6928327645051202E-2</v>
      </c>
    </row>
    <row r="154" spans="1:7" x14ac:dyDescent="0.3">
      <c r="A154" t="s">
        <v>696</v>
      </c>
      <c r="B154" t="s">
        <v>399</v>
      </c>
      <c r="C154" t="s">
        <v>350</v>
      </c>
      <c r="D154">
        <v>139.38999999999999</v>
      </c>
      <c r="E154">
        <v>133.143</v>
      </c>
      <c r="F154">
        <v>6.25</v>
      </c>
      <c r="G154">
        <v>4.4838223688930298E-2</v>
      </c>
    </row>
    <row r="155" spans="1:7" x14ac:dyDescent="0.3">
      <c r="A155" t="s">
        <v>698</v>
      </c>
      <c r="B155" t="s">
        <v>399</v>
      </c>
      <c r="C155" t="s">
        <v>351</v>
      </c>
      <c r="D155">
        <v>134.13999999999999</v>
      </c>
      <c r="E155">
        <v>126.23</v>
      </c>
      <c r="F155">
        <v>7.91</v>
      </c>
      <c r="G155">
        <v>5.8968242135082699E-2</v>
      </c>
    </row>
    <row r="156" spans="1:7" x14ac:dyDescent="0.3">
      <c r="A156" t="s">
        <v>700</v>
      </c>
      <c r="B156" t="s">
        <v>399</v>
      </c>
      <c r="C156" t="s">
        <v>352</v>
      </c>
      <c r="D156">
        <v>93.19</v>
      </c>
      <c r="E156">
        <v>85.983000000000004</v>
      </c>
      <c r="F156">
        <v>7.21</v>
      </c>
      <c r="G156">
        <v>7.73688163966091E-2</v>
      </c>
    </row>
    <row r="157" spans="1:7" x14ac:dyDescent="0.3">
      <c r="A157" t="s">
        <v>702</v>
      </c>
      <c r="B157" t="s">
        <v>399</v>
      </c>
      <c r="C157" t="s">
        <v>353</v>
      </c>
      <c r="D157">
        <v>116.7</v>
      </c>
      <c r="E157">
        <v>109.029</v>
      </c>
      <c r="F157">
        <v>7.67</v>
      </c>
      <c r="G157">
        <v>6.5724078834618699E-2</v>
      </c>
    </row>
    <row r="158" spans="1:7" x14ac:dyDescent="0.3">
      <c r="A158" t="s">
        <v>704</v>
      </c>
      <c r="B158" t="s">
        <v>399</v>
      </c>
      <c r="C158" t="s">
        <v>354</v>
      </c>
      <c r="D158">
        <v>110.75</v>
      </c>
      <c r="E158">
        <v>101.568</v>
      </c>
      <c r="F158">
        <v>9.18</v>
      </c>
      <c r="G158">
        <v>8.2889390519187395E-2</v>
      </c>
    </row>
    <row r="159" spans="1:7" x14ac:dyDescent="0.3">
      <c r="A159" t="s">
        <v>707</v>
      </c>
      <c r="B159" t="s">
        <v>706</v>
      </c>
      <c r="C159" t="s">
        <v>167</v>
      </c>
      <c r="D159">
        <v>86.62</v>
      </c>
      <c r="E159">
        <v>79.31</v>
      </c>
      <c r="F159">
        <v>7.31</v>
      </c>
      <c r="G159">
        <v>8.4391595474486297E-2</v>
      </c>
    </row>
    <row r="160" spans="1:7" x14ac:dyDescent="0.3">
      <c r="A160" t="s">
        <v>709</v>
      </c>
      <c r="B160" t="s">
        <v>706</v>
      </c>
      <c r="C160" t="s">
        <v>168</v>
      </c>
      <c r="D160">
        <v>82.53</v>
      </c>
      <c r="E160">
        <v>72.165999999999997</v>
      </c>
      <c r="F160">
        <v>10.36</v>
      </c>
      <c r="G160">
        <v>0.12553011026293501</v>
      </c>
    </row>
    <row r="161" spans="1:7" x14ac:dyDescent="0.3">
      <c r="A161" t="s">
        <v>711</v>
      </c>
      <c r="B161" t="s">
        <v>706</v>
      </c>
      <c r="C161" t="s">
        <v>169</v>
      </c>
      <c r="D161">
        <v>82.08</v>
      </c>
      <c r="E161">
        <v>73.856999999999999</v>
      </c>
      <c r="F161">
        <v>8.2200000000000006</v>
      </c>
      <c r="G161">
        <v>0.100146198830409</v>
      </c>
    </row>
    <row r="162" spans="1:7" x14ac:dyDescent="0.3">
      <c r="A162" t="s">
        <v>713</v>
      </c>
      <c r="B162" t="s">
        <v>706</v>
      </c>
      <c r="C162" t="s">
        <v>170</v>
      </c>
      <c r="D162">
        <v>68.650000000000006</v>
      </c>
      <c r="E162">
        <v>60.012999999999998</v>
      </c>
      <c r="F162">
        <v>8.64</v>
      </c>
      <c r="G162">
        <v>0.12585579024035001</v>
      </c>
    </row>
    <row r="163" spans="1:7" x14ac:dyDescent="0.3">
      <c r="A163" t="s">
        <v>715</v>
      </c>
      <c r="B163" t="s">
        <v>706</v>
      </c>
      <c r="C163" t="s">
        <v>185</v>
      </c>
      <c r="D163">
        <v>76.73</v>
      </c>
      <c r="E163">
        <v>65.126999999999995</v>
      </c>
      <c r="F163">
        <v>11.6</v>
      </c>
      <c r="G163">
        <v>0.151179460445719</v>
      </c>
    </row>
    <row r="164" spans="1:7" x14ac:dyDescent="0.3">
      <c r="A164" t="s">
        <v>717</v>
      </c>
      <c r="B164" t="s">
        <v>706</v>
      </c>
      <c r="C164" t="s">
        <v>186</v>
      </c>
      <c r="D164">
        <v>122.8</v>
      </c>
      <c r="E164">
        <v>111.57</v>
      </c>
      <c r="F164">
        <v>11.23</v>
      </c>
      <c r="G164">
        <v>9.1449511400651495E-2</v>
      </c>
    </row>
    <row r="165" spans="1:7" x14ac:dyDescent="0.3">
      <c r="A165" t="s">
        <v>719</v>
      </c>
      <c r="B165" t="s">
        <v>706</v>
      </c>
      <c r="C165" t="s">
        <v>191</v>
      </c>
      <c r="D165">
        <v>58.34</v>
      </c>
      <c r="E165">
        <v>47.604999999999997</v>
      </c>
      <c r="F165">
        <v>10.74</v>
      </c>
      <c r="G165">
        <v>0.184093246486116</v>
      </c>
    </row>
    <row r="166" spans="1:7" x14ac:dyDescent="0.3">
      <c r="A166" t="s">
        <v>721</v>
      </c>
      <c r="B166" t="s">
        <v>706</v>
      </c>
      <c r="C166" t="s">
        <v>39</v>
      </c>
      <c r="D166">
        <v>38.159999999999997</v>
      </c>
      <c r="E166">
        <v>26.992999999999999</v>
      </c>
      <c r="F166">
        <v>11.17</v>
      </c>
      <c r="G166">
        <v>0.29271488469601697</v>
      </c>
    </row>
    <row r="167" spans="1:7" x14ac:dyDescent="0.3">
      <c r="A167" t="s">
        <v>723</v>
      </c>
      <c r="B167" t="s">
        <v>706</v>
      </c>
      <c r="C167" t="s">
        <v>192</v>
      </c>
      <c r="D167">
        <v>45.73</v>
      </c>
      <c r="E167">
        <v>35.469000000000001</v>
      </c>
      <c r="F167">
        <v>10.26</v>
      </c>
      <c r="G167">
        <v>0.224360376120708</v>
      </c>
    </row>
    <row r="168" spans="1:7" x14ac:dyDescent="0.3">
      <c r="A168" t="s">
        <v>725</v>
      </c>
      <c r="B168" t="s">
        <v>706</v>
      </c>
      <c r="C168" t="s">
        <v>193</v>
      </c>
      <c r="D168">
        <v>78.5</v>
      </c>
      <c r="E168">
        <v>66.605000000000004</v>
      </c>
      <c r="F168">
        <v>11.9</v>
      </c>
      <c r="G168">
        <v>0.151592356687898</v>
      </c>
    </row>
    <row r="169" spans="1:7" x14ac:dyDescent="0.3">
      <c r="A169" t="s">
        <v>727</v>
      </c>
      <c r="B169" t="s">
        <v>706</v>
      </c>
      <c r="C169" t="s">
        <v>88</v>
      </c>
      <c r="D169">
        <v>68.5</v>
      </c>
      <c r="E169">
        <v>49.578000000000003</v>
      </c>
      <c r="F169">
        <v>18.920000000000002</v>
      </c>
      <c r="G169">
        <v>0.27620437956204402</v>
      </c>
    </row>
    <row r="170" spans="1:7" x14ac:dyDescent="0.3">
      <c r="A170" t="s">
        <v>729</v>
      </c>
      <c r="B170" t="s">
        <v>706</v>
      </c>
      <c r="C170" t="s">
        <v>212</v>
      </c>
      <c r="D170">
        <v>79.02</v>
      </c>
      <c r="E170">
        <v>71.448999999999998</v>
      </c>
      <c r="F170">
        <v>7.57</v>
      </c>
      <c r="G170">
        <v>9.5798532017210794E-2</v>
      </c>
    </row>
    <row r="171" spans="1:7" x14ac:dyDescent="0.3">
      <c r="A171" t="s">
        <v>731</v>
      </c>
      <c r="B171" t="s">
        <v>706</v>
      </c>
      <c r="C171" t="s">
        <v>27</v>
      </c>
      <c r="D171">
        <v>65.91</v>
      </c>
      <c r="E171">
        <v>50.494</v>
      </c>
      <c r="F171">
        <v>15.42</v>
      </c>
      <c r="G171">
        <v>0.23395539371870699</v>
      </c>
    </row>
    <row r="172" spans="1:7" x14ac:dyDescent="0.3">
      <c r="A172" t="s">
        <v>733</v>
      </c>
      <c r="B172" t="s">
        <v>706</v>
      </c>
      <c r="C172" t="s">
        <v>213</v>
      </c>
      <c r="D172">
        <v>34.01</v>
      </c>
      <c r="E172">
        <v>30.669</v>
      </c>
      <c r="F172">
        <v>3.34</v>
      </c>
      <c r="G172">
        <v>9.8206409879447204E-2</v>
      </c>
    </row>
    <row r="173" spans="1:7" x14ac:dyDescent="0.3">
      <c r="A173" t="s">
        <v>735</v>
      </c>
      <c r="B173" t="s">
        <v>706</v>
      </c>
      <c r="C173" t="s">
        <v>214</v>
      </c>
      <c r="D173">
        <v>38.86</v>
      </c>
      <c r="E173">
        <v>35.688000000000002</v>
      </c>
      <c r="F173">
        <v>3.17</v>
      </c>
      <c r="G173">
        <v>8.1574884199691194E-2</v>
      </c>
    </row>
    <row r="174" spans="1:7" x14ac:dyDescent="0.3">
      <c r="A174" t="s">
        <v>737</v>
      </c>
      <c r="B174" t="s">
        <v>706</v>
      </c>
      <c r="C174" t="s">
        <v>215</v>
      </c>
      <c r="D174">
        <v>77.23</v>
      </c>
      <c r="E174">
        <v>63.707999999999998</v>
      </c>
      <c r="F174">
        <v>13.52</v>
      </c>
      <c r="G174">
        <v>0.17506150459665901</v>
      </c>
    </row>
    <row r="175" spans="1:7" x14ac:dyDescent="0.3">
      <c r="A175" t="s">
        <v>739</v>
      </c>
      <c r="B175" t="s">
        <v>706</v>
      </c>
      <c r="C175" t="s">
        <v>216</v>
      </c>
      <c r="D175">
        <v>83.43</v>
      </c>
      <c r="E175">
        <v>67.010000000000005</v>
      </c>
      <c r="F175">
        <v>16.420000000000002</v>
      </c>
      <c r="G175">
        <v>0.19681169842982099</v>
      </c>
    </row>
    <row r="176" spans="1:7" x14ac:dyDescent="0.3">
      <c r="A176" t="s">
        <v>741</v>
      </c>
      <c r="B176" t="s">
        <v>706</v>
      </c>
      <c r="C176" t="s">
        <v>217</v>
      </c>
      <c r="D176">
        <v>57.09</v>
      </c>
      <c r="E176">
        <v>48.709000000000003</v>
      </c>
      <c r="F176">
        <v>8.3800000000000008</v>
      </c>
      <c r="G176">
        <v>0.14678577684357999</v>
      </c>
    </row>
    <row r="177" spans="1:7" x14ac:dyDescent="0.3">
      <c r="A177" t="s">
        <v>743</v>
      </c>
      <c r="B177" t="s">
        <v>706</v>
      </c>
      <c r="C177" t="s">
        <v>218</v>
      </c>
      <c r="D177">
        <v>38.4</v>
      </c>
      <c r="E177">
        <v>36.436</v>
      </c>
      <c r="F177">
        <v>1.96</v>
      </c>
      <c r="G177">
        <v>5.10416666666667E-2</v>
      </c>
    </row>
    <row r="178" spans="1:7" x14ac:dyDescent="0.3">
      <c r="A178" t="s">
        <v>745</v>
      </c>
      <c r="B178" t="s">
        <v>706</v>
      </c>
      <c r="C178" t="s">
        <v>219</v>
      </c>
      <c r="D178">
        <v>28.62</v>
      </c>
      <c r="E178">
        <v>18.03</v>
      </c>
      <c r="F178">
        <v>10.59</v>
      </c>
      <c r="G178">
        <v>0.37002096436058701</v>
      </c>
    </row>
    <row r="179" spans="1:7" x14ac:dyDescent="0.3">
      <c r="A179" t="s">
        <v>747</v>
      </c>
      <c r="B179" t="s">
        <v>706</v>
      </c>
      <c r="C179" t="s">
        <v>220</v>
      </c>
      <c r="D179">
        <v>36.4</v>
      </c>
      <c r="E179">
        <v>33.401000000000003</v>
      </c>
      <c r="F179">
        <v>3</v>
      </c>
      <c r="G179">
        <v>8.2417582417582402E-2</v>
      </c>
    </row>
    <row r="180" spans="1:7" x14ac:dyDescent="0.3">
      <c r="A180" t="s">
        <v>749</v>
      </c>
      <c r="B180" t="s">
        <v>706</v>
      </c>
      <c r="C180" t="s">
        <v>221</v>
      </c>
      <c r="D180">
        <v>71.540000000000006</v>
      </c>
      <c r="E180">
        <v>59.252000000000002</v>
      </c>
      <c r="F180">
        <v>12.29</v>
      </c>
      <c r="G180">
        <v>0.17179200447302201</v>
      </c>
    </row>
    <row r="181" spans="1:7" x14ac:dyDescent="0.3">
      <c r="A181" t="s">
        <v>751</v>
      </c>
      <c r="B181" t="s">
        <v>706</v>
      </c>
      <c r="C181" t="s">
        <v>104</v>
      </c>
      <c r="D181">
        <v>38.18</v>
      </c>
      <c r="E181">
        <v>26.908000000000001</v>
      </c>
      <c r="F181">
        <v>11.27</v>
      </c>
      <c r="G181">
        <v>0.29518072289156599</v>
      </c>
    </row>
    <row r="182" spans="1:7" x14ac:dyDescent="0.3">
      <c r="A182" t="s">
        <v>753</v>
      </c>
      <c r="B182" t="s">
        <v>706</v>
      </c>
      <c r="C182" t="s">
        <v>234</v>
      </c>
      <c r="D182">
        <v>40.950000000000003</v>
      </c>
      <c r="E182">
        <v>36.408999999999999</v>
      </c>
      <c r="F182">
        <v>4.54</v>
      </c>
      <c r="G182">
        <v>0.110866910866911</v>
      </c>
    </row>
    <row r="183" spans="1:7" x14ac:dyDescent="0.3">
      <c r="A183" t="s">
        <v>755</v>
      </c>
      <c r="B183" t="s">
        <v>706</v>
      </c>
      <c r="C183" t="s">
        <v>235</v>
      </c>
      <c r="D183">
        <v>65.040000000000006</v>
      </c>
      <c r="E183">
        <v>59.031999999999996</v>
      </c>
      <c r="F183">
        <v>6.01</v>
      </c>
      <c r="G183">
        <v>9.2404674046740506E-2</v>
      </c>
    </row>
    <row r="184" spans="1:7" x14ac:dyDescent="0.3">
      <c r="A184" t="s">
        <v>757</v>
      </c>
      <c r="B184" t="s">
        <v>706</v>
      </c>
      <c r="C184" t="s">
        <v>236</v>
      </c>
      <c r="D184">
        <v>44.61</v>
      </c>
      <c r="E184">
        <v>40.771999999999998</v>
      </c>
      <c r="F184">
        <v>3.84</v>
      </c>
      <c r="G184">
        <v>8.6079354404842004E-2</v>
      </c>
    </row>
    <row r="185" spans="1:7" x14ac:dyDescent="0.3">
      <c r="A185" t="s">
        <v>759</v>
      </c>
      <c r="B185" t="s">
        <v>706</v>
      </c>
      <c r="C185" t="s">
        <v>237</v>
      </c>
      <c r="D185">
        <v>58.02</v>
      </c>
      <c r="E185">
        <v>48.709000000000003</v>
      </c>
      <c r="F185">
        <v>9.31</v>
      </c>
      <c r="G185">
        <v>0.16046190968631499</v>
      </c>
    </row>
    <row r="186" spans="1:7" x14ac:dyDescent="0.3">
      <c r="A186" t="s">
        <v>761</v>
      </c>
      <c r="B186" t="s">
        <v>706</v>
      </c>
      <c r="C186" t="s">
        <v>240</v>
      </c>
      <c r="D186">
        <v>38.14</v>
      </c>
      <c r="E186">
        <v>35.070999999999998</v>
      </c>
      <c r="F186">
        <v>3.07</v>
      </c>
      <c r="G186">
        <v>8.0492920818038799E-2</v>
      </c>
    </row>
    <row r="187" spans="1:7" x14ac:dyDescent="0.3">
      <c r="A187" t="s">
        <v>763</v>
      </c>
      <c r="B187" t="s">
        <v>706</v>
      </c>
      <c r="C187" t="s">
        <v>241</v>
      </c>
      <c r="D187">
        <v>40.270000000000003</v>
      </c>
      <c r="E187">
        <v>34.884</v>
      </c>
      <c r="F187">
        <v>5.39</v>
      </c>
      <c r="G187">
        <v>0.133846535882791</v>
      </c>
    </row>
    <row r="188" spans="1:7" x14ac:dyDescent="0.3">
      <c r="A188" t="s">
        <v>765</v>
      </c>
      <c r="B188" t="s">
        <v>706</v>
      </c>
      <c r="C188" t="s">
        <v>28</v>
      </c>
      <c r="D188">
        <v>62.04</v>
      </c>
      <c r="E188">
        <v>35.258000000000003</v>
      </c>
      <c r="F188">
        <v>26.78</v>
      </c>
      <c r="G188">
        <v>0.43165699548678299</v>
      </c>
    </row>
    <row r="189" spans="1:7" x14ac:dyDescent="0.3">
      <c r="A189" t="s">
        <v>767</v>
      </c>
      <c r="B189" t="s">
        <v>706</v>
      </c>
      <c r="C189" t="s">
        <v>270</v>
      </c>
      <c r="D189">
        <v>58.97</v>
      </c>
      <c r="E189">
        <v>46.103000000000002</v>
      </c>
      <c r="F189">
        <v>12.87</v>
      </c>
      <c r="G189">
        <v>0.218246566050534</v>
      </c>
    </row>
    <row r="190" spans="1:7" x14ac:dyDescent="0.3">
      <c r="A190" t="s">
        <v>769</v>
      </c>
      <c r="B190" t="s">
        <v>706</v>
      </c>
      <c r="C190" t="s">
        <v>271</v>
      </c>
      <c r="D190">
        <v>48.2</v>
      </c>
      <c r="E190">
        <v>34.192</v>
      </c>
      <c r="F190">
        <v>14.01</v>
      </c>
      <c r="G190">
        <v>0.290663900414938</v>
      </c>
    </row>
    <row r="191" spans="1:7" x14ac:dyDescent="0.3">
      <c r="A191" t="s">
        <v>771</v>
      </c>
      <c r="B191" t="s">
        <v>706</v>
      </c>
      <c r="C191" t="s">
        <v>54</v>
      </c>
      <c r="D191">
        <v>74.040000000000006</v>
      </c>
      <c r="E191">
        <v>37.460999999999999</v>
      </c>
      <c r="F191">
        <v>36.58</v>
      </c>
      <c r="G191">
        <v>0.49405726634251801</v>
      </c>
    </row>
    <row r="192" spans="1:7" x14ac:dyDescent="0.3">
      <c r="A192" t="s">
        <v>773</v>
      </c>
      <c r="B192" t="s">
        <v>706</v>
      </c>
      <c r="C192" t="s">
        <v>71</v>
      </c>
      <c r="D192">
        <v>55.26</v>
      </c>
      <c r="E192">
        <v>28.242999999999999</v>
      </c>
      <c r="F192">
        <v>27.02</v>
      </c>
      <c r="G192">
        <v>0.48896127397756101</v>
      </c>
    </row>
    <row r="193" spans="1:7" x14ac:dyDescent="0.3">
      <c r="A193" t="s">
        <v>775</v>
      </c>
      <c r="B193" t="s">
        <v>706</v>
      </c>
      <c r="C193" t="s">
        <v>272</v>
      </c>
      <c r="D193">
        <v>67.17</v>
      </c>
      <c r="E193">
        <v>59.131</v>
      </c>
      <c r="F193">
        <v>8.0399999999999991</v>
      </c>
      <c r="G193">
        <v>0.119696292987941</v>
      </c>
    </row>
    <row r="194" spans="1:7" x14ac:dyDescent="0.3">
      <c r="A194" t="s">
        <v>777</v>
      </c>
      <c r="B194" t="s">
        <v>706</v>
      </c>
      <c r="C194" t="s">
        <v>93</v>
      </c>
      <c r="D194">
        <v>62.95</v>
      </c>
      <c r="E194">
        <v>36.139000000000003</v>
      </c>
      <c r="F194">
        <v>26.81</v>
      </c>
      <c r="G194">
        <v>0.42589356632247799</v>
      </c>
    </row>
    <row r="195" spans="1:7" x14ac:dyDescent="0.3">
      <c r="A195" t="s">
        <v>779</v>
      </c>
      <c r="B195" t="s">
        <v>706</v>
      </c>
      <c r="C195" t="s">
        <v>25</v>
      </c>
      <c r="D195">
        <v>41.4</v>
      </c>
      <c r="E195">
        <v>26.353000000000002</v>
      </c>
      <c r="F195">
        <v>15.05</v>
      </c>
      <c r="G195">
        <v>0.36352657004830902</v>
      </c>
    </row>
    <row r="196" spans="1:7" x14ac:dyDescent="0.3">
      <c r="A196" t="s">
        <v>781</v>
      </c>
      <c r="B196" t="s">
        <v>706</v>
      </c>
      <c r="C196" t="s">
        <v>297</v>
      </c>
      <c r="D196">
        <v>61.42</v>
      </c>
      <c r="E196">
        <v>52.612000000000002</v>
      </c>
      <c r="F196">
        <v>8.81</v>
      </c>
      <c r="G196">
        <v>0.14343861934223401</v>
      </c>
    </row>
    <row r="197" spans="1:7" x14ac:dyDescent="0.3">
      <c r="A197" t="s">
        <v>783</v>
      </c>
      <c r="B197" t="s">
        <v>706</v>
      </c>
      <c r="C197" t="s">
        <v>63</v>
      </c>
      <c r="D197">
        <v>45.32</v>
      </c>
      <c r="E197">
        <v>21.905999999999999</v>
      </c>
      <c r="F197">
        <v>23.41</v>
      </c>
      <c r="G197">
        <v>0.51654898499558699</v>
      </c>
    </row>
    <row r="198" spans="1:7" x14ac:dyDescent="0.3">
      <c r="A198" t="s">
        <v>785</v>
      </c>
      <c r="B198" t="s">
        <v>706</v>
      </c>
      <c r="C198" t="s">
        <v>238</v>
      </c>
      <c r="D198">
        <v>61.61</v>
      </c>
      <c r="E198">
        <v>56.716999999999999</v>
      </c>
      <c r="F198">
        <v>4.8899999999999997</v>
      </c>
      <c r="G198">
        <v>7.9370232105177699E-2</v>
      </c>
    </row>
    <row r="199" spans="1:7" x14ac:dyDescent="0.3">
      <c r="A199" t="s">
        <v>787</v>
      </c>
      <c r="B199" t="s">
        <v>706</v>
      </c>
      <c r="C199" t="s">
        <v>242</v>
      </c>
      <c r="D199">
        <v>48.9</v>
      </c>
      <c r="E199">
        <v>44.093000000000004</v>
      </c>
      <c r="F199">
        <v>4.8099999999999996</v>
      </c>
      <c r="G199">
        <v>9.8364008179959106E-2</v>
      </c>
    </row>
    <row r="200" spans="1:7" x14ac:dyDescent="0.3">
      <c r="A200" t="s">
        <v>789</v>
      </c>
      <c r="B200" t="s">
        <v>706</v>
      </c>
      <c r="C200" t="s">
        <v>41</v>
      </c>
      <c r="D200">
        <v>63.77</v>
      </c>
      <c r="E200">
        <v>52.198999999999998</v>
      </c>
      <c r="F200">
        <v>11.57</v>
      </c>
      <c r="G200">
        <v>0.18143327583503199</v>
      </c>
    </row>
    <row r="201" spans="1:7" x14ac:dyDescent="0.3">
      <c r="A201" t="s">
        <v>791</v>
      </c>
      <c r="B201" t="s">
        <v>706</v>
      </c>
      <c r="C201" t="s">
        <v>239</v>
      </c>
      <c r="D201">
        <v>37.729999999999997</v>
      </c>
      <c r="E201">
        <v>34.088000000000001</v>
      </c>
      <c r="F201">
        <v>3.64</v>
      </c>
      <c r="G201">
        <v>9.6474953617810805E-2</v>
      </c>
    </row>
    <row r="202" spans="1:7" x14ac:dyDescent="0.3">
      <c r="A202" t="s">
        <v>793</v>
      </c>
      <c r="B202" t="s">
        <v>706</v>
      </c>
      <c r="C202" t="s">
        <v>44</v>
      </c>
      <c r="D202">
        <v>118.67</v>
      </c>
      <c r="E202">
        <v>91.465999999999994</v>
      </c>
      <c r="F202">
        <v>27.2</v>
      </c>
      <c r="G202">
        <v>0.22920704474593401</v>
      </c>
    </row>
    <row r="203" spans="1:7" x14ac:dyDescent="0.3">
      <c r="A203" t="s">
        <v>795</v>
      </c>
      <c r="B203" t="s">
        <v>706</v>
      </c>
      <c r="C203" t="s">
        <v>111</v>
      </c>
      <c r="D203">
        <v>80.150000000000006</v>
      </c>
      <c r="E203">
        <v>54.545999999999999</v>
      </c>
      <c r="F203">
        <v>25.6</v>
      </c>
      <c r="G203">
        <v>0.31940112289457301</v>
      </c>
    </row>
    <row r="204" spans="1:7" x14ac:dyDescent="0.3">
      <c r="A204" t="s">
        <v>797</v>
      </c>
      <c r="B204" t="s">
        <v>401</v>
      </c>
      <c r="C204" t="s">
        <v>360</v>
      </c>
      <c r="D204">
        <v>7.46</v>
      </c>
      <c r="E204">
        <v>2.4279999999999999</v>
      </c>
      <c r="F204">
        <v>5.03</v>
      </c>
      <c r="G204">
        <v>0.67426273458444996</v>
      </c>
    </row>
    <row r="205" spans="1:7" x14ac:dyDescent="0.3">
      <c r="A205" t="s">
        <v>799</v>
      </c>
      <c r="B205" t="s">
        <v>401</v>
      </c>
      <c r="C205" t="s">
        <v>366</v>
      </c>
      <c r="D205">
        <v>111.53</v>
      </c>
      <c r="E205">
        <v>78.53</v>
      </c>
      <c r="F205">
        <v>33</v>
      </c>
      <c r="G205">
        <v>0.29588451537702898</v>
      </c>
    </row>
    <row r="206" spans="1:7" x14ac:dyDescent="0.3">
      <c r="A206" t="s">
        <v>801</v>
      </c>
      <c r="B206" t="s">
        <v>401</v>
      </c>
      <c r="C206" t="s">
        <v>371</v>
      </c>
      <c r="D206">
        <v>116.51</v>
      </c>
      <c r="E206">
        <v>92.376000000000005</v>
      </c>
      <c r="F206">
        <v>24.13</v>
      </c>
      <c r="G206">
        <v>0.20710668612136299</v>
      </c>
    </row>
    <row r="207" spans="1:7" x14ac:dyDescent="0.3">
      <c r="A207" t="s">
        <v>803</v>
      </c>
      <c r="B207" t="s">
        <v>401</v>
      </c>
      <c r="C207" t="s">
        <v>372</v>
      </c>
      <c r="D207">
        <v>90.52</v>
      </c>
      <c r="E207">
        <v>75.167000000000002</v>
      </c>
      <c r="F207">
        <v>15.35</v>
      </c>
      <c r="G207">
        <v>0.16957578435704801</v>
      </c>
    </row>
    <row r="208" spans="1:7" x14ac:dyDescent="0.3">
      <c r="A208" t="s">
        <v>805</v>
      </c>
      <c r="B208" t="s">
        <v>401</v>
      </c>
      <c r="C208" t="s">
        <v>373</v>
      </c>
      <c r="D208">
        <v>110.02</v>
      </c>
      <c r="E208">
        <v>96.771000000000001</v>
      </c>
      <c r="F208">
        <v>13.25</v>
      </c>
      <c r="G208">
        <v>0.120432648609344</v>
      </c>
    </row>
    <row r="209" spans="1:7" x14ac:dyDescent="0.3">
      <c r="A209" t="s">
        <v>807</v>
      </c>
      <c r="B209" t="s">
        <v>401</v>
      </c>
      <c r="C209" t="s">
        <v>378</v>
      </c>
      <c r="D209">
        <v>109.91</v>
      </c>
      <c r="E209">
        <v>87.284999999999997</v>
      </c>
      <c r="F209">
        <v>22.63</v>
      </c>
      <c r="G209">
        <v>0.20589573287235</v>
      </c>
    </row>
    <row r="210" spans="1:7" x14ac:dyDescent="0.3">
      <c r="A210" t="s">
        <v>809</v>
      </c>
      <c r="B210" t="s">
        <v>401</v>
      </c>
      <c r="C210" t="s">
        <v>379</v>
      </c>
      <c r="D210">
        <v>89.26</v>
      </c>
      <c r="E210">
        <v>68.971000000000004</v>
      </c>
      <c r="F210">
        <v>20.29</v>
      </c>
      <c r="G210">
        <v>0.227313466278288</v>
      </c>
    </row>
    <row r="211" spans="1:7" x14ac:dyDescent="0.3">
      <c r="A211" t="s">
        <v>811</v>
      </c>
      <c r="B211" t="s">
        <v>401</v>
      </c>
      <c r="C211" t="s">
        <v>381</v>
      </c>
      <c r="D211">
        <v>144.77000000000001</v>
      </c>
      <c r="E211">
        <v>120.84699999999999</v>
      </c>
      <c r="F211">
        <v>23.92</v>
      </c>
      <c r="G211">
        <v>0.16522760240381301</v>
      </c>
    </row>
    <row r="212" spans="1:7" x14ac:dyDescent="0.3">
      <c r="A212" t="s">
        <v>813</v>
      </c>
      <c r="B212" t="s">
        <v>401</v>
      </c>
      <c r="C212" t="s">
        <v>382</v>
      </c>
      <c r="D212">
        <v>129.87</v>
      </c>
      <c r="E212">
        <v>110.374</v>
      </c>
      <c r="F212">
        <v>19.5</v>
      </c>
      <c r="G212">
        <v>0.15015015015015001</v>
      </c>
    </row>
    <row r="213" spans="1:7" x14ac:dyDescent="0.3">
      <c r="A213" t="s">
        <v>815</v>
      </c>
      <c r="B213" t="s">
        <v>401</v>
      </c>
      <c r="C213" t="s">
        <v>384</v>
      </c>
      <c r="D213">
        <v>120.98</v>
      </c>
      <c r="E213">
        <v>93.700999999999993</v>
      </c>
      <c r="F213">
        <v>27.28</v>
      </c>
      <c r="G213">
        <v>0.225491816829228</v>
      </c>
    </row>
    <row r="214" spans="1:7" x14ac:dyDescent="0.3">
      <c r="A214" t="s">
        <v>817</v>
      </c>
      <c r="B214" t="s">
        <v>401</v>
      </c>
      <c r="C214" t="s">
        <v>387</v>
      </c>
      <c r="D214">
        <v>142.93</v>
      </c>
      <c r="E214">
        <v>101.867</v>
      </c>
      <c r="F214">
        <v>41.06</v>
      </c>
      <c r="G214">
        <v>0.28727349051983497</v>
      </c>
    </row>
    <row r="215" spans="1:7" x14ac:dyDescent="0.3">
      <c r="A215" t="s">
        <v>819</v>
      </c>
      <c r="B215" t="s">
        <v>401</v>
      </c>
      <c r="C215" t="s">
        <v>389</v>
      </c>
      <c r="D215">
        <v>136.07</v>
      </c>
      <c r="E215">
        <v>77.191000000000003</v>
      </c>
      <c r="F215">
        <v>58.88</v>
      </c>
      <c r="G215">
        <v>0.43271845373704698</v>
      </c>
    </row>
    <row r="216" spans="1:7" x14ac:dyDescent="0.3">
      <c r="A216" t="s">
        <v>821</v>
      </c>
      <c r="B216" t="s">
        <v>401</v>
      </c>
      <c r="C216" t="s">
        <v>391</v>
      </c>
      <c r="D216">
        <v>147.99</v>
      </c>
      <c r="E216">
        <v>120.881</v>
      </c>
      <c r="F216">
        <v>27.11</v>
      </c>
      <c r="G216">
        <v>0.18318805324684101</v>
      </c>
    </row>
    <row r="217" spans="1:7" x14ac:dyDescent="0.3">
      <c r="A217" t="s">
        <v>823</v>
      </c>
      <c r="B217" t="s">
        <v>401</v>
      </c>
      <c r="C217" t="s">
        <v>392</v>
      </c>
      <c r="D217">
        <v>128.52000000000001</v>
      </c>
      <c r="E217">
        <v>87.17</v>
      </c>
      <c r="F217">
        <v>41.35</v>
      </c>
      <c r="G217">
        <v>0.32173980703392502</v>
      </c>
    </row>
    <row r="218" spans="1:7" x14ac:dyDescent="0.3">
      <c r="A218" t="s">
        <v>825</v>
      </c>
      <c r="B218" t="s">
        <v>402</v>
      </c>
      <c r="C218" t="s">
        <v>361</v>
      </c>
      <c r="D218">
        <v>76.260000000000005</v>
      </c>
      <c r="E218">
        <v>66.421000000000006</v>
      </c>
      <c r="F218">
        <v>9.84</v>
      </c>
      <c r="G218">
        <v>0.12903225806451599</v>
      </c>
    </row>
    <row r="219" spans="1:7" x14ac:dyDescent="0.3">
      <c r="A219" t="s">
        <v>827</v>
      </c>
      <c r="B219" t="s">
        <v>402</v>
      </c>
      <c r="C219" t="s">
        <v>362</v>
      </c>
      <c r="D219">
        <v>153.81</v>
      </c>
      <c r="E219">
        <v>129.72800000000001</v>
      </c>
      <c r="F219">
        <v>24.08</v>
      </c>
      <c r="G219">
        <v>0.156556790845849</v>
      </c>
    </row>
    <row r="220" spans="1:7" x14ac:dyDescent="0.3">
      <c r="A220" t="s">
        <v>829</v>
      </c>
      <c r="B220" t="s">
        <v>402</v>
      </c>
      <c r="C220" t="s">
        <v>363</v>
      </c>
      <c r="D220">
        <v>99.17</v>
      </c>
      <c r="E220">
        <v>90.378</v>
      </c>
      <c r="F220">
        <v>8.7899999999999991</v>
      </c>
      <c r="G220">
        <v>8.8635676111727305E-2</v>
      </c>
    </row>
    <row r="221" spans="1:7" x14ac:dyDescent="0.3">
      <c r="A221" t="s">
        <v>831</v>
      </c>
      <c r="B221" t="s">
        <v>402</v>
      </c>
      <c r="C221" t="s">
        <v>364</v>
      </c>
      <c r="D221">
        <v>124.53</v>
      </c>
      <c r="E221">
        <v>103.67400000000001</v>
      </c>
      <c r="F221">
        <v>20.86</v>
      </c>
      <c r="G221">
        <v>0.167509836987071</v>
      </c>
    </row>
    <row r="222" spans="1:7" x14ac:dyDescent="0.3">
      <c r="A222" t="s">
        <v>833</v>
      </c>
      <c r="B222" t="s">
        <v>402</v>
      </c>
      <c r="C222" t="s">
        <v>365</v>
      </c>
      <c r="D222">
        <v>141.4</v>
      </c>
      <c r="E222">
        <v>131.74199999999999</v>
      </c>
      <c r="F222">
        <v>9.66</v>
      </c>
      <c r="G222">
        <v>6.8316831683168294E-2</v>
      </c>
    </row>
    <row r="223" spans="1:7" x14ac:dyDescent="0.3">
      <c r="A223" t="s">
        <v>835</v>
      </c>
      <c r="B223" t="s">
        <v>402</v>
      </c>
      <c r="C223" t="s">
        <v>367</v>
      </c>
      <c r="D223">
        <v>160.04</v>
      </c>
      <c r="E223">
        <v>143.077</v>
      </c>
      <c r="F223">
        <v>16.96</v>
      </c>
      <c r="G223">
        <v>0.105973506623344</v>
      </c>
    </row>
    <row r="224" spans="1:7" x14ac:dyDescent="0.3">
      <c r="A224" t="s">
        <v>837</v>
      </c>
      <c r="B224" t="s">
        <v>402</v>
      </c>
      <c r="C224" t="s">
        <v>368</v>
      </c>
      <c r="D224">
        <v>139.22999999999999</v>
      </c>
      <c r="E224">
        <v>120.306</v>
      </c>
      <c r="F224">
        <v>18.920000000000002</v>
      </c>
      <c r="G224">
        <v>0.13589025353731199</v>
      </c>
    </row>
    <row r="225" spans="1:7" x14ac:dyDescent="0.3">
      <c r="A225" t="s">
        <v>839</v>
      </c>
      <c r="B225" t="s">
        <v>402</v>
      </c>
      <c r="C225" t="s">
        <v>369</v>
      </c>
      <c r="D225">
        <v>125.7</v>
      </c>
      <c r="E225">
        <v>109.79300000000001</v>
      </c>
      <c r="F225">
        <v>15.91</v>
      </c>
      <c r="G225">
        <v>0.126571201272872</v>
      </c>
    </row>
    <row r="226" spans="1:7" x14ac:dyDescent="0.3">
      <c r="A226" t="s">
        <v>841</v>
      </c>
      <c r="B226" t="s">
        <v>402</v>
      </c>
      <c r="C226" t="s">
        <v>370</v>
      </c>
      <c r="D226">
        <v>119.91</v>
      </c>
      <c r="E226">
        <v>93.481999999999999</v>
      </c>
      <c r="F226">
        <v>26.43</v>
      </c>
      <c r="G226">
        <v>0.22041531148361301</v>
      </c>
    </row>
    <row r="227" spans="1:7" x14ac:dyDescent="0.3">
      <c r="A227" t="s">
        <v>843</v>
      </c>
      <c r="B227" t="s">
        <v>402</v>
      </c>
      <c r="C227" t="s">
        <v>374</v>
      </c>
      <c r="D227">
        <v>93.49</v>
      </c>
      <c r="E227">
        <v>84.53</v>
      </c>
      <c r="F227">
        <v>8.9600000000000009</v>
      </c>
      <c r="G227">
        <v>9.5839127179377495E-2</v>
      </c>
    </row>
    <row r="228" spans="1:7" x14ac:dyDescent="0.3">
      <c r="A228" t="s">
        <v>845</v>
      </c>
      <c r="B228" t="s">
        <v>402</v>
      </c>
      <c r="C228" t="s">
        <v>375</v>
      </c>
      <c r="D228">
        <v>105.69</v>
      </c>
      <c r="E228">
        <v>98.367000000000004</v>
      </c>
      <c r="F228">
        <v>7.32</v>
      </c>
      <c r="G228">
        <v>6.9259154130002804E-2</v>
      </c>
    </row>
    <row r="229" spans="1:7" x14ac:dyDescent="0.3">
      <c r="A229" t="s">
        <v>847</v>
      </c>
      <c r="B229" t="s">
        <v>402</v>
      </c>
      <c r="C229" t="s">
        <v>376</v>
      </c>
      <c r="D229">
        <v>113.78</v>
      </c>
      <c r="E229">
        <v>100.129</v>
      </c>
      <c r="F229">
        <v>13.65</v>
      </c>
      <c r="G229">
        <v>0.119968359992969</v>
      </c>
    </row>
    <row r="230" spans="1:7" x14ac:dyDescent="0.3">
      <c r="A230" t="s">
        <v>849</v>
      </c>
      <c r="B230" t="s">
        <v>402</v>
      </c>
      <c r="C230" t="s">
        <v>377</v>
      </c>
      <c r="D230">
        <v>105.4</v>
      </c>
      <c r="E230">
        <v>85.284999999999997</v>
      </c>
      <c r="F230">
        <v>20.12</v>
      </c>
      <c r="G230">
        <v>0.19089184060721101</v>
      </c>
    </row>
    <row r="231" spans="1:7" x14ac:dyDescent="0.3">
      <c r="A231" t="s">
        <v>851</v>
      </c>
      <c r="B231" t="s">
        <v>402</v>
      </c>
      <c r="C231" t="s">
        <v>380</v>
      </c>
      <c r="D231">
        <v>68.39</v>
      </c>
      <c r="E231">
        <v>60.929000000000002</v>
      </c>
      <c r="F231">
        <v>7.46</v>
      </c>
      <c r="G231">
        <v>0.10908027489399</v>
      </c>
    </row>
    <row r="232" spans="1:7" x14ac:dyDescent="0.3">
      <c r="A232" t="s">
        <v>853</v>
      </c>
      <c r="B232" t="s">
        <v>402</v>
      </c>
      <c r="C232" t="s">
        <v>383</v>
      </c>
      <c r="D232">
        <v>85.41</v>
      </c>
      <c r="E232">
        <v>77.542000000000002</v>
      </c>
      <c r="F232">
        <v>7.87</v>
      </c>
      <c r="G232">
        <v>9.21437770752839E-2</v>
      </c>
    </row>
    <row r="233" spans="1:7" x14ac:dyDescent="0.3">
      <c r="A233" t="s">
        <v>855</v>
      </c>
      <c r="B233" t="s">
        <v>402</v>
      </c>
      <c r="C233" t="s">
        <v>385</v>
      </c>
      <c r="D233">
        <v>105.74</v>
      </c>
      <c r="E233">
        <v>95.67</v>
      </c>
      <c r="F233">
        <v>10.07</v>
      </c>
      <c r="G233">
        <v>9.5233591829014599E-2</v>
      </c>
    </row>
    <row r="234" spans="1:7" x14ac:dyDescent="0.3">
      <c r="A234" t="s">
        <v>857</v>
      </c>
      <c r="B234" t="s">
        <v>402</v>
      </c>
      <c r="C234" t="s">
        <v>386</v>
      </c>
      <c r="D234">
        <v>84.96</v>
      </c>
      <c r="E234">
        <v>78.423000000000002</v>
      </c>
      <c r="F234">
        <v>6.54</v>
      </c>
      <c r="G234">
        <v>7.6977401129943501E-2</v>
      </c>
    </row>
    <row r="235" spans="1:7" x14ac:dyDescent="0.3">
      <c r="A235" t="s">
        <v>859</v>
      </c>
      <c r="B235" t="s">
        <v>402</v>
      </c>
      <c r="C235" t="s">
        <v>388</v>
      </c>
      <c r="D235">
        <v>84.53</v>
      </c>
      <c r="E235">
        <v>72.772999999999996</v>
      </c>
      <c r="F235">
        <v>11.76</v>
      </c>
      <c r="G235">
        <v>0.13912220513427201</v>
      </c>
    </row>
    <row r="236" spans="1:7" x14ac:dyDescent="0.3">
      <c r="A236" t="s">
        <v>861</v>
      </c>
      <c r="B236" t="s">
        <v>402</v>
      </c>
      <c r="C236" t="s">
        <v>390</v>
      </c>
      <c r="D236">
        <v>106.12</v>
      </c>
      <c r="E236">
        <v>94.263000000000005</v>
      </c>
      <c r="F236">
        <v>11.86</v>
      </c>
      <c r="G236">
        <v>0.111760271390878</v>
      </c>
    </row>
    <row r="237" spans="1:7" x14ac:dyDescent="0.3">
      <c r="A237" t="s">
        <v>864</v>
      </c>
      <c r="B237" t="s">
        <v>863</v>
      </c>
      <c r="C237" t="s">
        <v>171</v>
      </c>
      <c r="D237">
        <v>116.65</v>
      </c>
      <c r="E237">
        <v>109.179</v>
      </c>
      <c r="F237">
        <v>7.47</v>
      </c>
      <c r="G237">
        <v>6.4037719674239199E-2</v>
      </c>
    </row>
    <row r="238" spans="1:7" x14ac:dyDescent="0.3">
      <c r="A238" t="s">
        <v>866</v>
      </c>
      <c r="B238" t="s">
        <v>863</v>
      </c>
      <c r="C238" t="s">
        <v>172</v>
      </c>
      <c r="D238">
        <v>51.15</v>
      </c>
      <c r="E238">
        <v>46.463000000000001</v>
      </c>
      <c r="F238">
        <v>4.6900000000000004</v>
      </c>
      <c r="G238">
        <v>9.16911045943304E-2</v>
      </c>
    </row>
    <row r="239" spans="1:7" x14ac:dyDescent="0.3">
      <c r="A239" t="s">
        <v>868</v>
      </c>
      <c r="B239" t="s">
        <v>863</v>
      </c>
      <c r="C239" t="s">
        <v>173</v>
      </c>
      <c r="D239">
        <v>69.05</v>
      </c>
      <c r="E239">
        <v>47.444000000000003</v>
      </c>
      <c r="F239">
        <v>21.61</v>
      </c>
      <c r="G239">
        <v>0.31296162201303401</v>
      </c>
    </row>
    <row r="240" spans="1:7" x14ac:dyDescent="0.3">
      <c r="A240" t="s">
        <v>870</v>
      </c>
      <c r="B240" t="s">
        <v>863</v>
      </c>
      <c r="C240" t="s">
        <v>174</v>
      </c>
      <c r="D240">
        <v>73.459999999999994</v>
      </c>
      <c r="E240">
        <v>59.484000000000002</v>
      </c>
      <c r="F240">
        <v>13.98</v>
      </c>
      <c r="G240">
        <v>0.19030765042199799</v>
      </c>
    </row>
    <row r="241" spans="1:7" x14ac:dyDescent="0.3">
      <c r="A241" t="s">
        <v>872</v>
      </c>
      <c r="B241" t="s">
        <v>863</v>
      </c>
      <c r="C241" t="s">
        <v>175</v>
      </c>
      <c r="D241">
        <v>54.9</v>
      </c>
      <c r="E241">
        <v>46.494</v>
      </c>
      <c r="F241">
        <v>8.41</v>
      </c>
      <c r="G241">
        <v>0.153187613843352</v>
      </c>
    </row>
    <row r="242" spans="1:7" x14ac:dyDescent="0.3">
      <c r="A242" t="s">
        <v>874</v>
      </c>
      <c r="B242" t="s">
        <v>863</v>
      </c>
      <c r="C242" t="s">
        <v>176</v>
      </c>
      <c r="D242">
        <v>65.2</v>
      </c>
      <c r="E242">
        <v>56.082999999999998</v>
      </c>
      <c r="F242">
        <v>9.1199999999999992</v>
      </c>
      <c r="G242">
        <v>0.13987730061349701</v>
      </c>
    </row>
    <row r="243" spans="1:7" x14ac:dyDescent="0.3">
      <c r="A243" t="s">
        <v>876</v>
      </c>
      <c r="B243" t="s">
        <v>863</v>
      </c>
      <c r="C243" t="s">
        <v>177</v>
      </c>
      <c r="D243">
        <v>70.430000000000007</v>
      </c>
      <c r="E243">
        <v>65.757000000000005</v>
      </c>
      <c r="F243">
        <v>4.67</v>
      </c>
      <c r="G243">
        <v>6.6306971461025099E-2</v>
      </c>
    </row>
    <row r="244" spans="1:7" x14ac:dyDescent="0.3">
      <c r="A244" t="s">
        <v>878</v>
      </c>
      <c r="B244" t="s">
        <v>863</v>
      </c>
      <c r="C244" t="s">
        <v>178</v>
      </c>
      <c r="D244">
        <v>114.42</v>
      </c>
      <c r="E244">
        <v>106.69199999999999</v>
      </c>
      <c r="F244">
        <v>7.73</v>
      </c>
      <c r="G244">
        <v>6.7558119209928297E-2</v>
      </c>
    </row>
    <row r="245" spans="1:7" x14ac:dyDescent="0.3">
      <c r="A245" t="s">
        <v>880</v>
      </c>
      <c r="B245" t="s">
        <v>863</v>
      </c>
      <c r="C245" t="s">
        <v>179</v>
      </c>
      <c r="D245">
        <v>130.69</v>
      </c>
      <c r="E245">
        <v>110.959</v>
      </c>
      <c r="F245">
        <v>19.73</v>
      </c>
      <c r="G245">
        <v>0.150967939398577</v>
      </c>
    </row>
    <row r="246" spans="1:7" x14ac:dyDescent="0.3">
      <c r="A246" t="s">
        <v>882</v>
      </c>
      <c r="B246" t="s">
        <v>863</v>
      </c>
      <c r="C246" t="s">
        <v>180</v>
      </c>
      <c r="D246">
        <v>92.93</v>
      </c>
      <c r="E246">
        <v>79.783000000000001</v>
      </c>
      <c r="F246">
        <v>13.15</v>
      </c>
      <c r="G246">
        <v>0.14150435811901399</v>
      </c>
    </row>
    <row r="247" spans="1:7" x14ac:dyDescent="0.3">
      <c r="A247" t="s">
        <v>884</v>
      </c>
      <c r="B247" t="s">
        <v>863</v>
      </c>
      <c r="C247" t="s">
        <v>181</v>
      </c>
      <c r="D247">
        <v>109.21</v>
      </c>
      <c r="E247">
        <v>81.837000000000003</v>
      </c>
      <c r="F247">
        <v>27.37</v>
      </c>
      <c r="G247">
        <v>0.25061807526783297</v>
      </c>
    </row>
    <row r="248" spans="1:7" x14ac:dyDescent="0.3">
      <c r="A248" t="s">
        <v>886</v>
      </c>
      <c r="B248" t="s">
        <v>863</v>
      </c>
      <c r="C248" t="s">
        <v>53</v>
      </c>
      <c r="D248">
        <v>71.53</v>
      </c>
      <c r="E248">
        <v>58.831000000000003</v>
      </c>
      <c r="F248">
        <v>12.7</v>
      </c>
      <c r="G248">
        <v>0.17754788200754901</v>
      </c>
    </row>
    <row r="249" spans="1:7" x14ac:dyDescent="0.3">
      <c r="A249" t="s">
        <v>888</v>
      </c>
      <c r="B249" t="s">
        <v>863</v>
      </c>
      <c r="C249" t="s">
        <v>120</v>
      </c>
      <c r="D249">
        <v>227.4</v>
      </c>
      <c r="E249">
        <v>192.18299999999999</v>
      </c>
      <c r="F249">
        <v>35.22</v>
      </c>
      <c r="G249">
        <v>0.154881266490765</v>
      </c>
    </row>
    <row r="250" spans="1:7" x14ac:dyDescent="0.3">
      <c r="A250" t="s">
        <v>890</v>
      </c>
      <c r="B250" t="s">
        <v>863</v>
      </c>
      <c r="C250" t="s">
        <v>210</v>
      </c>
      <c r="D250">
        <v>49.16</v>
      </c>
      <c r="E250">
        <v>41.646000000000001</v>
      </c>
      <c r="F250">
        <v>7.51</v>
      </c>
      <c r="G250">
        <v>0.152766476810415</v>
      </c>
    </row>
    <row r="251" spans="1:7" x14ac:dyDescent="0.3">
      <c r="A251" t="s">
        <v>892</v>
      </c>
      <c r="B251" t="s">
        <v>863</v>
      </c>
      <c r="C251" t="s">
        <v>211</v>
      </c>
      <c r="D251">
        <v>43.74</v>
      </c>
      <c r="E251">
        <v>38.301000000000002</v>
      </c>
      <c r="F251">
        <v>5.44</v>
      </c>
      <c r="G251">
        <v>0.12437128486511199</v>
      </c>
    </row>
    <row r="252" spans="1:7" x14ac:dyDescent="0.3">
      <c r="A252" t="s">
        <v>894</v>
      </c>
      <c r="B252" t="s">
        <v>863</v>
      </c>
      <c r="C252" t="s">
        <v>56</v>
      </c>
      <c r="D252">
        <v>45.44</v>
      </c>
      <c r="E252">
        <v>37.887</v>
      </c>
      <c r="F252">
        <v>7.55</v>
      </c>
      <c r="G252">
        <v>0.166153169014085</v>
      </c>
    </row>
    <row r="253" spans="1:7" x14ac:dyDescent="0.3">
      <c r="A253" t="s">
        <v>896</v>
      </c>
      <c r="B253" t="s">
        <v>863</v>
      </c>
      <c r="C253" t="s">
        <v>79</v>
      </c>
      <c r="D253">
        <v>45.48</v>
      </c>
      <c r="E253">
        <v>34.478000000000002</v>
      </c>
      <c r="F253">
        <v>11</v>
      </c>
      <c r="G253">
        <v>0.24186455584872499</v>
      </c>
    </row>
    <row r="254" spans="1:7" x14ac:dyDescent="0.3">
      <c r="A254" t="s">
        <v>898</v>
      </c>
      <c r="B254" t="s">
        <v>863</v>
      </c>
      <c r="C254" t="s">
        <v>106</v>
      </c>
      <c r="D254">
        <v>70.400000000000006</v>
      </c>
      <c r="E254">
        <v>53.198999999999998</v>
      </c>
      <c r="F254">
        <v>17.2</v>
      </c>
      <c r="G254">
        <v>0.24431818181818199</v>
      </c>
    </row>
    <row r="255" spans="1:7" x14ac:dyDescent="0.3">
      <c r="A255" t="s">
        <v>900</v>
      </c>
      <c r="B255" t="s">
        <v>863</v>
      </c>
      <c r="C255" t="s">
        <v>224</v>
      </c>
      <c r="D255">
        <v>77.25</v>
      </c>
      <c r="E255">
        <v>65.367999999999995</v>
      </c>
      <c r="F255">
        <v>11.88</v>
      </c>
      <c r="G255">
        <v>0.15378640776699001</v>
      </c>
    </row>
    <row r="256" spans="1:7" x14ac:dyDescent="0.3">
      <c r="A256" t="s">
        <v>902</v>
      </c>
      <c r="B256" t="s">
        <v>863</v>
      </c>
      <c r="C256" t="s">
        <v>225</v>
      </c>
      <c r="D256">
        <v>54.38</v>
      </c>
      <c r="E256">
        <v>45.128</v>
      </c>
      <c r="F256">
        <v>9.25</v>
      </c>
      <c r="G256">
        <v>0.170099301213681</v>
      </c>
    </row>
    <row r="257" spans="1:7" x14ac:dyDescent="0.3">
      <c r="A257" t="s">
        <v>904</v>
      </c>
      <c r="B257" t="s">
        <v>863</v>
      </c>
      <c r="C257" t="s">
        <v>226</v>
      </c>
      <c r="D257">
        <v>58.05</v>
      </c>
      <c r="E257">
        <v>54.55</v>
      </c>
      <c r="F257">
        <v>3.5</v>
      </c>
      <c r="G257">
        <v>6.02928509905254E-2</v>
      </c>
    </row>
    <row r="258" spans="1:7" x14ac:dyDescent="0.3">
      <c r="A258" t="s">
        <v>906</v>
      </c>
      <c r="B258" t="s">
        <v>863</v>
      </c>
      <c r="C258" t="s">
        <v>227</v>
      </c>
      <c r="D258">
        <v>50.12</v>
      </c>
      <c r="E258">
        <v>46.847999999999999</v>
      </c>
      <c r="F258">
        <v>3.27</v>
      </c>
      <c r="G258">
        <v>6.5243415802075003E-2</v>
      </c>
    </row>
    <row r="259" spans="1:7" x14ac:dyDescent="0.3">
      <c r="A259" t="s">
        <v>908</v>
      </c>
      <c r="B259" t="s">
        <v>863</v>
      </c>
      <c r="C259" t="s">
        <v>228</v>
      </c>
      <c r="D259">
        <v>37.35</v>
      </c>
      <c r="E259">
        <v>32.539000000000001</v>
      </c>
      <c r="F259">
        <v>4.8099999999999996</v>
      </c>
      <c r="G259">
        <v>0.128781793842035</v>
      </c>
    </row>
    <row r="260" spans="1:7" x14ac:dyDescent="0.3">
      <c r="A260" t="s">
        <v>910</v>
      </c>
      <c r="B260" t="s">
        <v>863</v>
      </c>
      <c r="C260" t="s">
        <v>229</v>
      </c>
      <c r="D260">
        <v>40.409999999999997</v>
      </c>
      <c r="E260">
        <v>37.067999999999998</v>
      </c>
      <c r="F260">
        <v>3.34</v>
      </c>
      <c r="G260">
        <v>8.2652808710715203E-2</v>
      </c>
    </row>
    <row r="261" spans="1:7" x14ac:dyDescent="0.3">
      <c r="A261" t="s">
        <v>912</v>
      </c>
      <c r="B261" t="s">
        <v>863</v>
      </c>
      <c r="C261" t="s">
        <v>230</v>
      </c>
      <c r="D261">
        <v>55.53</v>
      </c>
      <c r="E261">
        <v>52.167999999999999</v>
      </c>
      <c r="F261">
        <v>3.36</v>
      </c>
      <c r="G261">
        <v>6.05078336034576E-2</v>
      </c>
    </row>
    <row r="262" spans="1:7" x14ac:dyDescent="0.3">
      <c r="A262" t="s">
        <v>914</v>
      </c>
      <c r="B262" t="s">
        <v>863</v>
      </c>
      <c r="C262" t="s">
        <v>65</v>
      </c>
      <c r="D262">
        <v>82.38</v>
      </c>
      <c r="E262">
        <v>70.846000000000004</v>
      </c>
      <c r="F262">
        <v>11.53</v>
      </c>
      <c r="G262">
        <v>0.13996115562029601</v>
      </c>
    </row>
    <row r="263" spans="1:7" x14ac:dyDescent="0.3">
      <c r="A263" t="s">
        <v>916</v>
      </c>
      <c r="B263" t="s">
        <v>863</v>
      </c>
      <c r="C263" t="s">
        <v>231</v>
      </c>
      <c r="D263">
        <v>41.06</v>
      </c>
      <c r="E263">
        <v>36.679000000000002</v>
      </c>
      <c r="F263">
        <v>4.38</v>
      </c>
      <c r="G263">
        <v>0.106673161227472</v>
      </c>
    </row>
    <row r="264" spans="1:7" x14ac:dyDescent="0.3">
      <c r="A264" t="s">
        <v>918</v>
      </c>
      <c r="B264" t="s">
        <v>863</v>
      </c>
      <c r="C264" t="s">
        <v>232</v>
      </c>
      <c r="D264">
        <v>55.85</v>
      </c>
      <c r="E264">
        <v>42.131999999999998</v>
      </c>
      <c r="F264">
        <v>13.72</v>
      </c>
      <c r="G264">
        <v>0.245658012533572</v>
      </c>
    </row>
    <row r="265" spans="1:7" x14ac:dyDescent="0.3">
      <c r="A265" t="s">
        <v>920</v>
      </c>
      <c r="B265" t="s">
        <v>863</v>
      </c>
      <c r="C265" t="s">
        <v>233</v>
      </c>
      <c r="D265">
        <v>53.95</v>
      </c>
      <c r="E265">
        <v>42.957999999999998</v>
      </c>
      <c r="F265">
        <v>10.99</v>
      </c>
      <c r="G265">
        <v>0.203707136237257</v>
      </c>
    </row>
    <row r="266" spans="1:7" x14ac:dyDescent="0.3">
      <c r="A266" t="s">
        <v>922</v>
      </c>
      <c r="B266" t="s">
        <v>863</v>
      </c>
      <c r="C266" t="s">
        <v>24</v>
      </c>
      <c r="D266">
        <v>55.62</v>
      </c>
      <c r="E266">
        <v>43.512999999999998</v>
      </c>
      <c r="F266">
        <v>12.11</v>
      </c>
      <c r="G266">
        <v>0.217727436174038</v>
      </c>
    </row>
    <row r="267" spans="1:7" x14ac:dyDescent="0.3">
      <c r="A267" t="s">
        <v>924</v>
      </c>
      <c r="B267" t="s">
        <v>863</v>
      </c>
      <c r="C267" t="s">
        <v>243</v>
      </c>
      <c r="D267">
        <v>68.790000000000006</v>
      </c>
      <c r="E267">
        <v>59.970999999999997</v>
      </c>
      <c r="F267">
        <v>8.82</v>
      </c>
      <c r="G267">
        <v>0.12821631051024901</v>
      </c>
    </row>
    <row r="268" spans="1:7" x14ac:dyDescent="0.3">
      <c r="A268" t="s">
        <v>926</v>
      </c>
      <c r="B268" t="s">
        <v>863</v>
      </c>
      <c r="C268" t="s">
        <v>244</v>
      </c>
      <c r="D268">
        <v>47.23</v>
      </c>
      <c r="E268">
        <v>43.935000000000002</v>
      </c>
      <c r="F268">
        <v>3.3</v>
      </c>
      <c r="G268">
        <v>6.9870844802032595E-2</v>
      </c>
    </row>
    <row r="269" spans="1:7" x14ac:dyDescent="0.3">
      <c r="A269" t="s">
        <v>928</v>
      </c>
      <c r="B269" t="s">
        <v>863</v>
      </c>
      <c r="C269" t="s">
        <v>245</v>
      </c>
      <c r="D269">
        <v>53.44</v>
      </c>
      <c r="E269">
        <v>47.595999999999997</v>
      </c>
      <c r="F269">
        <v>5.84</v>
      </c>
      <c r="G269">
        <v>0.109281437125749</v>
      </c>
    </row>
    <row r="270" spans="1:7" x14ac:dyDescent="0.3">
      <c r="A270" t="s">
        <v>930</v>
      </c>
      <c r="B270" t="s">
        <v>863</v>
      </c>
      <c r="C270" t="s">
        <v>246</v>
      </c>
      <c r="D270">
        <v>43.47</v>
      </c>
      <c r="E270">
        <v>40.204999999999998</v>
      </c>
      <c r="F270">
        <v>3.27</v>
      </c>
      <c r="G270">
        <v>7.5224292615597002E-2</v>
      </c>
    </row>
    <row r="271" spans="1:7" x14ac:dyDescent="0.3">
      <c r="A271" t="s">
        <v>932</v>
      </c>
      <c r="B271" t="s">
        <v>863</v>
      </c>
      <c r="C271" t="s">
        <v>247</v>
      </c>
      <c r="D271">
        <v>72.569999999999993</v>
      </c>
      <c r="E271">
        <v>64.263000000000005</v>
      </c>
      <c r="F271">
        <v>8.31</v>
      </c>
      <c r="G271">
        <v>0.11451012815212901</v>
      </c>
    </row>
    <row r="272" spans="1:7" x14ac:dyDescent="0.3">
      <c r="A272" t="s">
        <v>934</v>
      </c>
      <c r="B272" t="s">
        <v>863</v>
      </c>
      <c r="C272" t="s">
        <v>248</v>
      </c>
      <c r="D272">
        <v>51.18</v>
      </c>
      <c r="E272">
        <v>41.871000000000002</v>
      </c>
      <c r="F272">
        <v>9.31</v>
      </c>
      <c r="G272">
        <v>0.18190699491989101</v>
      </c>
    </row>
    <row r="273" spans="1:7" x14ac:dyDescent="0.3">
      <c r="A273" t="s">
        <v>936</v>
      </c>
      <c r="B273" t="s">
        <v>863</v>
      </c>
      <c r="C273" t="s">
        <v>249</v>
      </c>
      <c r="D273">
        <v>51.75</v>
      </c>
      <c r="E273">
        <v>43.442999999999998</v>
      </c>
      <c r="F273">
        <v>8.31</v>
      </c>
      <c r="G273">
        <v>0.160579710144928</v>
      </c>
    </row>
    <row r="274" spans="1:7" x14ac:dyDescent="0.3">
      <c r="A274" t="s">
        <v>938</v>
      </c>
      <c r="B274" t="s">
        <v>863</v>
      </c>
      <c r="C274" t="s">
        <v>250</v>
      </c>
      <c r="D274">
        <v>63.94</v>
      </c>
      <c r="E274">
        <v>57.356999999999999</v>
      </c>
      <c r="F274">
        <v>6.58</v>
      </c>
      <c r="G274">
        <v>0.102908977166093</v>
      </c>
    </row>
    <row r="275" spans="1:7" x14ac:dyDescent="0.3">
      <c r="A275" t="s">
        <v>940</v>
      </c>
      <c r="B275" t="s">
        <v>863</v>
      </c>
      <c r="C275" t="s">
        <v>251</v>
      </c>
      <c r="D275">
        <v>67.55</v>
      </c>
      <c r="E275">
        <v>61.213000000000001</v>
      </c>
      <c r="F275">
        <v>6.34</v>
      </c>
      <c r="G275">
        <v>9.3856402664692806E-2</v>
      </c>
    </row>
    <row r="276" spans="1:7" x14ac:dyDescent="0.3">
      <c r="A276" t="s">
        <v>942</v>
      </c>
      <c r="B276" t="s">
        <v>863</v>
      </c>
      <c r="C276" t="s">
        <v>252</v>
      </c>
      <c r="D276">
        <v>55.1</v>
      </c>
      <c r="E276">
        <v>49.329000000000001</v>
      </c>
      <c r="F276">
        <v>5.77</v>
      </c>
      <c r="G276">
        <v>0.10471869328493601</v>
      </c>
    </row>
    <row r="277" spans="1:7" x14ac:dyDescent="0.3">
      <c r="A277" t="s">
        <v>944</v>
      </c>
      <c r="B277" t="s">
        <v>863</v>
      </c>
      <c r="C277" t="s">
        <v>253</v>
      </c>
      <c r="D277">
        <v>49.98</v>
      </c>
      <c r="E277">
        <v>39.252000000000002</v>
      </c>
      <c r="F277">
        <v>10.73</v>
      </c>
      <c r="G277">
        <v>0.21468587434974001</v>
      </c>
    </row>
    <row r="278" spans="1:7" x14ac:dyDescent="0.3">
      <c r="A278" t="s">
        <v>946</v>
      </c>
      <c r="B278" t="s">
        <v>863</v>
      </c>
      <c r="C278" t="s">
        <v>286</v>
      </c>
      <c r="D278">
        <v>67.150000000000006</v>
      </c>
      <c r="E278">
        <v>52.134999999999998</v>
      </c>
      <c r="F278">
        <v>15.02</v>
      </c>
      <c r="G278">
        <v>0.22367833209233101</v>
      </c>
    </row>
    <row r="279" spans="1:7" x14ac:dyDescent="0.3">
      <c r="A279" t="s">
        <v>948</v>
      </c>
      <c r="B279" t="s">
        <v>863</v>
      </c>
      <c r="C279" t="s">
        <v>287</v>
      </c>
      <c r="D279">
        <v>61.74</v>
      </c>
      <c r="E279">
        <v>51.286000000000001</v>
      </c>
      <c r="F279">
        <v>10.45</v>
      </c>
      <c r="G279">
        <v>0.16925817946226099</v>
      </c>
    </row>
    <row r="280" spans="1:7" x14ac:dyDescent="0.3">
      <c r="A280" t="s">
        <v>950</v>
      </c>
      <c r="B280" t="s">
        <v>863</v>
      </c>
      <c r="C280" t="s">
        <v>94</v>
      </c>
      <c r="D280">
        <v>62.29</v>
      </c>
      <c r="E280">
        <v>51.661999999999999</v>
      </c>
      <c r="F280">
        <v>10.63</v>
      </c>
      <c r="G280">
        <v>0.17065339540857299</v>
      </c>
    </row>
    <row r="281" spans="1:7" x14ac:dyDescent="0.3">
      <c r="A281" t="s">
        <v>952</v>
      </c>
      <c r="B281" t="s">
        <v>863</v>
      </c>
      <c r="C281" t="s">
        <v>105</v>
      </c>
      <c r="D281">
        <v>58.55</v>
      </c>
      <c r="E281">
        <v>50.344999999999999</v>
      </c>
      <c r="F281">
        <v>8.2100000000000009</v>
      </c>
      <c r="G281">
        <v>0.14022203245089701</v>
      </c>
    </row>
    <row r="282" spans="1:7" x14ac:dyDescent="0.3">
      <c r="A282" t="s">
        <v>954</v>
      </c>
      <c r="B282" t="s">
        <v>863</v>
      </c>
      <c r="C282" t="s">
        <v>110</v>
      </c>
      <c r="D282">
        <v>49.77</v>
      </c>
      <c r="E282">
        <v>38.311</v>
      </c>
      <c r="F282">
        <v>11.46</v>
      </c>
      <c r="G282">
        <v>0.230259192284509</v>
      </c>
    </row>
    <row r="283" spans="1:7" x14ac:dyDescent="0.3">
      <c r="A283" t="s">
        <v>956</v>
      </c>
      <c r="B283" t="s">
        <v>863</v>
      </c>
      <c r="C283" t="s">
        <v>301</v>
      </c>
      <c r="D283">
        <v>58.36</v>
      </c>
      <c r="E283">
        <v>52.838000000000001</v>
      </c>
      <c r="F283">
        <v>5.52</v>
      </c>
      <c r="G283">
        <v>9.4585332419465401E-2</v>
      </c>
    </row>
    <row r="284" spans="1:7" x14ac:dyDescent="0.3">
      <c r="A284" t="s">
        <v>958</v>
      </c>
      <c r="B284" t="s">
        <v>863</v>
      </c>
      <c r="C284" t="s">
        <v>302</v>
      </c>
      <c r="D284">
        <v>32.450000000000003</v>
      </c>
      <c r="E284">
        <v>29.669</v>
      </c>
      <c r="F284">
        <v>2.78</v>
      </c>
      <c r="G284">
        <v>8.5670261941448403E-2</v>
      </c>
    </row>
    <row r="285" spans="1:7" x14ac:dyDescent="0.3">
      <c r="A285" t="s">
        <v>960</v>
      </c>
      <c r="B285" t="s">
        <v>863</v>
      </c>
      <c r="C285" t="s">
        <v>303</v>
      </c>
      <c r="D285">
        <v>59.03</v>
      </c>
      <c r="E285">
        <v>52.091000000000001</v>
      </c>
      <c r="F285">
        <v>6.94</v>
      </c>
      <c r="G285">
        <v>0.11756733864136901</v>
      </c>
    </row>
    <row r="286" spans="1:7" x14ac:dyDescent="0.3">
      <c r="A286" t="s">
        <v>962</v>
      </c>
      <c r="B286" t="s">
        <v>863</v>
      </c>
      <c r="C286" t="s">
        <v>304</v>
      </c>
      <c r="D286">
        <v>38.61</v>
      </c>
      <c r="E286">
        <v>33.521000000000001</v>
      </c>
      <c r="F286">
        <v>5.09</v>
      </c>
      <c r="G286">
        <v>0.13183113183113199</v>
      </c>
    </row>
    <row r="287" spans="1:7" x14ac:dyDescent="0.3">
      <c r="A287" t="s">
        <v>964</v>
      </c>
      <c r="B287" t="s">
        <v>863</v>
      </c>
      <c r="C287" t="s">
        <v>305</v>
      </c>
      <c r="D287">
        <v>61.76</v>
      </c>
      <c r="E287">
        <v>57.119</v>
      </c>
      <c r="F287">
        <v>4.6399999999999997</v>
      </c>
      <c r="G287">
        <v>7.5129533678756494E-2</v>
      </c>
    </row>
    <row r="288" spans="1:7" x14ac:dyDescent="0.3">
      <c r="A288" t="s">
        <v>966</v>
      </c>
      <c r="B288" t="s">
        <v>863</v>
      </c>
      <c r="C288" t="s">
        <v>306</v>
      </c>
      <c r="D288">
        <v>37.200000000000003</v>
      </c>
      <c r="E288">
        <v>31.177</v>
      </c>
      <c r="F288">
        <v>6.02</v>
      </c>
      <c r="G288">
        <v>0.16182795698924701</v>
      </c>
    </row>
    <row r="289" spans="1:7" x14ac:dyDescent="0.3">
      <c r="A289" t="s">
        <v>968</v>
      </c>
      <c r="B289" t="s">
        <v>863</v>
      </c>
      <c r="C289" t="s">
        <v>307</v>
      </c>
      <c r="D289">
        <v>43.13</v>
      </c>
      <c r="E289">
        <v>38.194000000000003</v>
      </c>
      <c r="F289">
        <v>4.9400000000000004</v>
      </c>
      <c r="G289">
        <v>0.114537444933921</v>
      </c>
    </row>
    <row r="290" spans="1:7" x14ac:dyDescent="0.3">
      <c r="A290" t="s">
        <v>970</v>
      </c>
      <c r="B290" t="s">
        <v>863</v>
      </c>
      <c r="C290" t="s">
        <v>308</v>
      </c>
      <c r="D290">
        <v>37.25</v>
      </c>
      <c r="E290">
        <v>34.43</v>
      </c>
      <c r="F290">
        <v>2.82</v>
      </c>
      <c r="G290">
        <v>7.5704697986577196E-2</v>
      </c>
    </row>
    <row r="291" spans="1:7" x14ac:dyDescent="0.3">
      <c r="A291" t="s">
        <v>972</v>
      </c>
      <c r="B291" t="s">
        <v>863</v>
      </c>
      <c r="C291" t="s">
        <v>309</v>
      </c>
      <c r="D291">
        <v>37.229999999999997</v>
      </c>
      <c r="E291">
        <v>32.304000000000002</v>
      </c>
      <c r="F291">
        <v>4.93</v>
      </c>
      <c r="G291">
        <v>0.13242009132420099</v>
      </c>
    </row>
    <row r="292" spans="1:7" x14ac:dyDescent="0.3">
      <c r="A292" t="s">
        <v>974</v>
      </c>
      <c r="B292" t="s">
        <v>863</v>
      </c>
      <c r="C292" t="s">
        <v>310</v>
      </c>
      <c r="D292">
        <v>54.14</v>
      </c>
      <c r="E292">
        <v>48.072000000000003</v>
      </c>
      <c r="F292">
        <v>6.07</v>
      </c>
      <c r="G292">
        <v>0.11211673439231599</v>
      </c>
    </row>
    <row r="293" spans="1:7" x14ac:dyDescent="0.3">
      <c r="A293" t="s">
        <v>976</v>
      </c>
      <c r="B293" t="s">
        <v>863</v>
      </c>
      <c r="C293" t="s">
        <v>311</v>
      </c>
      <c r="D293">
        <v>43.17</v>
      </c>
      <c r="E293">
        <v>36.192999999999998</v>
      </c>
      <c r="F293">
        <v>6.98</v>
      </c>
      <c r="G293">
        <v>0.16168635626592501</v>
      </c>
    </row>
    <row r="294" spans="1:7" x14ac:dyDescent="0.3">
      <c r="A294" t="s">
        <v>978</v>
      </c>
      <c r="B294" t="s">
        <v>863</v>
      </c>
      <c r="C294" t="s">
        <v>315</v>
      </c>
      <c r="D294">
        <v>28.46</v>
      </c>
      <c r="E294">
        <v>26.032</v>
      </c>
      <c r="F294">
        <v>2.4300000000000002</v>
      </c>
      <c r="G294">
        <v>8.5382993675333793E-2</v>
      </c>
    </row>
    <row r="295" spans="1:7" x14ac:dyDescent="0.3">
      <c r="A295" t="s">
        <v>980</v>
      </c>
      <c r="B295" t="s">
        <v>863</v>
      </c>
      <c r="C295" t="s">
        <v>316</v>
      </c>
      <c r="D295">
        <v>75.790000000000006</v>
      </c>
      <c r="E295">
        <v>66.881</v>
      </c>
      <c r="F295">
        <v>8.91</v>
      </c>
      <c r="G295">
        <v>0.117561683599419</v>
      </c>
    </row>
    <row r="296" spans="1:7" x14ac:dyDescent="0.3">
      <c r="A296" t="s">
        <v>982</v>
      </c>
      <c r="B296" t="s">
        <v>863</v>
      </c>
      <c r="C296" t="s">
        <v>30</v>
      </c>
      <c r="D296">
        <v>58.23</v>
      </c>
      <c r="E296">
        <v>40.936</v>
      </c>
      <c r="F296">
        <v>17.29</v>
      </c>
      <c r="G296">
        <v>0.29692598317018698</v>
      </c>
    </row>
    <row r="297" spans="1:7" x14ac:dyDescent="0.3">
      <c r="A297" t="s">
        <v>984</v>
      </c>
      <c r="B297" t="s">
        <v>863</v>
      </c>
      <c r="C297" t="s">
        <v>317</v>
      </c>
      <c r="D297">
        <v>45.94</v>
      </c>
      <c r="E297">
        <v>42.768000000000001</v>
      </c>
      <c r="F297">
        <v>3.17</v>
      </c>
      <c r="G297">
        <v>6.9003047453199795E-2</v>
      </c>
    </row>
    <row r="298" spans="1:7" x14ac:dyDescent="0.3">
      <c r="A298" t="s">
        <v>986</v>
      </c>
      <c r="B298" t="s">
        <v>863</v>
      </c>
      <c r="C298" t="s">
        <v>318</v>
      </c>
      <c r="D298">
        <v>63.84</v>
      </c>
      <c r="E298">
        <v>50.238</v>
      </c>
      <c r="F298">
        <v>13.6</v>
      </c>
      <c r="G298">
        <v>0.21303258145363399</v>
      </c>
    </row>
    <row r="299" spans="1:7" x14ac:dyDescent="0.3">
      <c r="A299" t="s">
        <v>988</v>
      </c>
      <c r="B299" t="s">
        <v>863</v>
      </c>
      <c r="C299" t="s">
        <v>64</v>
      </c>
      <c r="D299">
        <v>64.91</v>
      </c>
      <c r="E299">
        <v>56.387</v>
      </c>
      <c r="F299">
        <v>8.52</v>
      </c>
      <c r="G299">
        <v>0.131258665845016</v>
      </c>
    </row>
    <row r="300" spans="1:7" x14ac:dyDescent="0.3">
      <c r="A300" t="s">
        <v>990</v>
      </c>
      <c r="B300" t="s">
        <v>863</v>
      </c>
      <c r="C300" t="s">
        <v>319</v>
      </c>
      <c r="D300">
        <v>50.89</v>
      </c>
      <c r="E300">
        <v>43.911999999999999</v>
      </c>
      <c r="F300">
        <v>6.98</v>
      </c>
      <c r="G300">
        <v>0.13715857732363901</v>
      </c>
    </row>
    <row r="301" spans="1:7" x14ac:dyDescent="0.3">
      <c r="A301" t="s">
        <v>993</v>
      </c>
      <c r="B301" t="s">
        <v>992</v>
      </c>
      <c r="C301" t="s">
        <v>154</v>
      </c>
      <c r="D301">
        <v>84.35</v>
      </c>
      <c r="E301">
        <v>70.903999999999996</v>
      </c>
      <c r="F301">
        <v>13.45</v>
      </c>
      <c r="G301">
        <v>0.159454653230587</v>
      </c>
    </row>
    <row r="302" spans="1:7" x14ac:dyDescent="0.3">
      <c r="A302" t="s">
        <v>995</v>
      </c>
      <c r="B302" t="s">
        <v>992</v>
      </c>
      <c r="C302" t="s">
        <v>155</v>
      </c>
      <c r="D302">
        <v>203.49</v>
      </c>
      <c r="E302">
        <v>174.024</v>
      </c>
      <c r="F302">
        <v>29.47</v>
      </c>
      <c r="G302">
        <v>0.144822841417269</v>
      </c>
    </row>
    <row r="303" spans="1:7" x14ac:dyDescent="0.3">
      <c r="A303" t="s">
        <v>997</v>
      </c>
      <c r="B303" t="s">
        <v>992</v>
      </c>
      <c r="C303" t="s">
        <v>72</v>
      </c>
      <c r="D303">
        <v>97.53</v>
      </c>
      <c r="E303">
        <v>85.421999999999997</v>
      </c>
      <c r="F303">
        <v>12.11</v>
      </c>
      <c r="G303">
        <v>0.124166922998052</v>
      </c>
    </row>
    <row r="304" spans="1:7" x14ac:dyDescent="0.3">
      <c r="A304" t="s">
        <v>999</v>
      </c>
      <c r="B304" t="s">
        <v>992</v>
      </c>
      <c r="C304" t="s">
        <v>159</v>
      </c>
      <c r="D304">
        <v>120.91</v>
      </c>
      <c r="E304">
        <v>106.343</v>
      </c>
      <c r="F304">
        <v>14.57</v>
      </c>
      <c r="G304">
        <v>0.120502853362005</v>
      </c>
    </row>
    <row r="305" spans="1:7" x14ac:dyDescent="0.3">
      <c r="A305" t="s">
        <v>1001</v>
      </c>
      <c r="B305" t="s">
        <v>992</v>
      </c>
      <c r="C305" t="s">
        <v>161</v>
      </c>
      <c r="D305">
        <v>121.77</v>
      </c>
      <c r="E305">
        <v>111.619</v>
      </c>
      <c r="F305">
        <v>10.15</v>
      </c>
      <c r="G305">
        <v>8.3353863841668693E-2</v>
      </c>
    </row>
    <row r="306" spans="1:7" x14ac:dyDescent="0.3">
      <c r="A306" t="s">
        <v>1003</v>
      </c>
      <c r="B306" t="s">
        <v>992</v>
      </c>
      <c r="C306" t="s">
        <v>163</v>
      </c>
      <c r="D306">
        <v>67.87</v>
      </c>
      <c r="E306">
        <v>57.246000000000002</v>
      </c>
      <c r="F306">
        <v>10.62</v>
      </c>
      <c r="G306">
        <v>0.15647561514660399</v>
      </c>
    </row>
    <row r="307" spans="1:7" x14ac:dyDescent="0.3">
      <c r="A307" t="s">
        <v>1005</v>
      </c>
      <c r="B307" t="s">
        <v>992</v>
      </c>
      <c r="C307" t="s">
        <v>166</v>
      </c>
      <c r="D307">
        <v>98.3</v>
      </c>
      <c r="E307">
        <v>89.382999999999996</v>
      </c>
      <c r="F307">
        <v>8.92</v>
      </c>
      <c r="G307">
        <v>9.0742624618514706E-2</v>
      </c>
    </row>
    <row r="308" spans="1:7" x14ac:dyDescent="0.3">
      <c r="A308" t="s">
        <v>1007</v>
      </c>
      <c r="B308" t="s">
        <v>992</v>
      </c>
      <c r="C308" t="s">
        <v>32</v>
      </c>
      <c r="D308">
        <v>274.97000000000003</v>
      </c>
      <c r="E308">
        <v>146.19399999999999</v>
      </c>
      <c r="F308">
        <v>128.78</v>
      </c>
      <c r="G308">
        <v>0.468342000945558</v>
      </c>
    </row>
    <row r="309" spans="1:7" x14ac:dyDescent="0.3">
      <c r="A309" t="s">
        <v>1009</v>
      </c>
      <c r="B309" t="s">
        <v>992</v>
      </c>
      <c r="C309" t="s">
        <v>184</v>
      </c>
      <c r="D309">
        <v>223.02</v>
      </c>
      <c r="E309">
        <v>156.13399999999999</v>
      </c>
      <c r="F309">
        <v>66.89</v>
      </c>
      <c r="G309">
        <v>0.299928257555376</v>
      </c>
    </row>
    <row r="310" spans="1:7" x14ac:dyDescent="0.3">
      <c r="A310" t="s">
        <v>1011</v>
      </c>
      <c r="B310" t="s">
        <v>992</v>
      </c>
      <c r="C310" t="s">
        <v>394</v>
      </c>
      <c r="D310">
        <v>186.87</v>
      </c>
      <c r="E310">
        <v>161.26300000000001</v>
      </c>
      <c r="F310">
        <v>25.61</v>
      </c>
      <c r="G310">
        <v>0.137047145074116</v>
      </c>
    </row>
    <row r="311" spans="1:7" x14ac:dyDescent="0.3">
      <c r="A311" t="s">
        <v>1013</v>
      </c>
      <c r="B311" t="s">
        <v>992</v>
      </c>
      <c r="C311" t="s">
        <v>393</v>
      </c>
      <c r="D311">
        <v>179.95</v>
      </c>
      <c r="E311">
        <v>138.482</v>
      </c>
      <c r="F311">
        <v>41.47</v>
      </c>
      <c r="G311">
        <v>0.23045290358432899</v>
      </c>
    </row>
    <row r="312" spans="1:7" x14ac:dyDescent="0.3">
      <c r="A312" t="s">
        <v>1015</v>
      </c>
      <c r="B312" t="s">
        <v>992</v>
      </c>
      <c r="C312" t="s">
        <v>40</v>
      </c>
      <c r="D312">
        <v>70.89</v>
      </c>
      <c r="E312">
        <v>50.448999999999998</v>
      </c>
      <c r="F312">
        <v>20.440000000000001</v>
      </c>
      <c r="G312">
        <v>0.28833403865143198</v>
      </c>
    </row>
    <row r="313" spans="1:7" x14ac:dyDescent="0.3">
      <c r="A313" t="s">
        <v>1017</v>
      </c>
      <c r="B313" t="s">
        <v>992</v>
      </c>
      <c r="C313" t="s">
        <v>203</v>
      </c>
      <c r="D313">
        <v>58.05</v>
      </c>
      <c r="E313">
        <v>48.468000000000004</v>
      </c>
      <c r="F313">
        <v>9.58</v>
      </c>
      <c r="G313">
        <v>0.16503014642549499</v>
      </c>
    </row>
    <row r="314" spans="1:7" x14ac:dyDescent="0.3">
      <c r="A314" t="s">
        <v>1019</v>
      </c>
      <c r="B314" t="s">
        <v>992</v>
      </c>
      <c r="C314" t="s">
        <v>62</v>
      </c>
      <c r="D314">
        <v>36.840000000000003</v>
      </c>
      <c r="E314">
        <v>21.77</v>
      </c>
      <c r="F314">
        <v>15.07</v>
      </c>
      <c r="G314">
        <v>0.40906623235613498</v>
      </c>
    </row>
    <row r="315" spans="1:7" x14ac:dyDescent="0.3">
      <c r="A315" t="s">
        <v>1021</v>
      </c>
      <c r="B315" t="s">
        <v>992</v>
      </c>
      <c r="C315" t="s">
        <v>68</v>
      </c>
      <c r="D315">
        <v>46.98</v>
      </c>
      <c r="E315">
        <v>33.572000000000003</v>
      </c>
      <c r="F315">
        <v>13.41</v>
      </c>
      <c r="G315">
        <v>0.28544061302682</v>
      </c>
    </row>
    <row r="316" spans="1:7" x14ac:dyDescent="0.3">
      <c r="A316" t="s">
        <v>1023</v>
      </c>
      <c r="B316" t="s">
        <v>992</v>
      </c>
      <c r="C316" t="s">
        <v>89</v>
      </c>
      <c r="D316">
        <v>44.96</v>
      </c>
      <c r="E316">
        <v>27.312000000000001</v>
      </c>
      <c r="F316">
        <v>17.649999999999999</v>
      </c>
      <c r="G316">
        <v>0.392571174377224</v>
      </c>
    </row>
    <row r="317" spans="1:7" x14ac:dyDescent="0.3">
      <c r="A317" t="s">
        <v>1025</v>
      </c>
      <c r="B317" t="s">
        <v>992</v>
      </c>
      <c r="C317" t="s">
        <v>101</v>
      </c>
      <c r="D317">
        <v>63.13</v>
      </c>
      <c r="E317">
        <v>48.585999999999999</v>
      </c>
      <c r="F317">
        <v>14.54</v>
      </c>
      <c r="G317">
        <v>0.23031839062252499</v>
      </c>
    </row>
    <row r="318" spans="1:7" x14ac:dyDescent="0.3">
      <c r="A318" t="s">
        <v>1027</v>
      </c>
      <c r="B318" t="s">
        <v>992</v>
      </c>
      <c r="C318" t="s">
        <v>103</v>
      </c>
      <c r="D318">
        <v>32.979999999999997</v>
      </c>
      <c r="E318">
        <v>16.876000000000001</v>
      </c>
      <c r="F318">
        <v>16.100000000000001</v>
      </c>
      <c r="G318">
        <v>0.48817465130381998</v>
      </c>
    </row>
    <row r="319" spans="1:7" x14ac:dyDescent="0.3">
      <c r="A319" t="s">
        <v>1029</v>
      </c>
      <c r="B319" t="s">
        <v>992</v>
      </c>
      <c r="C319" t="s">
        <v>107</v>
      </c>
      <c r="D319">
        <v>25.97</v>
      </c>
      <c r="E319">
        <v>14.401999999999999</v>
      </c>
      <c r="F319">
        <v>11.57</v>
      </c>
      <c r="G319">
        <v>0.44551405467847499</v>
      </c>
    </row>
    <row r="320" spans="1:7" x14ac:dyDescent="0.3">
      <c r="A320" t="s">
        <v>1031</v>
      </c>
      <c r="B320" t="s">
        <v>992</v>
      </c>
      <c r="C320" t="s">
        <v>222</v>
      </c>
      <c r="D320">
        <v>56.6</v>
      </c>
      <c r="E320">
        <v>50.94</v>
      </c>
      <c r="F320">
        <v>5.66</v>
      </c>
      <c r="G320">
        <v>0.1</v>
      </c>
    </row>
    <row r="321" spans="1:7" x14ac:dyDescent="0.3">
      <c r="A321" t="s">
        <v>1033</v>
      </c>
      <c r="B321" t="s">
        <v>992</v>
      </c>
      <c r="C321" t="s">
        <v>33</v>
      </c>
      <c r="D321">
        <v>44.53</v>
      </c>
      <c r="E321">
        <v>28.244</v>
      </c>
      <c r="F321">
        <v>16.29</v>
      </c>
      <c r="G321">
        <v>0.36582079496968301</v>
      </c>
    </row>
    <row r="322" spans="1:7" x14ac:dyDescent="0.3">
      <c r="A322" t="s">
        <v>1035</v>
      </c>
      <c r="B322" t="s">
        <v>992</v>
      </c>
      <c r="C322" t="s">
        <v>47</v>
      </c>
      <c r="D322">
        <v>38.840000000000003</v>
      </c>
      <c r="E322">
        <v>23.337</v>
      </c>
      <c r="F322">
        <v>15.5</v>
      </c>
      <c r="G322">
        <v>0.39907312049433602</v>
      </c>
    </row>
    <row r="323" spans="1:7" x14ac:dyDescent="0.3">
      <c r="A323" t="s">
        <v>1037</v>
      </c>
      <c r="B323" t="s">
        <v>992</v>
      </c>
      <c r="C323" t="s">
        <v>223</v>
      </c>
      <c r="D323">
        <v>57.84</v>
      </c>
      <c r="E323">
        <v>52.877000000000002</v>
      </c>
      <c r="F323">
        <v>4.96</v>
      </c>
      <c r="G323">
        <v>8.5753803596127207E-2</v>
      </c>
    </row>
    <row r="324" spans="1:7" x14ac:dyDescent="0.3">
      <c r="A324" t="s">
        <v>1039</v>
      </c>
      <c r="B324" t="s">
        <v>992</v>
      </c>
      <c r="C324" t="s">
        <v>99</v>
      </c>
      <c r="D324">
        <v>54.16</v>
      </c>
      <c r="E324">
        <v>45.332999999999998</v>
      </c>
      <c r="F324">
        <v>8.83</v>
      </c>
      <c r="G324">
        <v>0.16303545051698701</v>
      </c>
    </row>
    <row r="325" spans="1:7" x14ac:dyDescent="0.3">
      <c r="A325" t="s">
        <v>1041</v>
      </c>
      <c r="B325" t="s">
        <v>992</v>
      </c>
      <c r="C325" t="s">
        <v>102</v>
      </c>
      <c r="D325">
        <v>42.38</v>
      </c>
      <c r="E325">
        <v>36.725999999999999</v>
      </c>
      <c r="F325">
        <v>5.65</v>
      </c>
      <c r="G325">
        <v>0.13331760264275599</v>
      </c>
    </row>
    <row r="326" spans="1:7" x14ac:dyDescent="0.3">
      <c r="A326" t="s">
        <v>1043</v>
      </c>
      <c r="B326" t="s">
        <v>992</v>
      </c>
      <c r="C326" t="s">
        <v>61</v>
      </c>
      <c r="D326">
        <v>52.76</v>
      </c>
      <c r="E326">
        <v>39.752000000000002</v>
      </c>
      <c r="F326">
        <v>13.01</v>
      </c>
      <c r="G326">
        <v>0.24658832448824899</v>
      </c>
    </row>
    <row r="327" spans="1:7" x14ac:dyDescent="0.3">
      <c r="A327" t="s">
        <v>1045</v>
      </c>
      <c r="B327" t="s">
        <v>992</v>
      </c>
      <c r="C327" t="s">
        <v>84</v>
      </c>
      <c r="D327">
        <v>55.89</v>
      </c>
      <c r="E327">
        <v>39.343000000000004</v>
      </c>
      <c r="F327">
        <v>16.55</v>
      </c>
      <c r="G327">
        <v>0.29611737341205902</v>
      </c>
    </row>
    <row r="328" spans="1:7" x14ac:dyDescent="0.3">
      <c r="A328" t="s">
        <v>1047</v>
      </c>
      <c r="B328" t="s">
        <v>992</v>
      </c>
      <c r="C328" t="s">
        <v>95</v>
      </c>
      <c r="D328">
        <v>78.34</v>
      </c>
      <c r="E328">
        <v>51.77</v>
      </c>
      <c r="F328">
        <v>26.57</v>
      </c>
      <c r="G328">
        <v>0.33916262445749301</v>
      </c>
    </row>
    <row r="329" spans="1:7" x14ac:dyDescent="0.3">
      <c r="A329" t="s">
        <v>1049</v>
      </c>
      <c r="B329" t="s">
        <v>992</v>
      </c>
      <c r="C329" t="s">
        <v>183</v>
      </c>
      <c r="D329">
        <v>1.18</v>
      </c>
      <c r="E329">
        <v>0</v>
      </c>
      <c r="F329">
        <v>1.18</v>
      </c>
      <c r="G329">
        <v>1</v>
      </c>
    </row>
    <row r="330" spans="1:7" x14ac:dyDescent="0.3">
      <c r="A330" t="s">
        <v>1051</v>
      </c>
      <c r="B330" t="s">
        <v>992</v>
      </c>
      <c r="C330" t="s">
        <v>87</v>
      </c>
      <c r="D330">
        <v>73.5</v>
      </c>
      <c r="E330">
        <v>52.77</v>
      </c>
      <c r="F330">
        <v>20.73</v>
      </c>
      <c r="G330">
        <v>0.282040816326531</v>
      </c>
    </row>
    <row r="331" spans="1:7" x14ac:dyDescent="0.3">
      <c r="A331" t="s">
        <v>1055</v>
      </c>
      <c r="B331" t="s">
        <v>1053</v>
      </c>
      <c r="C331" t="s">
        <v>1054</v>
      </c>
      <c r="D331">
        <v>35.26</v>
      </c>
      <c r="E331">
        <v>16.63</v>
      </c>
      <c r="F331">
        <v>18.63</v>
      </c>
      <c r="G331">
        <v>0.52836074872376604</v>
      </c>
    </row>
    <row r="332" spans="1:7" x14ac:dyDescent="0.3">
      <c r="A332" t="s">
        <v>1058</v>
      </c>
      <c r="B332" t="s">
        <v>1053</v>
      </c>
      <c r="C332" t="s">
        <v>1057</v>
      </c>
      <c r="D332">
        <v>61.6</v>
      </c>
      <c r="E332">
        <v>31.324999999999999</v>
      </c>
      <c r="F332">
        <v>30.28</v>
      </c>
      <c r="G332">
        <v>0.49155844155844203</v>
      </c>
    </row>
    <row r="333" spans="1:7" x14ac:dyDescent="0.3">
      <c r="A333" t="s">
        <v>1061</v>
      </c>
      <c r="B333" t="s">
        <v>1053</v>
      </c>
      <c r="C333" t="s">
        <v>1060</v>
      </c>
      <c r="D333">
        <v>57.53</v>
      </c>
      <c r="E333">
        <v>47.069000000000003</v>
      </c>
      <c r="F333">
        <v>10.46</v>
      </c>
      <c r="G333">
        <v>0.18181818181818199</v>
      </c>
    </row>
    <row r="334" spans="1:7" x14ac:dyDescent="0.3">
      <c r="A334" t="s">
        <v>1064</v>
      </c>
      <c r="B334" t="s">
        <v>1053</v>
      </c>
      <c r="C334" t="s">
        <v>1063</v>
      </c>
      <c r="D334">
        <v>45.03</v>
      </c>
      <c r="E334">
        <v>34.436</v>
      </c>
      <c r="F334">
        <v>10.59</v>
      </c>
      <c r="G334">
        <v>0.23517654896735499</v>
      </c>
    </row>
    <row r="335" spans="1:7" x14ac:dyDescent="0.3">
      <c r="A335" t="s">
        <v>1067</v>
      </c>
      <c r="B335" t="s">
        <v>1053</v>
      </c>
      <c r="C335" t="s">
        <v>1066</v>
      </c>
      <c r="D335">
        <v>69.62</v>
      </c>
      <c r="E335">
        <v>57.826000000000001</v>
      </c>
      <c r="F335">
        <v>11.79</v>
      </c>
      <c r="G335">
        <v>0.16934788853777599</v>
      </c>
    </row>
    <row r="336" spans="1:7" x14ac:dyDescent="0.3">
      <c r="A336" t="s">
        <v>1070</v>
      </c>
      <c r="B336" t="s">
        <v>1053</v>
      </c>
      <c r="C336" t="s">
        <v>1069</v>
      </c>
      <c r="D336">
        <v>60.75</v>
      </c>
      <c r="E336">
        <v>51.618000000000002</v>
      </c>
      <c r="F336">
        <v>9.1300000000000008</v>
      </c>
      <c r="G336">
        <v>0.150288065843621</v>
      </c>
    </row>
    <row r="337" spans="1:7" x14ac:dyDescent="0.3">
      <c r="A337" t="s">
        <v>1073</v>
      </c>
      <c r="B337" t="s">
        <v>1053</v>
      </c>
      <c r="C337" t="s">
        <v>1072</v>
      </c>
      <c r="D337">
        <v>35.590000000000003</v>
      </c>
      <c r="E337">
        <v>9.09</v>
      </c>
      <c r="F337">
        <v>26.5</v>
      </c>
      <c r="G337">
        <v>0.74459117729699398</v>
      </c>
    </row>
    <row r="338" spans="1:7" x14ac:dyDescent="0.3">
      <c r="A338" t="s">
        <v>1076</v>
      </c>
      <c r="B338" t="s">
        <v>1053</v>
      </c>
      <c r="C338" t="s">
        <v>1075</v>
      </c>
      <c r="D338">
        <v>61.79</v>
      </c>
      <c r="E338">
        <v>36.283999999999999</v>
      </c>
      <c r="F338">
        <v>25.51</v>
      </c>
      <c r="G338">
        <v>0.41284997572422699</v>
      </c>
    </row>
    <row r="339" spans="1:7" x14ac:dyDescent="0.3">
      <c r="A339" t="s">
        <v>1079</v>
      </c>
      <c r="B339" t="s">
        <v>1053</v>
      </c>
      <c r="C339" t="s">
        <v>1078</v>
      </c>
      <c r="D339">
        <v>88.38</v>
      </c>
      <c r="E339">
        <v>53.814999999999998</v>
      </c>
      <c r="F339">
        <v>34.57</v>
      </c>
      <c r="G339">
        <v>0.39115184430866701</v>
      </c>
    </row>
    <row r="340" spans="1:7" x14ac:dyDescent="0.3">
      <c r="A340" t="s">
        <v>1082</v>
      </c>
      <c r="B340" t="s">
        <v>1053</v>
      </c>
      <c r="C340" t="s">
        <v>1081</v>
      </c>
      <c r="D340">
        <v>113.7</v>
      </c>
      <c r="E340">
        <v>102.715</v>
      </c>
      <c r="F340">
        <v>10.99</v>
      </c>
      <c r="G340">
        <v>9.6657871591908501E-2</v>
      </c>
    </row>
    <row r="341" spans="1:7" x14ac:dyDescent="0.3">
      <c r="A341" t="s">
        <v>1085</v>
      </c>
      <c r="B341" t="s">
        <v>1053</v>
      </c>
      <c r="C341" t="s">
        <v>1084</v>
      </c>
      <c r="D341">
        <v>66.650000000000006</v>
      </c>
      <c r="E341">
        <v>61.866</v>
      </c>
      <c r="F341">
        <v>4.78</v>
      </c>
      <c r="G341">
        <v>7.1717929482370602E-2</v>
      </c>
    </row>
    <row r="342" spans="1:7" x14ac:dyDescent="0.3">
      <c r="A342" t="s">
        <v>1088</v>
      </c>
      <c r="B342" t="s">
        <v>1053</v>
      </c>
      <c r="C342" t="s">
        <v>1087</v>
      </c>
      <c r="D342">
        <v>65.03</v>
      </c>
      <c r="E342">
        <v>63.055999999999997</v>
      </c>
      <c r="F342">
        <v>1.97</v>
      </c>
      <c r="G342">
        <v>3.02937105951099E-2</v>
      </c>
    </row>
    <row r="343" spans="1:7" x14ac:dyDescent="0.3">
      <c r="A343" t="s">
        <v>1091</v>
      </c>
      <c r="B343" t="s">
        <v>1053</v>
      </c>
      <c r="C343" t="s">
        <v>1090</v>
      </c>
      <c r="D343">
        <v>59.83</v>
      </c>
      <c r="E343">
        <v>54.481000000000002</v>
      </c>
      <c r="F343">
        <v>5.35</v>
      </c>
      <c r="G343">
        <v>8.9420023399632301E-2</v>
      </c>
    </row>
    <row r="344" spans="1:7" x14ac:dyDescent="0.3">
      <c r="A344" t="s">
        <v>1094</v>
      </c>
      <c r="B344" t="s">
        <v>1053</v>
      </c>
      <c r="C344" t="s">
        <v>1093</v>
      </c>
      <c r="D344">
        <v>159.61000000000001</v>
      </c>
      <c r="E344">
        <v>140.85499999999999</v>
      </c>
      <c r="F344">
        <v>18.760000000000002</v>
      </c>
      <c r="G344">
        <v>0.11753649520706699</v>
      </c>
    </row>
    <row r="345" spans="1:7" x14ac:dyDescent="0.3">
      <c r="A345" t="s">
        <v>1097</v>
      </c>
      <c r="B345" t="s">
        <v>1053</v>
      </c>
      <c r="C345" t="s">
        <v>1096</v>
      </c>
      <c r="D345">
        <v>109.98</v>
      </c>
      <c r="E345">
        <v>107.315</v>
      </c>
      <c r="F345">
        <v>2.67</v>
      </c>
      <c r="G345">
        <v>2.42771412984179E-2</v>
      </c>
    </row>
    <row r="346" spans="1:7" x14ac:dyDescent="0.3">
      <c r="A346" t="s">
        <v>1100</v>
      </c>
      <c r="B346" t="s">
        <v>1053</v>
      </c>
      <c r="C346" t="s">
        <v>1099</v>
      </c>
      <c r="D346">
        <v>79.56</v>
      </c>
      <c r="E346">
        <v>77.861999999999995</v>
      </c>
      <c r="F346">
        <v>1.7</v>
      </c>
      <c r="G346">
        <v>2.1367521367521399E-2</v>
      </c>
    </row>
    <row r="347" spans="1:7" x14ac:dyDescent="0.3">
      <c r="A347" t="s">
        <v>1103</v>
      </c>
      <c r="B347" t="s">
        <v>1053</v>
      </c>
      <c r="C347" t="s">
        <v>1102</v>
      </c>
      <c r="D347">
        <v>32.76</v>
      </c>
      <c r="E347">
        <v>32.036999999999999</v>
      </c>
      <c r="F347">
        <v>0.72</v>
      </c>
      <c r="G347">
        <v>2.1978021978022001E-2</v>
      </c>
    </row>
    <row r="348" spans="1:7" x14ac:dyDescent="0.3">
      <c r="A348" t="s">
        <v>1106</v>
      </c>
      <c r="B348" t="s">
        <v>1053</v>
      </c>
      <c r="C348" t="s">
        <v>1105</v>
      </c>
      <c r="D348">
        <v>42.26</v>
      </c>
      <c r="E348">
        <v>41.41</v>
      </c>
      <c r="F348">
        <v>0.85</v>
      </c>
      <c r="G348">
        <v>2.0113582584003802E-2</v>
      </c>
    </row>
    <row r="349" spans="1:7" x14ac:dyDescent="0.3">
      <c r="A349" t="s">
        <v>1109</v>
      </c>
      <c r="B349" t="s">
        <v>1053</v>
      </c>
      <c r="C349" t="s">
        <v>1108</v>
      </c>
      <c r="D349">
        <v>42.63</v>
      </c>
      <c r="E349">
        <v>31.968</v>
      </c>
      <c r="F349">
        <v>10.66</v>
      </c>
      <c r="G349">
        <v>0.25005864414731399</v>
      </c>
    </row>
    <row r="350" spans="1:7" x14ac:dyDescent="0.3">
      <c r="A350" t="s">
        <v>1112</v>
      </c>
      <c r="B350" t="s">
        <v>1053</v>
      </c>
      <c r="C350" t="s">
        <v>1111</v>
      </c>
      <c r="D350">
        <v>69.38</v>
      </c>
      <c r="E350">
        <v>64.778000000000006</v>
      </c>
      <c r="F350">
        <v>4.5999999999999996</v>
      </c>
      <c r="G350">
        <v>6.6301527817814898E-2</v>
      </c>
    </row>
    <row r="351" spans="1:7" x14ac:dyDescent="0.3">
      <c r="A351" t="s">
        <v>1115</v>
      </c>
      <c r="B351" t="s">
        <v>1053</v>
      </c>
      <c r="C351" t="s">
        <v>1114</v>
      </c>
      <c r="D351">
        <v>65.03</v>
      </c>
      <c r="E351">
        <v>29.119</v>
      </c>
      <c r="F351">
        <v>35.909999999999997</v>
      </c>
      <c r="G351">
        <v>0.55220667384284206</v>
      </c>
    </row>
    <row r="352" spans="1:7" x14ac:dyDescent="0.3">
      <c r="A352" t="s">
        <v>1118</v>
      </c>
      <c r="B352" t="s">
        <v>1053</v>
      </c>
      <c r="C352" t="s">
        <v>1117</v>
      </c>
      <c r="D352">
        <v>27.44</v>
      </c>
      <c r="E352">
        <v>26.658999999999999</v>
      </c>
      <c r="F352">
        <v>0.78</v>
      </c>
      <c r="G352">
        <v>2.8425655976676401E-2</v>
      </c>
    </row>
    <row r="353" spans="1:7" x14ac:dyDescent="0.3">
      <c r="A353" t="s">
        <v>1122</v>
      </c>
      <c r="B353" t="s">
        <v>1120</v>
      </c>
      <c r="C353" t="s">
        <v>1121</v>
      </c>
      <c r="D353">
        <v>24.838000000000001</v>
      </c>
      <c r="E353">
        <v>23.422000000000001</v>
      </c>
      <c r="F353">
        <v>1.42</v>
      </c>
      <c r="G353">
        <v>5.71704646106772E-2</v>
      </c>
    </row>
    <row r="354" spans="1:7" x14ac:dyDescent="0.3">
      <c r="A354" t="s">
        <v>1125</v>
      </c>
      <c r="B354" t="s">
        <v>1120</v>
      </c>
      <c r="C354" t="s">
        <v>1124</v>
      </c>
      <c r="D354">
        <v>75.298000000000002</v>
      </c>
      <c r="E354">
        <v>45.61</v>
      </c>
      <c r="F354">
        <v>29.69</v>
      </c>
      <c r="G354">
        <v>0.39429998140720901</v>
      </c>
    </row>
    <row r="355" spans="1:7" x14ac:dyDescent="0.3">
      <c r="A355" t="s">
        <v>1128</v>
      </c>
      <c r="B355" t="s">
        <v>1120</v>
      </c>
      <c r="C355" t="s">
        <v>1127</v>
      </c>
      <c r="D355">
        <v>58.820999999999998</v>
      </c>
      <c r="E355">
        <v>55.119</v>
      </c>
      <c r="F355">
        <v>3.7</v>
      </c>
      <c r="G355">
        <v>6.2902704816307095E-2</v>
      </c>
    </row>
    <row r="356" spans="1:7" x14ac:dyDescent="0.3">
      <c r="A356" t="s">
        <v>1131</v>
      </c>
      <c r="B356" t="s">
        <v>1120</v>
      </c>
      <c r="C356" t="s">
        <v>1130</v>
      </c>
      <c r="D356">
        <v>49.642000000000003</v>
      </c>
      <c r="E356">
        <v>43.356999999999999</v>
      </c>
      <c r="F356">
        <v>6.29</v>
      </c>
      <c r="G356">
        <v>0.12670722372184801</v>
      </c>
    </row>
    <row r="357" spans="1:7" x14ac:dyDescent="0.3">
      <c r="A357" t="s">
        <v>1134</v>
      </c>
      <c r="B357" t="s">
        <v>1120</v>
      </c>
      <c r="C357" t="s">
        <v>1133</v>
      </c>
      <c r="D357">
        <v>39.453000000000003</v>
      </c>
      <c r="E357">
        <v>36.886000000000003</v>
      </c>
      <c r="F357">
        <v>2.57</v>
      </c>
      <c r="G357">
        <v>6.5140800446100405E-2</v>
      </c>
    </row>
    <row r="358" spans="1:7" x14ac:dyDescent="0.3">
      <c r="A358" t="s">
        <v>1137</v>
      </c>
      <c r="B358" t="s">
        <v>1120</v>
      </c>
      <c r="C358" t="s">
        <v>1136</v>
      </c>
      <c r="D358">
        <v>14.763999999999999</v>
      </c>
      <c r="E358">
        <v>1.7390000000000001</v>
      </c>
      <c r="F358">
        <v>13.03</v>
      </c>
      <c r="G358">
        <v>0.88255215388783503</v>
      </c>
    </row>
    <row r="359" spans="1:7" x14ac:dyDescent="0.3">
      <c r="A359" t="s">
        <v>1140</v>
      </c>
      <c r="B359" t="s">
        <v>1120</v>
      </c>
      <c r="C359" t="s">
        <v>1139</v>
      </c>
      <c r="D359">
        <v>75.594999999999999</v>
      </c>
      <c r="E359">
        <v>68.397999999999996</v>
      </c>
      <c r="F359">
        <v>7.2</v>
      </c>
      <c r="G359">
        <v>9.5244394470533802E-2</v>
      </c>
    </row>
    <row r="360" spans="1:7" x14ac:dyDescent="0.3">
      <c r="A360" t="s">
        <v>1143</v>
      </c>
      <c r="B360" t="s">
        <v>1120</v>
      </c>
      <c r="C360" t="s">
        <v>1142</v>
      </c>
      <c r="D360">
        <v>119.91800000000001</v>
      </c>
      <c r="E360">
        <v>45.927999999999997</v>
      </c>
      <c r="F360">
        <v>73.989999999999995</v>
      </c>
      <c r="G360">
        <v>0.61700495338481298</v>
      </c>
    </row>
    <row r="361" spans="1:7" x14ac:dyDescent="0.3">
      <c r="A361" t="s">
        <v>1146</v>
      </c>
      <c r="B361" t="s">
        <v>1120</v>
      </c>
      <c r="C361" t="s">
        <v>1145</v>
      </c>
      <c r="D361">
        <v>39.106999999999999</v>
      </c>
      <c r="E361">
        <v>35.316000000000003</v>
      </c>
      <c r="F361">
        <v>3.79</v>
      </c>
      <c r="G361">
        <v>9.6913596031400998E-2</v>
      </c>
    </row>
    <row r="362" spans="1:7" x14ac:dyDescent="0.3">
      <c r="A362" t="s">
        <v>1149</v>
      </c>
      <c r="B362" t="s">
        <v>1120</v>
      </c>
      <c r="C362" t="s">
        <v>1148</v>
      </c>
      <c r="D362">
        <v>41.656999999999996</v>
      </c>
      <c r="E362">
        <v>39.305999999999997</v>
      </c>
      <c r="F362">
        <v>2.35</v>
      </c>
      <c r="G362">
        <v>5.6413087836378002E-2</v>
      </c>
    </row>
    <row r="363" spans="1:7" x14ac:dyDescent="0.3">
      <c r="A363" t="s">
        <v>1152</v>
      </c>
      <c r="B363" t="s">
        <v>1120</v>
      </c>
      <c r="C363" t="s">
        <v>1151</v>
      </c>
      <c r="D363">
        <v>45.838000000000001</v>
      </c>
      <c r="E363">
        <v>31.818000000000001</v>
      </c>
      <c r="F363">
        <v>14.02</v>
      </c>
      <c r="G363">
        <v>0.30585976700554102</v>
      </c>
    </row>
    <row r="364" spans="1:7" x14ac:dyDescent="0.3">
      <c r="A364" t="s">
        <v>1155</v>
      </c>
      <c r="B364" t="s">
        <v>1120</v>
      </c>
      <c r="C364" t="s">
        <v>1154</v>
      </c>
      <c r="D364">
        <v>68.843000000000004</v>
      </c>
      <c r="E364">
        <v>60.472000000000001</v>
      </c>
      <c r="F364">
        <v>8.3699999999999992</v>
      </c>
      <c r="G364">
        <v>0.121580988626295</v>
      </c>
    </row>
    <row r="365" spans="1:7" x14ac:dyDescent="0.3">
      <c r="A365" t="s">
        <v>1158</v>
      </c>
      <c r="B365" t="s">
        <v>1120</v>
      </c>
      <c r="C365" t="s">
        <v>1157</v>
      </c>
      <c r="D365">
        <v>11.391</v>
      </c>
      <c r="E365">
        <v>0</v>
      </c>
      <c r="F365">
        <v>11.391</v>
      </c>
      <c r="G365">
        <v>1</v>
      </c>
    </row>
    <row r="366" spans="1:7" x14ac:dyDescent="0.3">
      <c r="A366" t="s">
        <v>1161</v>
      </c>
      <c r="B366" t="s">
        <v>1120</v>
      </c>
      <c r="C366" t="s">
        <v>1160</v>
      </c>
      <c r="D366">
        <v>58.814</v>
      </c>
      <c r="E366">
        <v>38.567999999999998</v>
      </c>
      <c r="F366">
        <v>20.25</v>
      </c>
      <c r="G366">
        <v>0.34430577753596098</v>
      </c>
    </row>
    <row r="367" spans="1:7" x14ac:dyDescent="0.3">
      <c r="A367" t="s">
        <v>1164</v>
      </c>
      <c r="B367" t="s">
        <v>1120</v>
      </c>
      <c r="C367" t="s">
        <v>1163</v>
      </c>
      <c r="D367">
        <v>11.374000000000001</v>
      </c>
      <c r="E367">
        <v>0</v>
      </c>
      <c r="F367">
        <v>11.374000000000001</v>
      </c>
      <c r="G367">
        <v>1</v>
      </c>
    </row>
    <row r="368" spans="1:7" x14ac:dyDescent="0.3">
      <c r="A368" t="s">
        <v>1167</v>
      </c>
      <c r="B368" t="s">
        <v>1120</v>
      </c>
      <c r="C368" t="s">
        <v>1166</v>
      </c>
      <c r="D368">
        <v>55.792999999999999</v>
      </c>
      <c r="E368">
        <v>47.82</v>
      </c>
      <c r="F368">
        <v>7.97</v>
      </c>
      <c r="G368">
        <v>0.142849461401968</v>
      </c>
    </row>
    <row r="369" spans="1:7" x14ac:dyDescent="0.3">
      <c r="A369" t="s">
        <v>1170</v>
      </c>
      <c r="B369" t="s">
        <v>1120</v>
      </c>
      <c r="C369" t="s">
        <v>1169</v>
      </c>
      <c r="D369">
        <v>153.863</v>
      </c>
      <c r="E369">
        <v>131.87200000000001</v>
      </c>
      <c r="F369">
        <v>21.99</v>
      </c>
      <c r="G369">
        <v>0.14291935033113901</v>
      </c>
    </row>
    <row r="370" spans="1:7" x14ac:dyDescent="0.3">
      <c r="A370" t="s">
        <v>1173</v>
      </c>
      <c r="B370" t="s">
        <v>1120</v>
      </c>
      <c r="C370" t="s">
        <v>1172</v>
      </c>
      <c r="D370">
        <v>41.95</v>
      </c>
      <c r="E370">
        <v>33.247</v>
      </c>
      <c r="F370">
        <v>8.6999999999999993</v>
      </c>
      <c r="G370">
        <v>0.20738974970202601</v>
      </c>
    </row>
    <row r="371" spans="1:7" x14ac:dyDescent="0.3">
      <c r="A371" t="s">
        <v>1176</v>
      </c>
      <c r="B371" t="s">
        <v>1120</v>
      </c>
      <c r="C371" t="s">
        <v>1175</v>
      </c>
      <c r="D371">
        <v>120.98</v>
      </c>
      <c r="E371">
        <v>102.70699999999999</v>
      </c>
      <c r="F371">
        <v>18.27</v>
      </c>
      <c r="G371">
        <v>0.15101669697470699</v>
      </c>
    </row>
    <row r="372" spans="1:7" x14ac:dyDescent="0.3">
      <c r="A372" t="s">
        <v>1179</v>
      </c>
      <c r="B372" t="s">
        <v>1120</v>
      </c>
      <c r="C372" t="s">
        <v>1178</v>
      </c>
      <c r="D372">
        <v>119.854</v>
      </c>
      <c r="E372">
        <v>69.281999999999996</v>
      </c>
      <c r="F372">
        <v>50.57</v>
      </c>
      <c r="G372">
        <v>0.42193001485140302</v>
      </c>
    </row>
    <row r="373" spans="1:7" x14ac:dyDescent="0.3">
      <c r="A373" t="s">
        <v>1182</v>
      </c>
      <c r="B373" t="s">
        <v>1120</v>
      </c>
      <c r="C373" t="s">
        <v>1181</v>
      </c>
      <c r="D373">
        <v>48.198999999999998</v>
      </c>
      <c r="E373">
        <v>21.12</v>
      </c>
      <c r="F373">
        <v>27.08</v>
      </c>
      <c r="G373">
        <v>0.56183738251830995</v>
      </c>
    </row>
    <row r="374" spans="1:7" x14ac:dyDescent="0.3">
      <c r="A374" t="s">
        <v>1185</v>
      </c>
      <c r="B374" t="s">
        <v>1120</v>
      </c>
      <c r="C374" t="s">
        <v>1184</v>
      </c>
      <c r="D374">
        <v>254.929</v>
      </c>
      <c r="E374">
        <v>225.86699999999999</v>
      </c>
      <c r="F374">
        <v>29.06</v>
      </c>
      <c r="G374">
        <v>0.113992523408478</v>
      </c>
    </row>
    <row r="375" spans="1:7" x14ac:dyDescent="0.3">
      <c r="A375" t="s">
        <v>1188</v>
      </c>
      <c r="B375" t="s">
        <v>1120</v>
      </c>
      <c r="C375" t="s">
        <v>1187</v>
      </c>
      <c r="D375">
        <v>88.623999999999995</v>
      </c>
      <c r="E375">
        <v>82.921000000000006</v>
      </c>
      <c r="F375">
        <v>5.7</v>
      </c>
      <c r="G375">
        <v>6.4316663657699905E-2</v>
      </c>
    </row>
    <row r="376" spans="1:7" x14ac:dyDescent="0.3">
      <c r="A376" t="s">
        <v>1191</v>
      </c>
      <c r="B376" t="s">
        <v>1120</v>
      </c>
      <c r="C376" t="s">
        <v>1190</v>
      </c>
      <c r="D376">
        <v>45.148000000000003</v>
      </c>
      <c r="E376">
        <v>42.363999999999997</v>
      </c>
      <c r="F376">
        <v>2.78</v>
      </c>
      <c r="G376">
        <v>6.1575263577567103E-2</v>
      </c>
    </row>
    <row r="377" spans="1:7" x14ac:dyDescent="0.3">
      <c r="A377" t="s">
        <v>1194</v>
      </c>
      <c r="B377" t="s">
        <v>1120</v>
      </c>
      <c r="C377" t="s">
        <v>1193</v>
      </c>
      <c r="D377">
        <v>81.722999999999999</v>
      </c>
      <c r="E377">
        <v>77.734999999999999</v>
      </c>
      <c r="F377">
        <v>3.99</v>
      </c>
      <c r="G377">
        <v>4.8823464630520202E-2</v>
      </c>
    </row>
    <row r="378" spans="1:7" x14ac:dyDescent="0.3">
      <c r="A378" t="s">
        <v>1197</v>
      </c>
      <c r="B378" t="s">
        <v>1120</v>
      </c>
      <c r="C378" t="s">
        <v>1196</v>
      </c>
      <c r="D378">
        <v>57.206000000000003</v>
      </c>
      <c r="E378">
        <v>42.287999999999997</v>
      </c>
      <c r="F378">
        <v>14.92</v>
      </c>
      <c r="G378">
        <v>0.26081180295773199</v>
      </c>
    </row>
    <row r="379" spans="1:7" x14ac:dyDescent="0.3">
      <c r="A379" t="s">
        <v>1200</v>
      </c>
      <c r="B379" t="s">
        <v>1120</v>
      </c>
      <c r="C379" t="s">
        <v>1199</v>
      </c>
      <c r="D379">
        <v>75.027000000000001</v>
      </c>
      <c r="E379">
        <v>62.225999999999999</v>
      </c>
      <c r="F379">
        <v>12.8</v>
      </c>
      <c r="G379">
        <v>0.170605248777107</v>
      </c>
    </row>
    <row r="380" spans="1:7" x14ac:dyDescent="0.3">
      <c r="A380" t="s">
        <v>1203</v>
      </c>
      <c r="B380" t="s">
        <v>1120</v>
      </c>
      <c r="C380" t="s">
        <v>1202</v>
      </c>
      <c r="D380">
        <v>47.250999999999998</v>
      </c>
      <c r="E380">
        <v>45.076000000000001</v>
      </c>
      <c r="F380">
        <v>2.1800000000000002</v>
      </c>
      <c r="G380">
        <v>4.61365897018053E-2</v>
      </c>
    </row>
    <row r="381" spans="1:7" x14ac:dyDescent="0.3">
      <c r="A381" t="s">
        <v>1206</v>
      </c>
      <c r="B381" t="s">
        <v>1120</v>
      </c>
      <c r="C381" t="s">
        <v>1205</v>
      </c>
      <c r="D381">
        <v>179.232</v>
      </c>
      <c r="E381">
        <v>167.13800000000001</v>
      </c>
      <c r="F381">
        <v>12.09</v>
      </c>
      <c r="G381">
        <v>6.7454472415640093E-2</v>
      </c>
    </row>
    <row r="382" spans="1:7" x14ac:dyDescent="0.3">
      <c r="A382" t="s">
        <v>1209</v>
      </c>
      <c r="B382" t="s">
        <v>1120</v>
      </c>
      <c r="C382" t="s">
        <v>1208</v>
      </c>
      <c r="D382">
        <v>73.775000000000006</v>
      </c>
      <c r="E382">
        <v>49.481999999999999</v>
      </c>
      <c r="F382">
        <v>24.29</v>
      </c>
      <c r="G382">
        <v>0.32924432395797998</v>
      </c>
    </row>
    <row r="383" spans="1:7" x14ac:dyDescent="0.3">
      <c r="A383" t="s">
        <v>1212</v>
      </c>
      <c r="B383" t="s">
        <v>1120</v>
      </c>
      <c r="C383" t="s">
        <v>1211</v>
      </c>
      <c r="D383">
        <v>317.19299999999998</v>
      </c>
      <c r="E383">
        <v>263.56599999999997</v>
      </c>
      <c r="F383">
        <v>53.63</v>
      </c>
      <c r="G383">
        <v>0.169076871179377</v>
      </c>
    </row>
    <row r="384" spans="1:7" x14ac:dyDescent="0.3">
      <c r="A384" t="s">
        <v>1215</v>
      </c>
      <c r="B384" t="s">
        <v>1120</v>
      </c>
      <c r="C384" t="s">
        <v>1214</v>
      </c>
      <c r="D384">
        <v>157.625</v>
      </c>
      <c r="E384">
        <v>147.20599999999999</v>
      </c>
      <c r="F384">
        <v>10.42</v>
      </c>
      <c r="G384">
        <v>6.6106264869151499E-2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69A2-6AB2-4AC7-A357-D23D49B2F714}">
  <sheetPr codeName="Sheet13"/>
  <dimension ref="A1:H384"/>
  <sheetViews>
    <sheetView topLeftCell="A23" workbookViewId="0">
      <selection activeCell="H6" sqref="H6"/>
    </sheetView>
  </sheetViews>
  <sheetFormatPr defaultRowHeight="14.4" x14ac:dyDescent="0.3"/>
  <cols>
    <col min="4" max="7" width="18.21875" customWidth="1"/>
    <col min="8" max="8" width="11.5546875" bestFit="1" customWidth="1"/>
  </cols>
  <sheetData>
    <row r="1" spans="1:8" x14ac:dyDescent="0.3">
      <c r="A1" t="s">
        <v>1297</v>
      </c>
    </row>
    <row r="2" spans="1:8" x14ac:dyDescent="0.3">
      <c r="A2" t="s">
        <v>1275</v>
      </c>
    </row>
    <row r="3" spans="1:8" x14ac:dyDescent="0.3">
      <c r="A3" t="s">
        <v>1276</v>
      </c>
    </row>
    <row r="4" spans="1:8" x14ac:dyDescent="0.3">
      <c r="A4" t="s">
        <v>1277</v>
      </c>
    </row>
    <row r="5" spans="1:8" ht="86.4" x14ac:dyDescent="0.3">
      <c r="A5" t="s">
        <v>1278</v>
      </c>
      <c r="B5" t="s">
        <v>1279</v>
      </c>
      <c r="C5" t="s">
        <v>1280</v>
      </c>
      <c r="D5" s="58" t="s">
        <v>1281</v>
      </c>
      <c r="E5" s="58" t="s">
        <v>1282</v>
      </c>
      <c r="F5" s="58" t="s">
        <v>1283</v>
      </c>
      <c r="G5" s="58" t="s">
        <v>1284</v>
      </c>
    </row>
    <row r="6" spans="1:8" x14ac:dyDescent="0.3">
      <c r="A6" t="s">
        <v>1219</v>
      </c>
      <c r="B6" t="s">
        <v>1218</v>
      </c>
      <c r="C6" t="s">
        <v>1285</v>
      </c>
      <c r="D6">
        <v>29011.413</v>
      </c>
      <c r="E6">
        <v>24618.28</v>
      </c>
      <c r="F6">
        <v>4393.13</v>
      </c>
      <c r="G6">
        <v>0.15142764676784301</v>
      </c>
      <c r="H6" s="65">
        <f>F6/D6</f>
        <v>0.15142764676784271</v>
      </c>
    </row>
    <row r="7" spans="1:8" x14ac:dyDescent="0.3">
      <c r="A7" t="s">
        <v>1286</v>
      </c>
      <c r="B7" t="s">
        <v>1287</v>
      </c>
      <c r="C7" t="s">
        <v>1285</v>
      </c>
      <c r="D7">
        <v>26336.42</v>
      </c>
      <c r="E7">
        <v>22455.514999999999</v>
      </c>
      <c r="F7">
        <v>3880.91</v>
      </c>
      <c r="G7">
        <v>0.14735905639414901</v>
      </c>
    </row>
    <row r="8" spans="1:8" x14ac:dyDescent="0.3">
      <c r="A8" t="s">
        <v>1220</v>
      </c>
      <c r="B8" t="s">
        <v>1</v>
      </c>
      <c r="C8" t="s">
        <v>1285</v>
      </c>
      <c r="D8">
        <v>24881.439999999999</v>
      </c>
      <c r="E8">
        <v>21248.84</v>
      </c>
      <c r="F8">
        <v>3632.6</v>
      </c>
      <c r="G8">
        <v>0.14599637320026501</v>
      </c>
    </row>
    <row r="9" spans="1:8" x14ac:dyDescent="0.3">
      <c r="A9" t="s">
        <v>1221</v>
      </c>
      <c r="B9" t="s">
        <v>418</v>
      </c>
      <c r="C9" t="s">
        <v>1285</v>
      </c>
      <c r="D9">
        <v>1255.06</v>
      </c>
      <c r="E9">
        <v>1162.616</v>
      </c>
      <c r="F9">
        <v>92.44</v>
      </c>
      <c r="G9">
        <v>7.3653849218364098E-2</v>
      </c>
    </row>
    <row r="10" spans="1:8" x14ac:dyDescent="0.3">
      <c r="A10" t="s">
        <v>1223</v>
      </c>
      <c r="B10" t="s">
        <v>443</v>
      </c>
      <c r="C10" t="s">
        <v>1285</v>
      </c>
      <c r="D10">
        <v>3355.05</v>
      </c>
      <c r="E10">
        <v>3039.0740000000001</v>
      </c>
      <c r="F10">
        <v>315.98</v>
      </c>
      <c r="G10">
        <v>9.4180414598888207E-2</v>
      </c>
    </row>
    <row r="11" spans="1:8" x14ac:dyDescent="0.3">
      <c r="A11" t="s">
        <v>1225</v>
      </c>
      <c r="B11" t="s">
        <v>522</v>
      </c>
      <c r="C11" t="s">
        <v>1285</v>
      </c>
      <c r="D11">
        <v>2474.16</v>
      </c>
      <c r="E11">
        <v>2223.2530000000002</v>
      </c>
      <c r="F11">
        <v>250.91</v>
      </c>
      <c r="G11">
        <v>0.10141219646263799</v>
      </c>
    </row>
    <row r="12" spans="1:8" x14ac:dyDescent="0.3">
      <c r="A12" t="s">
        <v>1227</v>
      </c>
      <c r="B12" t="s">
        <v>565</v>
      </c>
      <c r="C12" t="s">
        <v>1285</v>
      </c>
      <c r="D12">
        <v>2146.13</v>
      </c>
      <c r="E12">
        <v>1900.681</v>
      </c>
      <c r="F12">
        <v>245.45</v>
      </c>
      <c r="G12">
        <v>0.11436865427537</v>
      </c>
    </row>
    <row r="13" spans="1:8" x14ac:dyDescent="0.3">
      <c r="A13" t="s">
        <v>1229</v>
      </c>
      <c r="B13" t="s">
        <v>399</v>
      </c>
      <c r="C13" t="s">
        <v>1285</v>
      </c>
      <c r="D13">
        <v>2552.85</v>
      </c>
      <c r="E13">
        <v>2231.5940000000001</v>
      </c>
      <c r="F13">
        <v>321.26</v>
      </c>
      <c r="G13">
        <v>0.12584366492351701</v>
      </c>
    </row>
    <row r="14" spans="1:8" x14ac:dyDescent="0.3">
      <c r="A14" t="s">
        <v>1231</v>
      </c>
      <c r="B14" t="s">
        <v>706</v>
      </c>
      <c r="C14" t="s">
        <v>1285</v>
      </c>
      <c r="D14">
        <v>2757.14</v>
      </c>
      <c r="E14">
        <v>2215.6750000000002</v>
      </c>
      <c r="F14">
        <v>541.47</v>
      </c>
      <c r="G14">
        <v>0.19638828641273201</v>
      </c>
    </row>
    <row r="15" spans="1:8" x14ac:dyDescent="0.3">
      <c r="A15" t="s">
        <v>1288</v>
      </c>
      <c r="B15" t="s">
        <v>1289</v>
      </c>
      <c r="C15" t="s">
        <v>1285</v>
      </c>
      <c r="D15">
        <v>3713.46</v>
      </c>
      <c r="E15">
        <v>3050.93</v>
      </c>
      <c r="F15">
        <v>662.53</v>
      </c>
      <c r="G15">
        <v>0.17841312414836799</v>
      </c>
    </row>
    <row r="16" spans="1:8" x14ac:dyDescent="0.3">
      <c r="A16" t="s">
        <v>1233</v>
      </c>
      <c r="B16" t="s">
        <v>401</v>
      </c>
      <c r="C16" t="s">
        <v>1285</v>
      </c>
      <c r="D16">
        <v>1602.02</v>
      </c>
      <c r="E16">
        <v>1211.7560000000001</v>
      </c>
      <c r="F16">
        <v>390.26</v>
      </c>
      <c r="G16">
        <v>0.24360494875220001</v>
      </c>
    </row>
    <row r="17" spans="1:7" x14ac:dyDescent="0.3">
      <c r="A17" t="s">
        <v>1235</v>
      </c>
      <c r="B17" t="s">
        <v>402</v>
      </c>
      <c r="C17" t="s">
        <v>1285</v>
      </c>
      <c r="D17">
        <v>2111.44</v>
      </c>
      <c r="E17">
        <v>1839.174</v>
      </c>
      <c r="F17">
        <v>272.27</v>
      </c>
      <c r="G17">
        <v>0.12894991096124001</v>
      </c>
    </row>
    <row r="18" spans="1:7" x14ac:dyDescent="0.3">
      <c r="A18" t="s">
        <v>1237</v>
      </c>
      <c r="B18" t="s">
        <v>863</v>
      </c>
      <c r="C18" t="s">
        <v>1285</v>
      </c>
      <c r="D18">
        <v>4015.01</v>
      </c>
      <c r="E18">
        <v>3428.8290000000002</v>
      </c>
      <c r="F18">
        <v>586.17999999999995</v>
      </c>
      <c r="G18">
        <v>0.145997145710721</v>
      </c>
    </row>
    <row r="19" spans="1:7" x14ac:dyDescent="0.3">
      <c r="A19" t="s">
        <v>1239</v>
      </c>
      <c r="B19" t="s">
        <v>992</v>
      </c>
      <c r="C19" t="s">
        <v>1285</v>
      </c>
      <c r="D19">
        <v>2612.5700000000002</v>
      </c>
      <c r="E19">
        <v>1996.1880000000001</v>
      </c>
      <c r="F19">
        <v>616.38</v>
      </c>
      <c r="G19">
        <v>0.23592860669762</v>
      </c>
    </row>
    <row r="20" spans="1:7" x14ac:dyDescent="0.3">
      <c r="A20" t="s">
        <v>1241</v>
      </c>
      <c r="B20" t="s">
        <v>1053</v>
      </c>
      <c r="C20" t="s">
        <v>1285</v>
      </c>
      <c r="D20">
        <v>1454.98</v>
      </c>
      <c r="E20">
        <v>1177.769</v>
      </c>
      <c r="F20">
        <v>277.20999999999998</v>
      </c>
      <c r="G20">
        <v>0.19052495566949401</v>
      </c>
    </row>
    <row r="21" spans="1:7" x14ac:dyDescent="0.3">
      <c r="A21" t="s">
        <v>1243</v>
      </c>
      <c r="B21" t="s">
        <v>1120</v>
      </c>
      <c r="C21" t="s">
        <v>1285</v>
      </c>
      <c r="D21">
        <v>2674.9929999999999</v>
      </c>
      <c r="E21">
        <v>2162.7649999999999</v>
      </c>
      <c r="F21">
        <v>512.23</v>
      </c>
      <c r="G21">
        <v>0.19148835155830299</v>
      </c>
    </row>
    <row r="22" spans="1:7" x14ac:dyDescent="0.3">
      <c r="A22" t="s">
        <v>419</v>
      </c>
      <c r="B22" t="s">
        <v>418</v>
      </c>
      <c r="C22" t="s">
        <v>122</v>
      </c>
      <c r="D22">
        <v>44.37</v>
      </c>
      <c r="E22">
        <v>43.17</v>
      </c>
      <c r="F22">
        <v>1.2</v>
      </c>
      <c r="G22">
        <v>2.7045300878972299E-2</v>
      </c>
    </row>
    <row r="23" spans="1:7" x14ac:dyDescent="0.3">
      <c r="A23" t="s">
        <v>421</v>
      </c>
      <c r="B23" t="s">
        <v>418</v>
      </c>
      <c r="C23" t="s">
        <v>126</v>
      </c>
      <c r="D23">
        <v>64.569999999999993</v>
      </c>
      <c r="E23">
        <v>62.53</v>
      </c>
      <c r="F23">
        <v>2.04</v>
      </c>
      <c r="G23">
        <v>3.15936193278612E-2</v>
      </c>
    </row>
    <row r="24" spans="1:7" x14ac:dyDescent="0.3">
      <c r="A24" t="s">
        <v>423</v>
      </c>
      <c r="B24" t="s">
        <v>418</v>
      </c>
      <c r="C24" t="s">
        <v>127</v>
      </c>
      <c r="D24">
        <v>65.31</v>
      </c>
      <c r="E24">
        <v>62.415999999999997</v>
      </c>
      <c r="F24">
        <v>2.89</v>
      </c>
      <c r="G24">
        <v>4.4250497626703397E-2</v>
      </c>
    </row>
    <row r="25" spans="1:7" x14ac:dyDescent="0.3">
      <c r="A25" t="s">
        <v>425</v>
      </c>
      <c r="B25" t="s">
        <v>418</v>
      </c>
      <c r="C25" t="s">
        <v>129</v>
      </c>
      <c r="D25">
        <v>88.7</v>
      </c>
      <c r="E25">
        <v>85.632000000000005</v>
      </c>
      <c r="F25">
        <v>3.07</v>
      </c>
      <c r="G25">
        <v>3.4611048478015799E-2</v>
      </c>
    </row>
    <row r="26" spans="1:7" x14ac:dyDescent="0.3">
      <c r="A26" t="s">
        <v>427</v>
      </c>
      <c r="B26" t="s">
        <v>418</v>
      </c>
      <c r="C26" t="s">
        <v>130</v>
      </c>
      <c r="D26">
        <v>52</v>
      </c>
      <c r="E26">
        <v>49.054000000000002</v>
      </c>
      <c r="F26">
        <v>2.95</v>
      </c>
      <c r="G26">
        <v>5.6730769230769203E-2</v>
      </c>
    </row>
    <row r="27" spans="1:7" x14ac:dyDescent="0.3">
      <c r="A27" t="s">
        <v>429</v>
      </c>
      <c r="B27" t="s">
        <v>418</v>
      </c>
      <c r="C27" t="s">
        <v>38</v>
      </c>
      <c r="D27">
        <v>249.51</v>
      </c>
      <c r="E27">
        <v>233.761</v>
      </c>
      <c r="F27">
        <v>15.75</v>
      </c>
      <c r="G27">
        <v>6.3123722496092299E-2</v>
      </c>
    </row>
    <row r="28" spans="1:7" x14ac:dyDescent="0.3">
      <c r="A28" t="s">
        <v>431</v>
      </c>
      <c r="B28" t="s">
        <v>418</v>
      </c>
      <c r="C28" t="s">
        <v>75</v>
      </c>
      <c r="D28">
        <v>156.81</v>
      </c>
      <c r="E28">
        <v>128.642</v>
      </c>
      <c r="F28">
        <v>28.17</v>
      </c>
      <c r="G28">
        <v>0.17964415534723599</v>
      </c>
    </row>
    <row r="29" spans="1:7" x14ac:dyDescent="0.3">
      <c r="A29" t="s">
        <v>433</v>
      </c>
      <c r="B29" t="s">
        <v>418</v>
      </c>
      <c r="C29" t="s">
        <v>344</v>
      </c>
      <c r="D29">
        <v>135.87</v>
      </c>
      <c r="E29">
        <v>116.586</v>
      </c>
      <c r="F29">
        <v>19.28</v>
      </c>
      <c r="G29">
        <v>0.141900345918893</v>
      </c>
    </row>
    <row r="30" spans="1:7" x14ac:dyDescent="0.3">
      <c r="A30" t="s">
        <v>435</v>
      </c>
      <c r="B30" t="s">
        <v>418</v>
      </c>
      <c r="C30" t="s">
        <v>345</v>
      </c>
      <c r="D30">
        <v>99.99</v>
      </c>
      <c r="E30">
        <v>95.997</v>
      </c>
      <c r="F30">
        <v>3.99</v>
      </c>
      <c r="G30">
        <v>3.9903990399039899E-2</v>
      </c>
    </row>
    <row r="31" spans="1:7" x14ac:dyDescent="0.3">
      <c r="A31" t="s">
        <v>437</v>
      </c>
      <c r="B31" t="s">
        <v>418</v>
      </c>
      <c r="C31" t="s">
        <v>346</v>
      </c>
      <c r="D31">
        <v>72.37</v>
      </c>
      <c r="E31">
        <v>70.597999999999999</v>
      </c>
      <c r="F31">
        <v>1.77</v>
      </c>
      <c r="G31">
        <v>2.4457648196766602E-2</v>
      </c>
    </row>
    <row r="32" spans="1:7" x14ac:dyDescent="0.3">
      <c r="A32" t="s">
        <v>439</v>
      </c>
      <c r="B32" t="s">
        <v>418</v>
      </c>
      <c r="C32" t="s">
        <v>347</v>
      </c>
      <c r="D32">
        <v>131.21</v>
      </c>
      <c r="E32">
        <v>124.98399999999999</v>
      </c>
      <c r="F32">
        <v>6.23</v>
      </c>
      <c r="G32">
        <v>4.7481137108452101E-2</v>
      </c>
    </row>
    <row r="33" spans="1:7" x14ac:dyDescent="0.3">
      <c r="A33" t="s">
        <v>441</v>
      </c>
      <c r="B33" t="s">
        <v>418</v>
      </c>
      <c r="C33" t="s">
        <v>343</v>
      </c>
      <c r="D33">
        <v>94.36</v>
      </c>
      <c r="E33">
        <v>89.245999999999995</v>
      </c>
      <c r="F33">
        <v>5.1100000000000003</v>
      </c>
      <c r="G33">
        <v>5.41543026706231E-2</v>
      </c>
    </row>
    <row r="34" spans="1:7" x14ac:dyDescent="0.3">
      <c r="A34" t="s">
        <v>444</v>
      </c>
      <c r="B34" t="s">
        <v>443</v>
      </c>
      <c r="C34" t="s">
        <v>132</v>
      </c>
      <c r="D34">
        <v>58.41</v>
      </c>
      <c r="E34">
        <v>56.164000000000001</v>
      </c>
      <c r="F34">
        <v>2.25</v>
      </c>
      <c r="G34">
        <v>3.8520801232665602E-2</v>
      </c>
    </row>
    <row r="35" spans="1:7" x14ac:dyDescent="0.3">
      <c r="A35" t="s">
        <v>446</v>
      </c>
      <c r="B35" t="s">
        <v>443</v>
      </c>
      <c r="C35" t="s">
        <v>133</v>
      </c>
      <c r="D35">
        <v>93.98</v>
      </c>
      <c r="E35">
        <v>90.429000000000002</v>
      </c>
      <c r="F35">
        <v>3.55</v>
      </c>
      <c r="G35">
        <v>3.7773994466907899E-2</v>
      </c>
    </row>
    <row r="36" spans="1:7" x14ac:dyDescent="0.3">
      <c r="A36" t="s">
        <v>448</v>
      </c>
      <c r="B36" t="s">
        <v>443</v>
      </c>
      <c r="C36" t="s">
        <v>135</v>
      </c>
      <c r="D36">
        <v>62.08</v>
      </c>
      <c r="E36">
        <v>60.084000000000003</v>
      </c>
      <c r="F36">
        <v>2</v>
      </c>
      <c r="G36">
        <v>3.22164948453608E-2</v>
      </c>
    </row>
    <row r="37" spans="1:7" x14ac:dyDescent="0.3">
      <c r="A37" t="s">
        <v>450</v>
      </c>
      <c r="B37" t="s">
        <v>443</v>
      </c>
      <c r="C37" t="s">
        <v>137</v>
      </c>
      <c r="D37">
        <v>72</v>
      </c>
      <c r="E37">
        <v>64.325999999999993</v>
      </c>
      <c r="F37">
        <v>7.67</v>
      </c>
      <c r="G37">
        <v>0.106527777777778</v>
      </c>
    </row>
    <row r="38" spans="1:7" x14ac:dyDescent="0.3">
      <c r="A38" t="s">
        <v>452</v>
      </c>
      <c r="B38" t="s">
        <v>443</v>
      </c>
      <c r="C38" t="s">
        <v>29</v>
      </c>
      <c r="D38">
        <v>181.81</v>
      </c>
      <c r="E38">
        <v>161.911</v>
      </c>
      <c r="F38">
        <v>19.899999999999999</v>
      </c>
      <c r="G38">
        <v>0.10945492547164599</v>
      </c>
    </row>
    <row r="39" spans="1:7" x14ac:dyDescent="0.3">
      <c r="A39" t="s">
        <v>454</v>
      </c>
      <c r="B39" t="s">
        <v>443</v>
      </c>
      <c r="C39" t="s">
        <v>182</v>
      </c>
      <c r="D39">
        <v>161.43</v>
      </c>
      <c r="E39">
        <v>144.79599999999999</v>
      </c>
      <c r="F39">
        <v>16.63</v>
      </c>
      <c r="G39">
        <v>0.103016787462058</v>
      </c>
    </row>
    <row r="40" spans="1:7" x14ac:dyDescent="0.3">
      <c r="A40" t="s">
        <v>456</v>
      </c>
      <c r="B40" t="s">
        <v>443</v>
      </c>
      <c r="C40" t="s">
        <v>23</v>
      </c>
      <c r="D40">
        <v>47.66</v>
      </c>
      <c r="E40">
        <v>39.497</v>
      </c>
      <c r="F40">
        <v>8.16</v>
      </c>
      <c r="G40">
        <v>0.171212757028955</v>
      </c>
    </row>
    <row r="41" spans="1:7" x14ac:dyDescent="0.3">
      <c r="A41" t="s">
        <v>458</v>
      </c>
      <c r="B41" t="s">
        <v>443</v>
      </c>
      <c r="C41" t="s">
        <v>194</v>
      </c>
      <c r="D41">
        <v>33.92</v>
      </c>
      <c r="E41">
        <v>32.924999999999997</v>
      </c>
      <c r="F41">
        <v>1</v>
      </c>
      <c r="G41">
        <v>2.9481132075471699E-2</v>
      </c>
    </row>
    <row r="42" spans="1:7" x14ac:dyDescent="0.3">
      <c r="A42" t="s">
        <v>460</v>
      </c>
      <c r="B42" t="s">
        <v>443</v>
      </c>
      <c r="C42" t="s">
        <v>195</v>
      </c>
      <c r="D42">
        <v>53.56</v>
      </c>
      <c r="E42">
        <v>45.94</v>
      </c>
      <c r="F42">
        <v>7.62</v>
      </c>
      <c r="G42">
        <v>0.142270351008215</v>
      </c>
    </row>
    <row r="43" spans="1:7" x14ac:dyDescent="0.3">
      <c r="A43" t="s">
        <v>462</v>
      </c>
      <c r="B43" t="s">
        <v>443</v>
      </c>
      <c r="C43" t="s">
        <v>31</v>
      </c>
      <c r="D43">
        <v>33.799999999999997</v>
      </c>
      <c r="E43">
        <v>29.616</v>
      </c>
      <c r="F43">
        <v>4.18</v>
      </c>
      <c r="G43">
        <v>0.123668639053254</v>
      </c>
    </row>
    <row r="44" spans="1:7" x14ac:dyDescent="0.3">
      <c r="A44" t="s">
        <v>464</v>
      </c>
      <c r="B44" t="s">
        <v>443</v>
      </c>
      <c r="C44" t="s">
        <v>46</v>
      </c>
      <c r="D44">
        <v>27.21</v>
      </c>
      <c r="E44">
        <v>11.808999999999999</v>
      </c>
      <c r="F44">
        <v>15.4</v>
      </c>
      <c r="G44">
        <v>0.56596839397280396</v>
      </c>
    </row>
    <row r="45" spans="1:7" x14ac:dyDescent="0.3">
      <c r="A45" t="s">
        <v>466</v>
      </c>
      <c r="B45" t="s">
        <v>443</v>
      </c>
      <c r="C45" t="s">
        <v>92</v>
      </c>
      <c r="D45">
        <v>53.77</v>
      </c>
      <c r="E45">
        <v>41.776000000000003</v>
      </c>
      <c r="F45">
        <v>11.99</v>
      </c>
      <c r="G45">
        <v>0.22298679561093501</v>
      </c>
    </row>
    <row r="46" spans="1:7" x14ac:dyDescent="0.3">
      <c r="A46" t="s">
        <v>468</v>
      </c>
      <c r="B46" t="s">
        <v>443</v>
      </c>
      <c r="C46" t="s">
        <v>254</v>
      </c>
      <c r="D46">
        <v>42.03</v>
      </c>
      <c r="E46">
        <v>40.993000000000002</v>
      </c>
      <c r="F46">
        <v>1.04</v>
      </c>
      <c r="G46">
        <v>2.4744230311682099E-2</v>
      </c>
    </row>
    <row r="47" spans="1:7" x14ac:dyDescent="0.3">
      <c r="A47" t="s">
        <v>470</v>
      </c>
      <c r="B47" t="s">
        <v>443</v>
      </c>
      <c r="C47" t="s">
        <v>255</v>
      </c>
      <c r="D47">
        <v>52.15</v>
      </c>
      <c r="E47">
        <v>49.164999999999999</v>
      </c>
      <c r="F47">
        <v>2.99</v>
      </c>
      <c r="G47">
        <v>5.7334611697027797E-2</v>
      </c>
    </row>
    <row r="48" spans="1:7" x14ac:dyDescent="0.3">
      <c r="A48" t="s">
        <v>472</v>
      </c>
      <c r="B48" t="s">
        <v>443</v>
      </c>
      <c r="C48" t="s">
        <v>256</v>
      </c>
      <c r="D48">
        <v>40.1</v>
      </c>
      <c r="E48">
        <v>35.765000000000001</v>
      </c>
      <c r="F48">
        <v>4.34</v>
      </c>
      <c r="G48">
        <v>0.108229426433915</v>
      </c>
    </row>
    <row r="49" spans="1:7" x14ac:dyDescent="0.3">
      <c r="A49" t="s">
        <v>474</v>
      </c>
      <c r="B49" t="s">
        <v>443</v>
      </c>
      <c r="C49" t="s">
        <v>257</v>
      </c>
      <c r="D49">
        <v>37.26</v>
      </c>
      <c r="E49">
        <v>36.420999999999999</v>
      </c>
      <c r="F49">
        <v>0.84</v>
      </c>
      <c r="G49">
        <v>2.25442834138486E-2</v>
      </c>
    </row>
    <row r="50" spans="1:7" x14ac:dyDescent="0.3">
      <c r="A50" t="s">
        <v>476</v>
      </c>
      <c r="B50" t="s">
        <v>443</v>
      </c>
      <c r="C50" t="s">
        <v>258</v>
      </c>
      <c r="D50">
        <v>65.88</v>
      </c>
      <c r="E50">
        <v>56.543999999999997</v>
      </c>
      <c r="F50">
        <v>9.34</v>
      </c>
      <c r="G50">
        <v>0.14177292046144499</v>
      </c>
    </row>
    <row r="51" spans="1:7" x14ac:dyDescent="0.3">
      <c r="A51" t="s">
        <v>478</v>
      </c>
      <c r="B51" t="s">
        <v>443</v>
      </c>
      <c r="C51" t="s">
        <v>259</v>
      </c>
      <c r="D51">
        <v>40.869999999999997</v>
      </c>
      <c r="E51">
        <v>39.526000000000003</v>
      </c>
      <c r="F51">
        <v>1.34</v>
      </c>
      <c r="G51">
        <v>3.2786885245901599E-2</v>
      </c>
    </row>
    <row r="52" spans="1:7" x14ac:dyDescent="0.3">
      <c r="A52" t="s">
        <v>480</v>
      </c>
      <c r="B52" t="s">
        <v>443</v>
      </c>
      <c r="C52" t="s">
        <v>260</v>
      </c>
      <c r="D52">
        <v>65.16</v>
      </c>
      <c r="E52">
        <v>59.158999999999999</v>
      </c>
      <c r="F52">
        <v>6</v>
      </c>
      <c r="G52">
        <v>9.2081031307550604E-2</v>
      </c>
    </row>
    <row r="53" spans="1:7" x14ac:dyDescent="0.3">
      <c r="A53" t="s">
        <v>482</v>
      </c>
      <c r="B53" t="s">
        <v>443</v>
      </c>
      <c r="C53" t="s">
        <v>77</v>
      </c>
      <c r="D53">
        <v>27.99</v>
      </c>
      <c r="E53">
        <v>23.914000000000001</v>
      </c>
      <c r="F53">
        <v>4.08</v>
      </c>
      <c r="G53">
        <v>0.14576634512325801</v>
      </c>
    </row>
    <row r="54" spans="1:7" x14ac:dyDescent="0.3">
      <c r="A54" t="s">
        <v>484</v>
      </c>
      <c r="B54" t="s">
        <v>443</v>
      </c>
      <c r="C54" t="s">
        <v>261</v>
      </c>
      <c r="D54">
        <v>32.26</v>
      </c>
      <c r="E54">
        <v>31.004999999999999</v>
      </c>
      <c r="F54">
        <v>1.26</v>
      </c>
      <c r="G54">
        <v>3.9057656540607603E-2</v>
      </c>
    </row>
    <row r="55" spans="1:7" x14ac:dyDescent="0.3">
      <c r="A55" t="s">
        <v>486</v>
      </c>
      <c r="B55" t="s">
        <v>443</v>
      </c>
      <c r="C55" t="s">
        <v>262</v>
      </c>
      <c r="D55">
        <v>50.48</v>
      </c>
      <c r="E55">
        <v>49</v>
      </c>
      <c r="F55">
        <v>1.48</v>
      </c>
      <c r="G55">
        <v>2.93185419968304E-2</v>
      </c>
    </row>
    <row r="56" spans="1:7" x14ac:dyDescent="0.3">
      <c r="A56" t="s">
        <v>488</v>
      </c>
      <c r="B56" t="s">
        <v>443</v>
      </c>
      <c r="C56" t="s">
        <v>263</v>
      </c>
      <c r="D56">
        <v>50.65</v>
      </c>
      <c r="E56">
        <v>45.328000000000003</v>
      </c>
      <c r="F56">
        <v>5.32</v>
      </c>
      <c r="G56">
        <v>0.10503455083909199</v>
      </c>
    </row>
    <row r="57" spans="1:7" x14ac:dyDescent="0.3">
      <c r="A57" t="s">
        <v>490</v>
      </c>
      <c r="B57" t="s">
        <v>443</v>
      </c>
      <c r="C57" t="s">
        <v>264</v>
      </c>
      <c r="D57">
        <v>53.47</v>
      </c>
      <c r="E57">
        <v>48.664999999999999</v>
      </c>
      <c r="F57">
        <v>4.8099999999999996</v>
      </c>
      <c r="G57">
        <v>8.9956985225359998E-2</v>
      </c>
    </row>
    <row r="58" spans="1:7" x14ac:dyDescent="0.3">
      <c r="A58" t="s">
        <v>492</v>
      </c>
      <c r="B58" t="s">
        <v>443</v>
      </c>
      <c r="C58" t="s">
        <v>324</v>
      </c>
      <c r="D58">
        <v>126.02</v>
      </c>
      <c r="E58">
        <v>118.797</v>
      </c>
      <c r="F58">
        <v>7.22</v>
      </c>
      <c r="G58">
        <v>5.72924932550389E-2</v>
      </c>
    </row>
    <row r="59" spans="1:7" x14ac:dyDescent="0.3">
      <c r="A59" t="s">
        <v>494</v>
      </c>
      <c r="B59" t="s">
        <v>443</v>
      </c>
      <c r="C59" t="s">
        <v>325</v>
      </c>
      <c r="D59">
        <v>84.25</v>
      </c>
      <c r="E59">
        <v>80.284999999999997</v>
      </c>
      <c r="F59">
        <v>3.97</v>
      </c>
      <c r="G59">
        <v>4.71216617210682E-2</v>
      </c>
    </row>
    <row r="60" spans="1:7" x14ac:dyDescent="0.3">
      <c r="A60" t="s">
        <v>496</v>
      </c>
      <c r="B60" t="s">
        <v>443</v>
      </c>
      <c r="C60" t="s">
        <v>326</v>
      </c>
      <c r="D60">
        <v>238.8</v>
      </c>
      <c r="E60">
        <v>186.23699999999999</v>
      </c>
      <c r="F60">
        <v>52.56</v>
      </c>
      <c r="G60">
        <v>0.220100502512563</v>
      </c>
    </row>
    <row r="61" spans="1:7" x14ac:dyDescent="0.3">
      <c r="A61" t="s">
        <v>498</v>
      </c>
      <c r="B61" t="s">
        <v>443</v>
      </c>
      <c r="C61" t="s">
        <v>327</v>
      </c>
      <c r="D61">
        <v>97.31</v>
      </c>
      <c r="E61">
        <v>93.234999999999999</v>
      </c>
      <c r="F61">
        <v>4.08</v>
      </c>
      <c r="G61">
        <v>4.1927859418353697E-2</v>
      </c>
    </row>
    <row r="62" spans="1:7" x14ac:dyDescent="0.3">
      <c r="A62" t="s">
        <v>500</v>
      </c>
      <c r="B62" t="s">
        <v>443</v>
      </c>
      <c r="C62" t="s">
        <v>328</v>
      </c>
      <c r="D62">
        <v>95.67</v>
      </c>
      <c r="E62">
        <v>91.78</v>
      </c>
      <c r="F62">
        <v>3.89</v>
      </c>
      <c r="G62">
        <v>4.0660604160133798E-2</v>
      </c>
    </row>
    <row r="63" spans="1:7" x14ac:dyDescent="0.3">
      <c r="A63" t="s">
        <v>502</v>
      </c>
      <c r="B63" t="s">
        <v>443</v>
      </c>
      <c r="C63" t="s">
        <v>329</v>
      </c>
      <c r="D63">
        <v>123.78</v>
      </c>
      <c r="E63">
        <v>99.096000000000004</v>
      </c>
      <c r="F63">
        <v>24.68</v>
      </c>
      <c r="G63">
        <v>0.19938600743254201</v>
      </c>
    </row>
    <row r="64" spans="1:7" x14ac:dyDescent="0.3">
      <c r="A64" t="s">
        <v>504</v>
      </c>
      <c r="B64" t="s">
        <v>443</v>
      </c>
      <c r="C64" t="s">
        <v>330</v>
      </c>
      <c r="D64">
        <v>131.43</v>
      </c>
      <c r="E64">
        <v>121.795</v>
      </c>
      <c r="F64">
        <v>9.64</v>
      </c>
      <c r="G64">
        <v>7.3347028836643097E-2</v>
      </c>
    </row>
    <row r="65" spans="1:7" x14ac:dyDescent="0.3">
      <c r="A65" t="s">
        <v>506</v>
      </c>
      <c r="B65" t="s">
        <v>443</v>
      </c>
      <c r="C65" t="s">
        <v>331</v>
      </c>
      <c r="D65">
        <v>103.72</v>
      </c>
      <c r="E65">
        <v>99.444999999999993</v>
      </c>
      <c r="F65">
        <v>4.28</v>
      </c>
      <c r="G65">
        <v>4.1264944080215998E-2</v>
      </c>
    </row>
    <row r="66" spans="1:7" x14ac:dyDescent="0.3">
      <c r="A66" t="s">
        <v>508</v>
      </c>
      <c r="B66" t="s">
        <v>443</v>
      </c>
      <c r="C66" t="s">
        <v>332</v>
      </c>
      <c r="D66">
        <v>101.09</v>
      </c>
      <c r="E66">
        <v>92.817999999999998</v>
      </c>
      <c r="F66">
        <v>8.27</v>
      </c>
      <c r="G66">
        <v>8.1808289642892495E-2</v>
      </c>
    </row>
    <row r="67" spans="1:7" x14ac:dyDescent="0.3">
      <c r="A67" t="s">
        <v>510</v>
      </c>
      <c r="B67" t="s">
        <v>443</v>
      </c>
      <c r="C67" t="s">
        <v>333</v>
      </c>
      <c r="D67">
        <v>148.71</v>
      </c>
      <c r="E67">
        <v>144.22200000000001</v>
      </c>
      <c r="F67">
        <v>4.49</v>
      </c>
      <c r="G67">
        <v>3.0192993073767702E-2</v>
      </c>
    </row>
    <row r="68" spans="1:7" x14ac:dyDescent="0.3">
      <c r="A68" t="s">
        <v>512</v>
      </c>
      <c r="B68" t="s">
        <v>443</v>
      </c>
      <c r="C68" t="s">
        <v>334</v>
      </c>
      <c r="D68">
        <v>69.61</v>
      </c>
      <c r="E68">
        <v>67.491</v>
      </c>
      <c r="F68">
        <v>2.12</v>
      </c>
      <c r="G68">
        <v>3.04553943398937E-2</v>
      </c>
    </row>
    <row r="69" spans="1:7" x14ac:dyDescent="0.3">
      <c r="A69" t="s">
        <v>514</v>
      </c>
      <c r="B69" t="s">
        <v>443</v>
      </c>
      <c r="C69" t="s">
        <v>335</v>
      </c>
      <c r="D69">
        <v>233.18</v>
      </c>
      <c r="E69">
        <v>201.99700000000001</v>
      </c>
      <c r="F69">
        <v>31.18</v>
      </c>
      <c r="G69">
        <v>0.13371644223346801</v>
      </c>
    </row>
    <row r="70" spans="1:7" x14ac:dyDescent="0.3">
      <c r="A70" t="s">
        <v>516</v>
      </c>
      <c r="B70" t="s">
        <v>443</v>
      </c>
      <c r="C70" t="s">
        <v>336</v>
      </c>
      <c r="D70">
        <v>84.77</v>
      </c>
      <c r="E70">
        <v>82.433999999999997</v>
      </c>
      <c r="F70">
        <v>2.34</v>
      </c>
      <c r="G70">
        <v>2.7604105225905399E-2</v>
      </c>
    </row>
    <row r="71" spans="1:7" x14ac:dyDescent="0.3">
      <c r="A71" t="s">
        <v>518</v>
      </c>
      <c r="B71" t="s">
        <v>443</v>
      </c>
      <c r="C71" t="s">
        <v>337</v>
      </c>
      <c r="D71">
        <v>128.91</v>
      </c>
      <c r="E71">
        <v>121.465</v>
      </c>
      <c r="F71">
        <v>7.45</v>
      </c>
      <c r="G71">
        <v>5.7792258164610998E-2</v>
      </c>
    </row>
    <row r="72" spans="1:7" x14ac:dyDescent="0.3">
      <c r="A72" t="s">
        <v>520</v>
      </c>
      <c r="B72" t="s">
        <v>443</v>
      </c>
      <c r="C72" t="s">
        <v>338</v>
      </c>
      <c r="D72">
        <v>149.87</v>
      </c>
      <c r="E72">
        <v>143.21899999999999</v>
      </c>
      <c r="F72">
        <v>6.65</v>
      </c>
      <c r="G72">
        <v>4.4371788883699199E-2</v>
      </c>
    </row>
    <row r="73" spans="1:7" x14ac:dyDescent="0.3">
      <c r="A73" t="s">
        <v>523</v>
      </c>
      <c r="B73" t="s">
        <v>522</v>
      </c>
      <c r="C73" t="s">
        <v>138</v>
      </c>
      <c r="D73">
        <v>123.04</v>
      </c>
      <c r="E73">
        <v>115.86199999999999</v>
      </c>
      <c r="F73">
        <v>7.18</v>
      </c>
      <c r="G73">
        <v>5.83550065019506E-2</v>
      </c>
    </row>
    <row r="74" spans="1:7" x14ac:dyDescent="0.3">
      <c r="A74" t="s">
        <v>525</v>
      </c>
      <c r="B74" t="s">
        <v>522</v>
      </c>
      <c r="C74" t="s">
        <v>43</v>
      </c>
      <c r="D74">
        <v>159.05000000000001</v>
      </c>
      <c r="E74">
        <v>138.608</v>
      </c>
      <c r="F74">
        <v>20.440000000000001</v>
      </c>
      <c r="G74">
        <v>0.128513046211883</v>
      </c>
    </row>
    <row r="75" spans="1:7" x14ac:dyDescent="0.3">
      <c r="A75" t="s">
        <v>527</v>
      </c>
      <c r="B75" t="s">
        <v>522</v>
      </c>
      <c r="C75" t="s">
        <v>141</v>
      </c>
      <c r="D75">
        <v>73.95</v>
      </c>
      <c r="E75">
        <v>71.152000000000001</v>
      </c>
      <c r="F75">
        <v>2.8</v>
      </c>
      <c r="G75">
        <v>3.7863421230561203E-2</v>
      </c>
    </row>
    <row r="76" spans="1:7" x14ac:dyDescent="0.3">
      <c r="A76" t="s">
        <v>529</v>
      </c>
      <c r="B76" t="s">
        <v>522</v>
      </c>
      <c r="C76" t="s">
        <v>70</v>
      </c>
      <c r="D76">
        <v>76.430000000000007</v>
      </c>
      <c r="E76">
        <v>68.875</v>
      </c>
      <c r="F76">
        <v>7.56</v>
      </c>
      <c r="G76">
        <v>9.8914038989925401E-2</v>
      </c>
    </row>
    <row r="77" spans="1:7" x14ac:dyDescent="0.3">
      <c r="A77" t="s">
        <v>531</v>
      </c>
      <c r="B77" t="s">
        <v>522</v>
      </c>
      <c r="C77" t="s">
        <v>143</v>
      </c>
      <c r="D77">
        <v>91.82</v>
      </c>
      <c r="E77">
        <v>80.697000000000003</v>
      </c>
      <c r="F77">
        <v>11.12</v>
      </c>
      <c r="G77">
        <v>0.121106512742322</v>
      </c>
    </row>
    <row r="78" spans="1:7" x14ac:dyDescent="0.3">
      <c r="A78" t="s">
        <v>533</v>
      </c>
      <c r="B78" t="s">
        <v>522</v>
      </c>
      <c r="C78" t="s">
        <v>34</v>
      </c>
      <c r="D78">
        <v>27.93</v>
      </c>
      <c r="E78">
        <v>22.103999999999999</v>
      </c>
      <c r="F78">
        <v>5.83</v>
      </c>
      <c r="G78">
        <v>0.20873612602935901</v>
      </c>
    </row>
    <row r="79" spans="1:7" x14ac:dyDescent="0.3">
      <c r="A79" t="s">
        <v>535</v>
      </c>
      <c r="B79" t="s">
        <v>522</v>
      </c>
      <c r="C79" t="s">
        <v>48</v>
      </c>
      <c r="D79">
        <v>43.28</v>
      </c>
      <c r="E79">
        <v>27.385999999999999</v>
      </c>
      <c r="F79">
        <v>15.89</v>
      </c>
      <c r="G79">
        <v>0.367144177449168</v>
      </c>
    </row>
    <row r="80" spans="1:7" x14ac:dyDescent="0.3">
      <c r="A80" t="s">
        <v>537</v>
      </c>
      <c r="B80" t="s">
        <v>522</v>
      </c>
      <c r="C80" t="s">
        <v>51</v>
      </c>
      <c r="D80">
        <v>74.3</v>
      </c>
      <c r="E80">
        <v>61.777999999999999</v>
      </c>
      <c r="F80">
        <v>12.52</v>
      </c>
      <c r="G80">
        <v>0.16850605652759101</v>
      </c>
    </row>
    <row r="81" spans="1:7" x14ac:dyDescent="0.3">
      <c r="A81" t="s">
        <v>539</v>
      </c>
      <c r="B81" t="s">
        <v>522</v>
      </c>
      <c r="C81" t="s">
        <v>78</v>
      </c>
      <c r="D81">
        <v>23.67</v>
      </c>
      <c r="E81">
        <v>13.154999999999999</v>
      </c>
      <c r="F81">
        <v>10.52</v>
      </c>
      <c r="G81">
        <v>0.44444444444444398</v>
      </c>
    </row>
    <row r="82" spans="1:7" x14ac:dyDescent="0.3">
      <c r="A82" t="s">
        <v>541</v>
      </c>
      <c r="B82" t="s">
        <v>522</v>
      </c>
      <c r="C82" t="s">
        <v>82</v>
      </c>
      <c r="D82">
        <v>26.58</v>
      </c>
      <c r="E82">
        <v>15.224</v>
      </c>
      <c r="F82">
        <v>11.36</v>
      </c>
      <c r="G82">
        <v>0.42738901429646398</v>
      </c>
    </row>
    <row r="83" spans="1:7" x14ac:dyDescent="0.3">
      <c r="A83" t="s">
        <v>543</v>
      </c>
      <c r="B83" t="s">
        <v>522</v>
      </c>
      <c r="C83" t="s">
        <v>83</v>
      </c>
      <c r="D83">
        <v>57.95</v>
      </c>
      <c r="E83">
        <v>49.792999999999999</v>
      </c>
      <c r="F83">
        <v>8.16</v>
      </c>
      <c r="G83">
        <v>0.14081104400345101</v>
      </c>
    </row>
    <row r="84" spans="1:7" x14ac:dyDescent="0.3">
      <c r="A84" t="s">
        <v>545</v>
      </c>
      <c r="B84" t="s">
        <v>522</v>
      </c>
      <c r="C84" t="s">
        <v>85</v>
      </c>
      <c r="D84">
        <v>40.9</v>
      </c>
      <c r="E84">
        <v>31.509</v>
      </c>
      <c r="F84">
        <v>9.39</v>
      </c>
      <c r="G84">
        <v>0.22958435207823999</v>
      </c>
    </row>
    <row r="85" spans="1:7" x14ac:dyDescent="0.3">
      <c r="A85" t="s">
        <v>547</v>
      </c>
      <c r="B85" t="s">
        <v>522</v>
      </c>
      <c r="C85" t="s">
        <v>339</v>
      </c>
      <c r="D85">
        <v>113.3</v>
      </c>
      <c r="E85">
        <v>108.63500000000001</v>
      </c>
      <c r="F85">
        <v>4.67</v>
      </c>
      <c r="G85">
        <v>4.1218005295675202E-2</v>
      </c>
    </row>
    <row r="86" spans="1:7" x14ac:dyDescent="0.3">
      <c r="A86" t="s">
        <v>549</v>
      </c>
      <c r="B86" t="s">
        <v>522</v>
      </c>
      <c r="C86" t="s">
        <v>340</v>
      </c>
      <c r="D86">
        <v>139.97</v>
      </c>
      <c r="E86">
        <v>134.34399999999999</v>
      </c>
      <c r="F86">
        <v>5.63</v>
      </c>
      <c r="G86">
        <v>4.02229049081946E-2</v>
      </c>
    </row>
    <row r="87" spans="1:7" x14ac:dyDescent="0.3">
      <c r="A87" t="s">
        <v>551</v>
      </c>
      <c r="B87" t="s">
        <v>522</v>
      </c>
      <c r="C87" t="s">
        <v>341</v>
      </c>
      <c r="D87">
        <v>118.94</v>
      </c>
      <c r="E87">
        <v>115.774</v>
      </c>
      <c r="F87">
        <v>3.17</v>
      </c>
      <c r="G87">
        <v>2.6652093492517199E-2</v>
      </c>
    </row>
    <row r="88" spans="1:7" x14ac:dyDescent="0.3">
      <c r="A88" t="s">
        <v>553</v>
      </c>
      <c r="B88" t="s">
        <v>522</v>
      </c>
      <c r="C88" t="s">
        <v>342</v>
      </c>
      <c r="D88">
        <v>254.59</v>
      </c>
      <c r="E88">
        <v>224.77600000000001</v>
      </c>
      <c r="F88">
        <v>29.81</v>
      </c>
      <c r="G88">
        <v>0.117090223496602</v>
      </c>
    </row>
    <row r="89" spans="1:7" x14ac:dyDescent="0.3">
      <c r="A89" t="s">
        <v>555</v>
      </c>
      <c r="B89" t="s">
        <v>522</v>
      </c>
      <c r="C89" t="s">
        <v>355</v>
      </c>
      <c r="D89">
        <v>219.63</v>
      </c>
      <c r="E89">
        <v>203.727</v>
      </c>
      <c r="F89">
        <v>15.9</v>
      </c>
      <c r="G89">
        <v>7.2394481628192897E-2</v>
      </c>
    </row>
    <row r="90" spans="1:7" x14ac:dyDescent="0.3">
      <c r="A90" t="s">
        <v>557</v>
      </c>
      <c r="B90" t="s">
        <v>522</v>
      </c>
      <c r="C90" t="s">
        <v>356</v>
      </c>
      <c r="D90">
        <v>95.87</v>
      </c>
      <c r="E90">
        <v>89.213999999999999</v>
      </c>
      <c r="F90">
        <v>6.66</v>
      </c>
      <c r="G90">
        <v>6.9469072702618095E-2</v>
      </c>
    </row>
    <row r="91" spans="1:7" x14ac:dyDescent="0.3">
      <c r="A91" t="s">
        <v>559</v>
      </c>
      <c r="B91" t="s">
        <v>522</v>
      </c>
      <c r="C91" t="s">
        <v>357</v>
      </c>
      <c r="D91">
        <v>189.76</v>
      </c>
      <c r="E91">
        <v>178.97200000000001</v>
      </c>
      <c r="F91">
        <v>10.79</v>
      </c>
      <c r="G91">
        <v>5.6861298482293397E-2</v>
      </c>
    </row>
    <row r="92" spans="1:7" x14ac:dyDescent="0.3">
      <c r="A92" t="s">
        <v>561</v>
      </c>
      <c r="B92" t="s">
        <v>522</v>
      </c>
      <c r="C92" t="s">
        <v>358</v>
      </c>
      <c r="D92">
        <v>362.85</v>
      </c>
      <c r="E92">
        <v>318.24</v>
      </c>
      <c r="F92">
        <v>44.61</v>
      </c>
      <c r="G92">
        <v>0.122943365026871</v>
      </c>
    </row>
    <row r="93" spans="1:7" x14ac:dyDescent="0.3">
      <c r="A93" t="s">
        <v>563</v>
      </c>
      <c r="B93" t="s">
        <v>522</v>
      </c>
      <c r="C93" t="s">
        <v>359</v>
      </c>
      <c r="D93">
        <v>160.37</v>
      </c>
      <c r="E93">
        <v>153.428</v>
      </c>
      <c r="F93">
        <v>6.94</v>
      </c>
      <c r="G93">
        <v>4.3274926731932402E-2</v>
      </c>
    </row>
    <row r="94" spans="1:7" x14ac:dyDescent="0.3">
      <c r="A94" t="s">
        <v>566</v>
      </c>
      <c r="B94" t="s">
        <v>565</v>
      </c>
      <c r="C94" t="s">
        <v>144</v>
      </c>
      <c r="D94">
        <v>111.75</v>
      </c>
      <c r="E94">
        <v>106.19199999999999</v>
      </c>
      <c r="F94">
        <v>5.56</v>
      </c>
      <c r="G94">
        <v>4.9753914988814298E-2</v>
      </c>
    </row>
    <row r="95" spans="1:7" x14ac:dyDescent="0.3">
      <c r="A95" t="s">
        <v>568</v>
      </c>
      <c r="B95" t="s">
        <v>565</v>
      </c>
      <c r="C95" t="s">
        <v>145</v>
      </c>
      <c r="D95">
        <v>141.38</v>
      </c>
      <c r="E95">
        <v>120.735</v>
      </c>
      <c r="F95">
        <v>20.65</v>
      </c>
      <c r="G95">
        <v>0.146060263120668</v>
      </c>
    </row>
    <row r="96" spans="1:7" x14ac:dyDescent="0.3">
      <c r="A96" t="s">
        <v>570</v>
      </c>
      <c r="B96" t="s">
        <v>565</v>
      </c>
      <c r="C96" t="s">
        <v>81</v>
      </c>
      <c r="D96">
        <v>17.7</v>
      </c>
      <c r="E96">
        <v>14.272</v>
      </c>
      <c r="F96">
        <v>3.43</v>
      </c>
      <c r="G96">
        <v>0.19378531073446301</v>
      </c>
    </row>
    <row r="97" spans="1:7" x14ac:dyDescent="0.3">
      <c r="A97" t="s">
        <v>572</v>
      </c>
      <c r="B97" t="s">
        <v>565</v>
      </c>
      <c r="C97" t="s">
        <v>148</v>
      </c>
      <c r="D97">
        <v>142.51</v>
      </c>
      <c r="E97">
        <v>118.73699999999999</v>
      </c>
      <c r="F97">
        <v>23.77</v>
      </c>
      <c r="G97">
        <v>0.16679531260964101</v>
      </c>
    </row>
    <row r="98" spans="1:7" x14ac:dyDescent="0.3">
      <c r="A98" t="s">
        <v>1290</v>
      </c>
      <c r="B98" t="s">
        <v>565</v>
      </c>
      <c r="C98" t="s">
        <v>395</v>
      </c>
      <c r="D98">
        <v>154.02000000000001</v>
      </c>
      <c r="E98">
        <v>143.58699999999999</v>
      </c>
      <c r="F98">
        <v>10.43</v>
      </c>
      <c r="G98">
        <v>6.7718478119724701E-2</v>
      </c>
    </row>
    <row r="99" spans="1:7" x14ac:dyDescent="0.3">
      <c r="A99" t="s">
        <v>1291</v>
      </c>
      <c r="B99" t="s">
        <v>565</v>
      </c>
      <c r="C99" t="s">
        <v>109</v>
      </c>
      <c r="D99">
        <v>177.98</v>
      </c>
      <c r="E99">
        <v>154.214</v>
      </c>
      <c r="F99">
        <v>23.77</v>
      </c>
      <c r="G99">
        <v>0.13355433194741001</v>
      </c>
    </row>
    <row r="100" spans="1:7" x14ac:dyDescent="0.3">
      <c r="A100" t="s">
        <v>574</v>
      </c>
      <c r="B100" t="s">
        <v>565</v>
      </c>
      <c r="C100" t="s">
        <v>196</v>
      </c>
      <c r="D100">
        <v>58.76</v>
      </c>
      <c r="E100">
        <v>55.677999999999997</v>
      </c>
      <c r="F100">
        <v>3.08</v>
      </c>
      <c r="G100">
        <v>5.2416609938733802E-2</v>
      </c>
    </row>
    <row r="101" spans="1:7" x14ac:dyDescent="0.3">
      <c r="A101" t="s">
        <v>576</v>
      </c>
      <c r="B101" t="s">
        <v>565</v>
      </c>
      <c r="C101" t="s">
        <v>197</v>
      </c>
      <c r="D101">
        <v>37.11</v>
      </c>
      <c r="E101">
        <v>35.905000000000001</v>
      </c>
      <c r="F101">
        <v>1.21</v>
      </c>
      <c r="G101">
        <v>3.2605766639719799E-2</v>
      </c>
    </row>
    <row r="102" spans="1:7" x14ac:dyDescent="0.3">
      <c r="A102" t="s">
        <v>578</v>
      </c>
      <c r="B102" t="s">
        <v>565</v>
      </c>
      <c r="C102" t="s">
        <v>198</v>
      </c>
      <c r="D102">
        <v>49.98</v>
      </c>
      <c r="E102">
        <v>48.671999999999997</v>
      </c>
      <c r="F102">
        <v>1.31</v>
      </c>
      <c r="G102">
        <v>2.62104841936775E-2</v>
      </c>
    </row>
    <row r="103" spans="1:7" x14ac:dyDescent="0.3">
      <c r="A103" t="s">
        <v>580</v>
      </c>
      <c r="B103" t="s">
        <v>565</v>
      </c>
      <c r="C103" t="s">
        <v>36</v>
      </c>
      <c r="D103">
        <v>34.700000000000003</v>
      </c>
      <c r="E103">
        <v>27.363</v>
      </c>
      <c r="F103">
        <v>7.34</v>
      </c>
      <c r="G103">
        <v>0.21152737752161399</v>
      </c>
    </row>
    <row r="104" spans="1:7" x14ac:dyDescent="0.3">
      <c r="A104" t="s">
        <v>582</v>
      </c>
      <c r="B104" t="s">
        <v>565</v>
      </c>
      <c r="C104" t="s">
        <v>199</v>
      </c>
      <c r="D104">
        <v>52.5</v>
      </c>
      <c r="E104">
        <v>50.460999999999999</v>
      </c>
      <c r="F104">
        <v>2.04</v>
      </c>
      <c r="G104">
        <v>3.8857142857142903E-2</v>
      </c>
    </row>
    <row r="105" spans="1:7" x14ac:dyDescent="0.3">
      <c r="A105" t="s">
        <v>584</v>
      </c>
      <c r="B105" t="s">
        <v>565</v>
      </c>
      <c r="C105" t="s">
        <v>200</v>
      </c>
      <c r="D105">
        <v>42.62</v>
      </c>
      <c r="E105">
        <v>40.030999999999999</v>
      </c>
      <c r="F105">
        <v>2.59</v>
      </c>
      <c r="G105">
        <v>6.0769591740966702E-2</v>
      </c>
    </row>
    <row r="106" spans="1:7" x14ac:dyDescent="0.3">
      <c r="A106" t="s">
        <v>586</v>
      </c>
      <c r="B106" t="s">
        <v>565</v>
      </c>
      <c r="C106" t="s">
        <v>201</v>
      </c>
      <c r="D106">
        <v>46.95</v>
      </c>
      <c r="E106">
        <v>45.347999999999999</v>
      </c>
      <c r="F106">
        <v>1.6</v>
      </c>
      <c r="G106">
        <v>3.40788072417465E-2</v>
      </c>
    </row>
    <row r="107" spans="1:7" x14ac:dyDescent="0.3">
      <c r="A107" t="s">
        <v>588</v>
      </c>
      <c r="B107" t="s">
        <v>565</v>
      </c>
      <c r="C107" t="s">
        <v>202</v>
      </c>
      <c r="D107">
        <v>46.95</v>
      </c>
      <c r="E107">
        <v>43.863</v>
      </c>
      <c r="F107">
        <v>3.09</v>
      </c>
      <c r="G107">
        <v>6.5814696485623006E-2</v>
      </c>
    </row>
    <row r="108" spans="1:7" x14ac:dyDescent="0.3">
      <c r="A108" t="s">
        <v>590</v>
      </c>
      <c r="B108" t="s">
        <v>565</v>
      </c>
      <c r="C108" t="s">
        <v>265</v>
      </c>
      <c r="D108">
        <v>43.65</v>
      </c>
      <c r="E108">
        <v>42.31</v>
      </c>
      <c r="F108">
        <v>1.34</v>
      </c>
      <c r="G108">
        <v>3.0698739977090501E-2</v>
      </c>
    </row>
    <row r="109" spans="1:7" x14ac:dyDescent="0.3">
      <c r="A109" t="s">
        <v>592</v>
      </c>
      <c r="B109" t="s">
        <v>565</v>
      </c>
      <c r="C109" t="s">
        <v>266</v>
      </c>
      <c r="D109">
        <v>77</v>
      </c>
      <c r="E109">
        <v>73.820999999999998</v>
      </c>
      <c r="F109">
        <v>3.18</v>
      </c>
      <c r="G109">
        <v>4.12987012987013E-2</v>
      </c>
    </row>
    <row r="110" spans="1:7" x14ac:dyDescent="0.3">
      <c r="A110" t="s">
        <v>594</v>
      </c>
      <c r="B110" t="s">
        <v>565</v>
      </c>
      <c r="C110" t="s">
        <v>50</v>
      </c>
      <c r="D110">
        <v>41.57</v>
      </c>
      <c r="E110">
        <v>36.508000000000003</v>
      </c>
      <c r="F110">
        <v>5.0599999999999996</v>
      </c>
      <c r="G110">
        <v>0.121722395958624</v>
      </c>
    </row>
    <row r="111" spans="1:7" x14ac:dyDescent="0.3">
      <c r="A111" t="s">
        <v>596</v>
      </c>
      <c r="B111" t="s">
        <v>565</v>
      </c>
      <c r="C111" t="s">
        <v>267</v>
      </c>
      <c r="D111">
        <v>50.86</v>
      </c>
      <c r="E111">
        <v>46.847999999999999</v>
      </c>
      <c r="F111">
        <v>4.01</v>
      </c>
      <c r="G111">
        <v>7.8843885174990205E-2</v>
      </c>
    </row>
    <row r="112" spans="1:7" x14ac:dyDescent="0.3">
      <c r="A112" t="s">
        <v>598</v>
      </c>
      <c r="B112" t="s">
        <v>565</v>
      </c>
      <c r="C112" t="s">
        <v>60</v>
      </c>
      <c r="D112">
        <v>23.47</v>
      </c>
      <c r="E112">
        <v>19.495999999999999</v>
      </c>
      <c r="F112">
        <v>3.97</v>
      </c>
      <c r="G112">
        <v>0.169152109075415</v>
      </c>
    </row>
    <row r="113" spans="1:7" x14ac:dyDescent="0.3">
      <c r="A113" t="s">
        <v>600</v>
      </c>
      <c r="B113" t="s">
        <v>565</v>
      </c>
      <c r="C113" t="s">
        <v>73</v>
      </c>
      <c r="D113">
        <v>46.28</v>
      </c>
      <c r="E113">
        <v>41.715000000000003</v>
      </c>
      <c r="F113">
        <v>4.57</v>
      </c>
      <c r="G113">
        <v>9.8746758859118405E-2</v>
      </c>
    </row>
    <row r="114" spans="1:7" x14ac:dyDescent="0.3">
      <c r="A114" t="s">
        <v>602</v>
      </c>
      <c r="B114" t="s">
        <v>565</v>
      </c>
      <c r="C114" t="s">
        <v>268</v>
      </c>
      <c r="D114">
        <v>23.6</v>
      </c>
      <c r="E114">
        <v>23.29</v>
      </c>
      <c r="F114">
        <v>0.31</v>
      </c>
      <c r="G114">
        <v>1.3135593220339E-2</v>
      </c>
    </row>
    <row r="115" spans="1:7" x14ac:dyDescent="0.3">
      <c r="A115" t="s">
        <v>604</v>
      </c>
      <c r="B115" t="s">
        <v>565</v>
      </c>
      <c r="C115" t="s">
        <v>26</v>
      </c>
      <c r="D115">
        <v>30.77</v>
      </c>
      <c r="E115">
        <v>23.988</v>
      </c>
      <c r="F115">
        <v>6.78</v>
      </c>
      <c r="G115">
        <v>0.220344491387715</v>
      </c>
    </row>
    <row r="116" spans="1:7" x14ac:dyDescent="0.3">
      <c r="A116" t="s">
        <v>606</v>
      </c>
      <c r="B116" t="s">
        <v>565</v>
      </c>
      <c r="C116" t="s">
        <v>42</v>
      </c>
      <c r="D116">
        <v>70.260000000000005</v>
      </c>
      <c r="E116">
        <v>42.244999999999997</v>
      </c>
      <c r="F116">
        <v>28.02</v>
      </c>
      <c r="G116">
        <v>0.39880444064901799</v>
      </c>
    </row>
    <row r="117" spans="1:7" x14ac:dyDescent="0.3">
      <c r="A117" t="s">
        <v>608</v>
      </c>
      <c r="B117" t="s">
        <v>565</v>
      </c>
      <c r="C117" t="s">
        <v>269</v>
      </c>
      <c r="D117">
        <v>46.5</v>
      </c>
      <c r="E117">
        <v>41.83</v>
      </c>
      <c r="F117">
        <v>4.67</v>
      </c>
      <c r="G117">
        <v>0.100430107526882</v>
      </c>
    </row>
    <row r="118" spans="1:7" x14ac:dyDescent="0.3">
      <c r="A118" t="s">
        <v>610</v>
      </c>
      <c r="B118" t="s">
        <v>565</v>
      </c>
      <c r="C118" t="s">
        <v>69</v>
      </c>
      <c r="D118">
        <v>52.73</v>
      </c>
      <c r="E118">
        <v>40.679000000000002</v>
      </c>
      <c r="F118">
        <v>12.05</v>
      </c>
      <c r="G118">
        <v>0.22852266262089899</v>
      </c>
    </row>
    <row r="119" spans="1:7" x14ac:dyDescent="0.3">
      <c r="A119" t="s">
        <v>612</v>
      </c>
      <c r="B119" t="s">
        <v>565</v>
      </c>
      <c r="C119" t="s">
        <v>90</v>
      </c>
      <c r="D119">
        <v>42.16</v>
      </c>
      <c r="E119">
        <v>31.382999999999999</v>
      </c>
      <c r="F119">
        <v>10.78</v>
      </c>
      <c r="G119">
        <v>0.25569259962049301</v>
      </c>
    </row>
    <row r="120" spans="1:7" x14ac:dyDescent="0.3">
      <c r="A120" t="s">
        <v>614</v>
      </c>
      <c r="B120" t="s">
        <v>565</v>
      </c>
      <c r="C120" t="s">
        <v>91</v>
      </c>
      <c r="D120">
        <v>65.39</v>
      </c>
      <c r="E120">
        <v>51.186999999999998</v>
      </c>
      <c r="F120">
        <v>14.2</v>
      </c>
      <c r="G120">
        <v>0.21715858693989901</v>
      </c>
    </row>
    <row r="121" spans="1:7" x14ac:dyDescent="0.3">
      <c r="A121" t="s">
        <v>616</v>
      </c>
      <c r="B121" t="s">
        <v>565</v>
      </c>
      <c r="C121" t="s">
        <v>108</v>
      </c>
      <c r="D121">
        <v>44.35</v>
      </c>
      <c r="E121">
        <v>34.154000000000003</v>
      </c>
      <c r="F121">
        <v>10.199999999999999</v>
      </c>
      <c r="G121">
        <v>0.22998872604284101</v>
      </c>
    </row>
    <row r="122" spans="1:7" x14ac:dyDescent="0.3">
      <c r="A122" t="s">
        <v>632</v>
      </c>
      <c r="B122" t="s">
        <v>565</v>
      </c>
      <c r="C122" t="s">
        <v>280</v>
      </c>
      <c r="D122">
        <v>56.56</v>
      </c>
      <c r="E122">
        <v>54.98</v>
      </c>
      <c r="F122">
        <v>1.58</v>
      </c>
      <c r="G122">
        <v>2.79349363507779E-2</v>
      </c>
    </row>
    <row r="123" spans="1:7" x14ac:dyDescent="0.3">
      <c r="A123" t="s">
        <v>634</v>
      </c>
      <c r="B123" t="s">
        <v>565</v>
      </c>
      <c r="C123" t="s">
        <v>281</v>
      </c>
      <c r="D123">
        <v>54.11</v>
      </c>
      <c r="E123">
        <v>45.115000000000002</v>
      </c>
      <c r="F123">
        <v>9</v>
      </c>
      <c r="G123">
        <v>0.166327850674552</v>
      </c>
    </row>
    <row r="124" spans="1:7" x14ac:dyDescent="0.3">
      <c r="A124" t="s">
        <v>636</v>
      </c>
      <c r="B124" t="s">
        <v>565</v>
      </c>
      <c r="C124" t="s">
        <v>282</v>
      </c>
      <c r="D124">
        <v>50.79</v>
      </c>
      <c r="E124">
        <v>49.027000000000001</v>
      </c>
      <c r="F124">
        <v>1.76</v>
      </c>
      <c r="G124">
        <v>3.4652490647765301E-2</v>
      </c>
    </row>
    <row r="125" spans="1:7" x14ac:dyDescent="0.3">
      <c r="A125" t="s">
        <v>638</v>
      </c>
      <c r="B125" t="s">
        <v>565</v>
      </c>
      <c r="C125" t="s">
        <v>283</v>
      </c>
      <c r="D125">
        <v>53.32</v>
      </c>
      <c r="E125">
        <v>50.664000000000001</v>
      </c>
      <c r="F125">
        <v>2.66</v>
      </c>
      <c r="G125">
        <v>4.9887471867967E-2</v>
      </c>
    </row>
    <row r="126" spans="1:7" x14ac:dyDescent="0.3">
      <c r="A126" t="s">
        <v>640</v>
      </c>
      <c r="B126" t="s">
        <v>565</v>
      </c>
      <c r="C126" t="s">
        <v>284</v>
      </c>
      <c r="D126">
        <v>50.3</v>
      </c>
      <c r="E126">
        <v>49.308999999999997</v>
      </c>
      <c r="F126">
        <v>0.99</v>
      </c>
      <c r="G126">
        <v>1.9681908548707799E-2</v>
      </c>
    </row>
    <row r="127" spans="1:7" x14ac:dyDescent="0.3">
      <c r="A127" t="s">
        <v>642</v>
      </c>
      <c r="B127" t="s">
        <v>565</v>
      </c>
      <c r="C127" t="s">
        <v>66</v>
      </c>
      <c r="D127">
        <v>55.97</v>
      </c>
      <c r="E127">
        <v>48.469000000000001</v>
      </c>
      <c r="F127">
        <v>7.5</v>
      </c>
      <c r="G127">
        <v>0.134000357334286</v>
      </c>
    </row>
    <row r="128" spans="1:7" x14ac:dyDescent="0.3">
      <c r="A128" t="s">
        <v>644</v>
      </c>
      <c r="B128" t="s">
        <v>565</v>
      </c>
      <c r="C128" t="s">
        <v>285</v>
      </c>
      <c r="D128">
        <v>51.6</v>
      </c>
      <c r="E128">
        <v>48.604999999999997</v>
      </c>
      <c r="F128">
        <v>3</v>
      </c>
      <c r="G128">
        <v>5.8139534883720902E-2</v>
      </c>
    </row>
    <row r="129" spans="1:7" x14ac:dyDescent="0.3">
      <c r="A129" t="s">
        <v>646</v>
      </c>
      <c r="B129" t="s">
        <v>399</v>
      </c>
      <c r="C129" t="s">
        <v>52</v>
      </c>
      <c r="D129">
        <v>87.02</v>
      </c>
      <c r="E129">
        <v>54.545999999999999</v>
      </c>
      <c r="F129">
        <v>32.47</v>
      </c>
      <c r="G129">
        <v>0.37313261319237001</v>
      </c>
    </row>
    <row r="130" spans="1:7" x14ac:dyDescent="0.3">
      <c r="A130" t="s">
        <v>648</v>
      </c>
      <c r="B130" t="s">
        <v>399</v>
      </c>
      <c r="C130" t="s">
        <v>151</v>
      </c>
      <c r="D130">
        <v>79.11</v>
      </c>
      <c r="E130">
        <v>76.662999999999997</v>
      </c>
      <c r="F130">
        <v>2.4500000000000002</v>
      </c>
      <c r="G130">
        <v>3.0969536088989998E-2</v>
      </c>
    </row>
    <row r="131" spans="1:7" x14ac:dyDescent="0.3">
      <c r="A131" t="s">
        <v>650</v>
      </c>
      <c r="B131" t="s">
        <v>399</v>
      </c>
      <c r="C131" t="s">
        <v>153</v>
      </c>
      <c r="D131">
        <v>118.2</v>
      </c>
      <c r="E131">
        <v>111.827</v>
      </c>
      <c r="F131">
        <v>6.37</v>
      </c>
      <c r="G131">
        <v>5.3891708967851101E-2</v>
      </c>
    </row>
    <row r="132" spans="1:7" x14ac:dyDescent="0.3">
      <c r="A132" t="s">
        <v>652</v>
      </c>
      <c r="B132" t="s">
        <v>399</v>
      </c>
      <c r="C132" t="s">
        <v>86</v>
      </c>
      <c r="D132">
        <v>146.77000000000001</v>
      </c>
      <c r="E132">
        <v>98.432000000000002</v>
      </c>
      <c r="F132">
        <v>48.34</v>
      </c>
      <c r="G132">
        <v>0.329358860802616</v>
      </c>
    </row>
    <row r="133" spans="1:7" x14ac:dyDescent="0.3">
      <c r="A133" t="s">
        <v>654</v>
      </c>
      <c r="B133" t="s">
        <v>399</v>
      </c>
      <c r="C133" t="s">
        <v>290</v>
      </c>
      <c r="D133">
        <v>44.77</v>
      </c>
      <c r="E133">
        <v>43.22</v>
      </c>
      <c r="F133">
        <v>1.55</v>
      </c>
      <c r="G133">
        <v>3.46213982577619E-2</v>
      </c>
    </row>
    <row r="134" spans="1:7" x14ac:dyDescent="0.3">
      <c r="A134" t="s">
        <v>656</v>
      </c>
      <c r="B134" t="s">
        <v>399</v>
      </c>
      <c r="C134" t="s">
        <v>291</v>
      </c>
      <c r="D134">
        <v>53.28</v>
      </c>
      <c r="E134">
        <v>47.4</v>
      </c>
      <c r="F134">
        <v>5.88</v>
      </c>
      <c r="G134">
        <v>0.11036036036036</v>
      </c>
    </row>
    <row r="135" spans="1:7" x14ac:dyDescent="0.3">
      <c r="A135" t="s">
        <v>658</v>
      </c>
      <c r="B135" t="s">
        <v>399</v>
      </c>
      <c r="C135" t="s">
        <v>57</v>
      </c>
      <c r="D135">
        <v>46.7</v>
      </c>
      <c r="E135">
        <v>42.695</v>
      </c>
      <c r="F135">
        <v>4.01</v>
      </c>
      <c r="G135">
        <v>8.5867237687366205E-2</v>
      </c>
    </row>
    <row r="136" spans="1:7" x14ac:dyDescent="0.3">
      <c r="A136" t="s">
        <v>660</v>
      </c>
      <c r="B136" t="s">
        <v>399</v>
      </c>
      <c r="C136" t="s">
        <v>292</v>
      </c>
      <c r="D136">
        <v>56.95</v>
      </c>
      <c r="E136">
        <v>52.158999999999999</v>
      </c>
      <c r="F136">
        <v>4.79</v>
      </c>
      <c r="G136">
        <v>8.4108867427567999E-2</v>
      </c>
    </row>
    <row r="137" spans="1:7" x14ac:dyDescent="0.3">
      <c r="A137" t="s">
        <v>662</v>
      </c>
      <c r="B137" t="s">
        <v>399</v>
      </c>
      <c r="C137" t="s">
        <v>293</v>
      </c>
      <c r="D137">
        <v>47.77</v>
      </c>
      <c r="E137">
        <v>42.795000000000002</v>
      </c>
      <c r="F137">
        <v>4.9800000000000004</v>
      </c>
      <c r="G137">
        <v>0.10424952899309201</v>
      </c>
    </row>
    <row r="138" spans="1:7" x14ac:dyDescent="0.3">
      <c r="A138" t="s">
        <v>664</v>
      </c>
      <c r="B138" t="s">
        <v>399</v>
      </c>
      <c r="C138" t="s">
        <v>96</v>
      </c>
      <c r="D138">
        <v>61.97</v>
      </c>
      <c r="E138">
        <v>52.866999999999997</v>
      </c>
      <c r="F138">
        <v>9.1</v>
      </c>
      <c r="G138">
        <v>0.1468452477005</v>
      </c>
    </row>
    <row r="139" spans="1:7" x14ac:dyDescent="0.3">
      <c r="A139" t="s">
        <v>666</v>
      </c>
      <c r="B139" t="s">
        <v>399</v>
      </c>
      <c r="C139" t="s">
        <v>294</v>
      </c>
      <c r="D139">
        <v>44.34</v>
      </c>
      <c r="E139">
        <v>36.78</v>
      </c>
      <c r="F139">
        <v>7.56</v>
      </c>
      <c r="G139">
        <v>0.17050067658998599</v>
      </c>
    </row>
    <row r="140" spans="1:7" x14ac:dyDescent="0.3">
      <c r="A140" t="s">
        <v>668</v>
      </c>
      <c r="B140" t="s">
        <v>399</v>
      </c>
      <c r="C140" t="s">
        <v>295</v>
      </c>
      <c r="D140">
        <v>33.729999999999997</v>
      </c>
      <c r="E140">
        <v>32.491999999999997</v>
      </c>
      <c r="F140">
        <v>1.24</v>
      </c>
      <c r="G140">
        <v>3.6762525941298599E-2</v>
      </c>
    </row>
    <row r="141" spans="1:7" x14ac:dyDescent="0.3">
      <c r="A141" t="s">
        <v>670</v>
      </c>
      <c r="B141" t="s">
        <v>399</v>
      </c>
      <c r="C141" t="s">
        <v>312</v>
      </c>
      <c r="D141">
        <v>28.79</v>
      </c>
      <c r="E141">
        <v>25.509</v>
      </c>
      <c r="F141">
        <v>3.28</v>
      </c>
      <c r="G141">
        <v>0.113928447377562</v>
      </c>
    </row>
    <row r="142" spans="1:7" x14ac:dyDescent="0.3">
      <c r="A142" t="s">
        <v>672</v>
      </c>
      <c r="B142" t="s">
        <v>399</v>
      </c>
      <c r="C142" t="s">
        <v>313</v>
      </c>
      <c r="D142">
        <v>58.39</v>
      </c>
      <c r="E142">
        <v>56.122999999999998</v>
      </c>
      <c r="F142">
        <v>2.27</v>
      </c>
      <c r="G142">
        <v>3.88765199520466E-2</v>
      </c>
    </row>
    <row r="143" spans="1:7" x14ac:dyDescent="0.3">
      <c r="A143" t="s">
        <v>674</v>
      </c>
      <c r="B143" t="s">
        <v>399</v>
      </c>
      <c r="C143" t="s">
        <v>80</v>
      </c>
      <c r="D143">
        <v>48.99</v>
      </c>
      <c r="E143">
        <v>44.706000000000003</v>
      </c>
      <c r="F143">
        <v>4.28</v>
      </c>
      <c r="G143">
        <v>8.7364768320065303E-2</v>
      </c>
    </row>
    <row r="144" spans="1:7" x14ac:dyDescent="0.3">
      <c r="A144" t="s">
        <v>676</v>
      </c>
      <c r="B144" t="s">
        <v>399</v>
      </c>
      <c r="C144" t="s">
        <v>98</v>
      </c>
      <c r="D144">
        <v>62.34</v>
      </c>
      <c r="E144">
        <v>44.026000000000003</v>
      </c>
      <c r="F144">
        <v>18.309999999999999</v>
      </c>
      <c r="G144">
        <v>0.29371190247032403</v>
      </c>
    </row>
    <row r="145" spans="1:7" x14ac:dyDescent="0.3">
      <c r="A145" t="s">
        <v>678</v>
      </c>
      <c r="B145" t="s">
        <v>399</v>
      </c>
      <c r="C145" t="s">
        <v>314</v>
      </c>
      <c r="D145">
        <v>66.55</v>
      </c>
      <c r="E145">
        <v>57.363</v>
      </c>
      <c r="F145">
        <v>9.19</v>
      </c>
      <c r="G145">
        <v>0.13809166040571</v>
      </c>
    </row>
    <row r="146" spans="1:7" x14ac:dyDescent="0.3">
      <c r="A146" t="s">
        <v>680</v>
      </c>
      <c r="B146" t="s">
        <v>399</v>
      </c>
      <c r="C146" t="s">
        <v>320</v>
      </c>
      <c r="D146">
        <v>42.4</v>
      </c>
      <c r="E146">
        <v>38.786999999999999</v>
      </c>
      <c r="F146">
        <v>3.61</v>
      </c>
      <c r="G146">
        <v>8.5141509433962301E-2</v>
      </c>
    </row>
    <row r="147" spans="1:7" x14ac:dyDescent="0.3">
      <c r="A147" t="s">
        <v>682</v>
      </c>
      <c r="B147" t="s">
        <v>399</v>
      </c>
      <c r="C147" t="s">
        <v>59</v>
      </c>
      <c r="D147">
        <v>36.799999999999997</v>
      </c>
      <c r="E147">
        <v>23.8</v>
      </c>
      <c r="F147">
        <v>13</v>
      </c>
      <c r="G147">
        <v>0.35326086956521702</v>
      </c>
    </row>
    <row r="148" spans="1:7" x14ac:dyDescent="0.3">
      <c r="A148" t="s">
        <v>684</v>
      </c>
      <c r="B148" t="s">
        <v>399</v>
      </c>
      <c r="C148" t="s">
        <v>321</v>
      </c>
      <c r="D148">
        <v>37.450000000000003</v>
      </c>
      <c r="E148">
        <v>36.106999999999999</v>
      </c>
      <c r="F148">
        <v>1.34</v>
      </c>
      <c r="G148">
        <v>3.5781041388518002E-2</v>
      </c>
    </row>
    <row r="149" spans="1:7" x14ac:dyDescent="0.3">
      <c r="A149" t="s">
        <v>686</v>
      </c>
      <c r="B149" t="s">
        <v>399</v>
      </c>
      <c r="C149" t="s">
        <v>322</v>
      </c>
      <c r="D149">
        <v>46.71</v>
      </c>
      <c r="E149">
        <v>42.37</v>
      </c>
      <c r="F149">
        <v>4.34</v>
      </c>
      <c r="G149">
        <v>9.2913722971526405E-2</v>
      </c>
    </row>
    <row r="150" spans="1:7" x14ac:dyDescent="0.3">
      <c r="A150" t="s">
        <v>688</v>
      </c>
      <c r="B150" t="s">
        <v>399</v>
      </c>
      <c r="C150" t="s">
        <v>112</v>
      </c>
      <c r="D150">
        <v>59.58</v>
      </c>
      <c r="E150">
        <v>45.476999999999997</v>
      </c>
      <c r="F150">
        <v>14.1</v>
      </c>
      <c r="G150">
        <v>0.236656596173212</v>
      </c>
    </row>
    <row r="151" spans="1:7" x14ac:dyDescent="0.3">
      <c r="A151" t="s">
        <v>690</v>
      </c>
      <c r="B151" t="s">
        <v>399</v>
      </c>
      <c r="C151" t="s">
        <v>323</v>
      </c>
      <c r="D151">
        <v>47.48</v>
      </c>
      <c r="E151">
        <v>40.884</v>
      </c>
      <c r="F151">
        <v>6.6</v>
      </c>
      <c r="G151">
        <v>0.13900589721988199</v>
      </c>
    </row>
    <row r="152" spans="1:7" x14ac:dyDescent="0.3">
      <c r="A152" t="s">
        <v>692</v>
      </c>
      <c r="B152" t="s">
        <v>399</v>
      </c>
      <c r="C152" t="s">
        <v>348</v>
      </c>
      <c r="D152">
        <v>451.88</v>
      </c>
      <c r="E152">
        <v>393.75299999999999</v>
      </c>
      <c r="F152">
        <v>58.13</v>
      </c>
      <c r="G152">
        <v>0.128640346994777</v>
      </c>
    </row>
    <row r="153" spans="1:7" x14ac:dyDescent="0.3">
      <c r="A153" t="s">
        <v>694</v>
      </c>
      <c r="B153" t="s">
        <v>399</v>
      </c>
      <c r="C153" t="s">
        <v>349</v>
      </c>
      <c r="D153">
        <v>147.93</v>
      </c>
      <c r="E153">
        <v>132.86699999999999</v>
      </c>
      <c r="F153">
        <v>15.06</v>
      </c>
      <c r="G153">
        <v>0.10180490772662699</v>
      </c>
    </row>
    <row r="154" spans="1:7" x14ac:dyDescent="0.3">
      <c r="A154" t="s">
        <v>696</v>
      </c>
      <c r="B154" t="s">
        <v>399</v>
      </c>
      <c r="C154" t="s">
        <v>350</v>
      </c>
      <c r="D154">
        <v>140.05000000000001</v>
      </c>
      <c r="E154">
        <v>133.596</v>
      </c>
      <c r="F154">
        <v>6.45</v>
      </c>
      <c r="G154">
        <v>4.6054980364155701E-2</v>
      </c>
    </row>
    <row r="155" spans="1:7" x14ac:dyDescent="0.3">
      <c r="A155" t="s">
        <v>698</v>
      </c>
      <c r="B155" t="s">
        <v>399</v>
      </c>
      <c r="C155" t="s">
        <v>351</v>
      </c>
      <c r="D155">
        <v>134.51</v>
      </c>
      <c r="E155">
        <v>126.71599999999999</v>
      </c>
      <c r="F155">
        <v>7.79</v>
      </c>
      <c r="G155">
        <v>5.7913909746487302E-2</v>
      </c>
    </row>
    <row r="156" spans="1:7" x14ac:dyDescent="0.3">
      <c r="A156" t="s">
        <v>700</v>
      </c>
      <c r="B156" t="s">
        <v>399</v>
      </c>
      <c r="C156" t="s">
        <v>352</v>
      </c>
      <c r="D156">
        <v>93.66</v>
      </c>
      <c r="E156">
        <v>86.481999999999999</v>
      </c>
      <c r="F156">
        <v>7.18</v>
      </c>
      <c r="G156">
        <v>7.6660260516762793E-2</v>
      </c>
    </row>
    <row r="157" spans="1:7" x14ac:dyDescent="0.3">
      <c r="A157" t="s">
        <v>702</v>
      </c>
      <c r="B157" t="s">
        <v>399</v>
      </c>
      <c r="C157" t="s">
        <v>353</v>
      </c>
      <c r="D157">
        <v>117.01</v>
      </c>
      <c r="E157">
        <v>109.364</v>
      </c>
      <c r="F157">
        <v>7.65</v>
      </c>
      <c r="G157">
        <v>6.53790274335527E-2</v>
      </c>
    </row>
    <row r="158" spans="1:7" x14ac:dyDescent="0.3">
      <c r="A158" t="s">
        <v>704</v>
      </c>
      <c r="B158" t="s">
        <v>399</v>
      </c>
      <c r="C158" t="s">
        <v>354</v>
      </c>
      <c r="D158">
        <v>111.72</v>
      </c>
      <c r="E158">
        <v>101.788</v>
      </c>
      <c r="F158">
        <v>9.93</v>
      </c>
      <c r="G158">
        <v>8.8882921589688496E-2</v>
      </c>
    </row>
    <row r="159" spans="1:7" x14ac:dyDescent="0.3">
      <c r="A159" t="s">
        <v>707</v>
      </c>
      <c r="B159" t="s">
        <v>706</v>
      </c>
      <c r="C159" t="s">
        <v>167</v>
      </c>
      <c r="D159">
        <v>87.6</v>
      </c>
      <c r="E159">
        <v>80.024000000000001</v>
      </c>
      <c r="F159">
        <v>7.58</v>
      </c>
      <c r="G159">
        <v>8.6529680365296804E-2</v>
      </c>
    </row>
    <row r="160" spans="1:7" x14ac:dyDescent="0.3">
      <c r="A160" t="s">
        <v>709</v>
      </c>
      <c r="B160" t="s">
        <v>706</v>
      </c>
      <c r="C160" t="s">
        <v>168</v>
      </c>
      <c r="D160">
        <v>82.81</v>
      </c>
      <c r="E160">
        <v>72.352999999999994</v>
      </c>
      <c r="F160">
        <v>10.46</v>
      </c>
      <c r="G160">
        <v>0.126313247192368</v>
      </c>
    </row>
    <row r="161" spans="1:7" x14ac:dyDescent="0.3">
      <c r="A161" t="s">
        <v>711</v>
      </c>
      <c r="B161" t="s">
        <v>706</v>
      </c>
      <c r="C161" t="s">
        <v>169</v>
      </c>
      <c r="D161">
        <v>82.38</v>
      </c>
      <c r="E161">
        <v>74.111000000000004</v>
      </c>
      <c r="F161">
        <v>8.27</v>
      </c>
      <c r="G161">
        <v>0.100388443797038</v>
      </c>
    </row>
    <row r="162" spans="1:7" x14ac:dyDescent="0.3">
      <c r="A162" t="s">
        <v>713</v>
      </c>
      <c r="B162" t="s">
        <v>706</v>
      </c>
      <c r="C162" t="s">
        <v>170</v>
      </c>
      <c r="D162">
        <v>69.25</v>
      </c>
      <c r="E162">
        <v>60.264000000000003</v>
      </c>
      <c r="F162">
        <v>8.99</v>
      </c>
      <c r="G162">
        <v>0.12981949458483799</v>
      </c>
    </row>
    <row r="163" spans="1:7" x14ac:dyDescent="0.3">
      <c r="A163" t="s">
        <v>715</v>
      </c>
      <c r="B163" t="s">
        <v>706</v>
      </c>
      <c r="C163" t="s">
        <v>185</v>
      </c>
      <c r="D163">
        <v>77.650000000000006</v>
      </c>
      <c r="E163">
        <v>65.885000000000005</v>
      </c>
      <c r="F163">
        <v>11.77</v>
      </c>
      <c r="G163">
        <v>0.15157759175788801</v>
      </c>
    </row>
    <row r="164" spans="1:7" x14ac:dyDescent="0.3">
      <c r="A164" t="s">
        <v>717</v>
      </c>
      <c r="B164" t="s">
        <v>706</v>
      </c>
      <c r="C164" t="s">
        <v>186</v>
      </c>
      <c r="D164">
        <v>125.27</v>
      </c>
      <c r="E164">
        <v>113.746</v>
      </c>
      <c r="F164">
        <v>11.52</v>
      </c>
      <c r="G164">
        <v>9.19613634549373E-2</v>
      </c>
    </row>
    <row r="165" spans="1:7" x14ac:dyDescent="0.3">
      <c r="A165" t="s">
        <v>719</v>
      </c>
      <c r="B165" t="s">
        <v>706</v>
      </c>
      <c r="C165" t="s">
        <v>191</v>
      </c>
      <c r="D165">
        <v>58.78</v>
      </c>
      <c r="E165">
        <v>47.588999999999999</v>
      </c>
      <c r="F165">
        <v>11.19</v>
      </c>
      <c r="G165">
        <v>0.190370874447091</v>
      </c>
    </row>
    <row r="166" spans="1:7" x14ac:dyDescent="0.3">
      <c r="A166" t="s">
        <v>721</v>
      </c>
      <c r="B166" t="s">
        <v>706</v>
      </c>
      <c r="C166" t="s">
        <v>39</v>
      </c>
      <c r="D166">
        <v>38.68</v>
      </c>
      <c r="E166">
        <v>27.558</v>
      </c>
      <c r="F166">
        <v>11.12</v>
      </c>
      <c r="G166">
        <v>0.28748707342295798</v>
      </c>
    </row>
    <row r="167" spans="1:7" x14ac:dyDescent="0.3">
      <c r="A167" t="s">
        <v>723</v>
      </c>
      <c r="B167" t="s">
        <v>706</v>
      </c>
      <c r="C167" t="s">
        <v>192</v>
      </c>
      <c r="D167">
        <v>46.24</v>
      </c>
      <c r="E167">
        <v>35.707000000000001</v>
      </c>
      <c r="F167">
        <v>10.53</v>
      </c>
      <c r="G167">
        <v>0.22772491349481</v>
      </c>
    </row>
    <row r="168" spans="1:7" x14ac:dyDescent="0.3">
      <c r="A168" t="s">
        <v>725</v>
      </c>
      <c r="B168" t="s">
        <v>706</v>
      </c>
      <c r="C168" t="s">
        <v>193</v>
      </c>
      <c r="D168">
        <v>79.540000000000006</v>
      </c>
      <c r="E168">
        <v>67.462000000000003</v>
      </c>
      <c r="F168">
        <v>12.08</v>
      </c>
      <c r="G168">
        <v>0.151873271310033</v>
      </c>
    </row>
    <row r="169" spans="1:7" x14ac:dyDescent="0.3">
      <c r="A169" t="s">
        <v>727</v>
      </c>
      <c r="B169" t="s">
        <v>706</v>
      </c>
      <c r="C169" t="s">
        <v>88</v>
      </c>
      <c r="D169">
        <v>69.239999999999995</v>
      </c>
      <c r="E169">
        <v>50.819000000000003</v>
      </c>
      <c r="F169">
        <v>18.420000000000002</v>
      </c>
      <c r="G169">
        <v>0.26603119584055501</v>
      </c>
    </row>
    <row r="170" spans="1:7" x14ac:dyDescent="0.3">
      <c r="A170" t="s">
        <v>729</v>
      </c>
      <c r="B170" t="s">
        <v>706</v>
      </c>
      <c r="C170" t="s">
        <v>212</v>
      </c>
      <c r="D170">
        <v>79.19</v>
      </c>
      <c r="E170">
        <v>71.718000000000004</v>
      </c>
      <c r="F170">
        <v>7.47</v>
      </c>
      <c r="G170">
        <v>9.4330092183356501E-2</v>
      </c>
    </row>
    <row r="171" spans="1:7" x14ac:dyDescent="0.3">
      <c r="A171" t="s">
        <v>731</v>
      </c>
      <c r="B171" t="s">
        <v>706</v>
      </c>
      <c r="C171" t="s">
        <v>27</v>
      </c>
      <c r="D171">
        <v>66.63</v>
      </c>
      <c r="E171">
        <v>51.331000000000003</v>
      </c>
      <c r="F171">
        <v>15.3</v>
      </c>
      <c r="G171">
        <v>0.22962629446195401</v>
      </c>
    </row>
    <row r="172" spans="1:7" x14ac:dyDescent="0.3">
      <c r="A172" t="s">
        <v>733</v>
      </c>
      <c r="B172" t="s">
        <v>706</v>
      </c>
      <c r="C172" t="s">
        <v>213</v>
      </c>
      <c r="D172">
        <v>34.119999999999997</v>
      </c>
      <c r="E172">
        <v>30.87</v>
      </c>
      <c r="F172">
        <v>3.25</v>
      </c>
      <c r="G172">
        <v>9.5252051582649502E-2</v>
      </c>
    </row>
    <row r="173" spans="1:7" x14ac:dyDescent="0.3">
      <c r="A173" t="s">
        <v>735</v>
      </c>
      <c r="B173" t="s">
        <v>706</v>
      </c>
      <c r="C173" t="s">
        <v>214</v>
      </c>
      <c r="D173">
        <v>39.020000000000003</v>
      </c>
      <c r="E173">
        <v>35.828000000000003</v>
      </c>
      <c r="F173">
        <v>3.19</v>
      </c>
      <c r="G173">
        <v>8.1752947206560705E-2</v>
      </c>
    </row>
    <row r="174" spans="1:7" x14ac:dyDescent="0.3">
      <c r="A174" t="s">
        <v>737</v>
      </c>
      <c r="B174" t="s">
        <v>706</v>
      </c>
      <c r="C174" t="s">
        <v>215</v>
      </c>
      <c r="D174">
        <v>78.209999999999994</v>
      </c>
      <c r="E174">
        <v>64.513000000000005</v>
      </c>
      <c r="F174">
        <v>13.7</v>
      </c>
      <c r="G174">
        <v>0.17516941567574501</v>
      </c>
    </row>
    <row r="175" spans="1:7" x14ac:dyDescent="0.3">
      <c r="A175" t="s">
        <v>739</v>
      </c>
      <c r="B175" t="s">
        <v>706</v>
      </c>
      <c r="C175" t="s">
        <v>216</v>
      </c>
      <c r="D175">
        <v>84.04</v>
      </c>
      <c r="E175">
        <v>67.572999999999993</v>
      </c>
      <c r="F175">
        <v>16.47</v>
      </c>
      <c r="G175">
        <v>0.19597810566397</v>
      </c>
    </row>
    <row r="176" spans="1:7" x14ac:dyDescent="0.3">
      <c r="A176" t="s">
        <v>741</v>
      </c>
      <c r="B176" t="s">
        <v>706</v>
      </c>
      <c r="C176" t="s">
        <v>217</v>
      </c>
      <c r="D176">
        <v>57.26</v>
      </c>
      <c r="E176">
        <v>48.79</v>
      </c>
      <c r="F176">
        <v>8.4700000000000006</v>
      </c>
      <c r="G176">
        <v>0.147921760391198</v>
      </c>
    </row>
    <row r="177" spans="1:7" x14ac:dyDescent="0.3">
      <c r="A177" t="s">
        <v>743</v>
      </c>
      <c r="B177" t="s">
        <v>706</v>
      </c>
      <c r="C177" t="s">
        <v>218</v>
      </c>
      <c r="D177">
        <v>38.97</v>
      </c>
      <c r="E177">
        <v>36.764000000000003</v>
      </c>
      <c r="F177">
        <v>2.21</v>
      </c>
      <c r="G177">
        <v>5.6710289966641E-2</v>
      </c>
    </row>
    <row r="178" spans="1:7" x14ac:dyDescent="0.3">
      <c r="A178" t="s">
        <v>745</v>
      </c>
      <c r="B178" t="s">
        <v>706</v>
      </c>
      <c r="C178" t="s">
        <v>219</v>
      </c>
      <c r="D178">
        <v>29.02</v>
      </c>
      <c r="E178">
        <v>18.437000000000001</v>
      </c>
      <c r="F178">
        <v>10.58</v>
      </c>
      <c r="G178">
        <v>0.36457615437629198</v>
      </c>
    </row>
    <row r="179" spans="1:7" x14ac:dyDescent="0.3">
      <c r="A179" t="s">
        <v>747</v>
      </c>
      <c r="B179" t="s">
        <v>706</v>
      </c>
      <c r="C179" t="s">
        <v>220</v>
      </c>
      <c r="D179">
        <v>36.65</v>
      </c>
      <c r="E179">
        <v>33.832999999999998</v>
      </c>
      <c r="F179">
        <v>2.82</v>
      </c>
      <c r="G179">
        <v>7.6944065484311097E-2</v>
      </c>
    </row>
    <row r="180" spans="1:7" x14ac:dyDescent="0.3">
      <c r="A180" t="s">
        <v>749</v>
      </c>
      <c r="B180" t="s">
        <v>706</v>
      </c>
      <c r="C180" t="s">
        <v>221</v>
      </c>
      <c r="D180">
        <v>72.23</v>
      </c>
      <c r="E180">
        <v>60.063000000000002</v>
      </c>
      <c r="F180">
        <v>12.17</v>
      </c>
      <c r="G180">
        <v>0.168489547279524</v>
      </c>
    </row>
    <row r="181" spans="1:7" x14ac:dyDescent="0.3">
      <c r="A181" t="s">
        <v>751</v>
      </c>
      <c r="B181" t="s">
        <v>706</v>
      </c>
      <c r="C181" t="s">
        <v>104</v>
      </c>
      <c r="D181">
        <v>38.69</v>
      </c>
      <c r="E181">
        <v>27.178000000000001</v>
      </c>
      <c r="F181">
        <v>11.51</v>
      </c>
      <c r="G181">
        <v>0.29749289222021202</v>
      </c>
    </row>
    <row r="182" spans="1:7" x14ac:dyDescent="0.3">
      <c r="A182" t="s">
        <v>753</v>
      </c>
      <c r="B182" t="s">
        <v>706</v>
      </c>
      <c r="C182" t="s">
        <v>234</v>
      </c>
      <c r="D182">
        <v>41.1</v>
      </c>
      <c r="E182">
        <v>36.677999999999997</v>
      </c>
      <c r="F182">
        <v>4.42</v>
      </c>
      <c r="G182">
        <v>0.107542579075426</v>
      </c>
    </row>
    <row r="183" spans="1:7" x14ac:dyDescent="0.3">
      <c r="A183" t="s">
        <v>755</v>
      </c>
      <c r="B183" t="s">
        <v>706</v>
      </c>
      <c r="C183" t="s">
        <v>235</v>
      </c>
      <c r="D183">
        <v>65.63</v>
      </c>
      <c r="E183">
        <v>59.368000000000002</v>
      </c>
      <c r="F183">
        <v>6.26</v>
      </c>
      <c r="G183">
        <v>9.5383208898369695E-2</v>
      </c>
    </row>
    <row r="184" spans="1:7" x14ac:dyDescent="0.3">
      <c r="A184" t="s">
        <v>757</v>
      </c>
      <c r="B184" t="s">
        <v>706</v>
      </c>
      <c r="C184" t="s">
        <v>236</v>
      </c>
      <c r="D184">
        <v>45.07</v>
      </c>
      <c r="E184">
        <v>40.932000000000002</v>
      </c>
      <c r="F184">
        <v>4.1399999999999997</v>
      </c>
      <c r="G184">
        <v>9.1857111160417101E-2</v>
      </c>
    </row>
    <row r="185" spans="1:7" x14ac:dyDescent="0.3">
      <c r="A185" t="s">
        <v>759</v>
      </c>
      <c r="B185" t="s">
        <v>706</v>
      </c>
      <c r="C185" t="s">
        <v>237</v>
      </c>
      <c r="D185">
        <v>58.44</v>
      </c>
      <c r="E185">
        <v>48.951000000000001</v>
      </c>
      <c r="F185">
        <v>9.49</v>
      </c>
      <c r="G185">
        <v>0.162388774811773</v>
      </c>
    </row>
    <row r="186" spans="1:7" x14ac:dyDescent="0.3">
      <c r="A186" t="s">
        <v>761</v>
      </c>
      <c r="B186" t="s">
        <v>706</v>
      </c>
      <c r="C186" t="s">
        <v>240</v>
      </c>
      <c r="D186">
        <v>38.39</v>
      </c>
      <c r="E186">
        <v>35.125</v>
      </c>
      <c r="F186">
        <v>3.27</v>
      </c>
      <c r="G186">
        <v>8.5178431883302902E-2</v>
      </c>
    </row>
    <row r="187" spans="1:7" x14ac:dyDescent="0.3">
      <c r="A187" t="s">
        <v>763</v>
      </c>
      <c r="B187" t="s">
        <v>706</v>
      </c>
      <c r="C187" t="s">
        <v>241</v>
      </c>
      <c r="D187">
        <v>40.549999999999997</v>
      </c>
      <c r="E187">
        <v>34.972000000000001</v>
      </c>
      <c r="F187">
        <v>5.58</v>
      </c>
      <c r="G187">
        <v>0.13760789149198499</v>
      </c>
    </row>
    <row r="188" spans="1:7" x14ac:dyDescent="0.3">
      <c r="A188" t="s">
        <v>765</v>
      </c>
      <c r="B188" t="s">
        <v>706</v>
      </c>
      <c r="C188" t="s">
        <v>28</v>
      </c>
      <c r="D188">
        <v>62.71</v>
      </c>
      <c r="E188">
        <v>35.844000000000001</v>
      </c>
      <c r="F188">
        <v>26.87</v>
      </c>
      <c r="G188">
        <v>0.42848030617126498</v>
      </c>
    </row>
    <row r="189" spans="1:7" x14ac:dyDescent="0.3">
      <c r="A189" t="s">
        <v>767</v>
      </c>
      <c r="B189" t="s">
        <v>706</v>
      </c>
      <c r="C189" t="s">
        <v>270</v>
      </c>
      <c r="D189">
        <v>59.52</v>
      </c>
      <c r="E189">
        <v>46.825000000000003</v>
      </c>
      <c r="F189">
        <v>12.7</v>
      </c>
      <c r="G189">
        <v>0.213373655913978</v>
      </c>
    </row>
    <row r="190" spans="1:7" x14ac:dyDescent="0.3">
      <c r="A190" t="s">
        <v>769</v>
      </c>
      <c r="B190" t="s">
        <v>706</v>
      </c>
      <c r="C190" t="s">
        <v>271</v>
      </c>
      <c r="D190">
        <v>48.65</v>
      </c>
      <c r="E190">
        <v>34.442</v>
      </c>
      <c r="F190">
        <v>14.21</v>
      </c>
      <c r="G190">
        <v>0.29208633093525199</v>
      </c>
    </row>
    <row r="191" spans="1:7" x14ac:dyDescent="0.3">
      <c r="A191" t="s">
        <v>771</v>
      </c>
      <c r="B191" t="s">
        <v>706</v>
      </c>
      <c r="C191" t="s">
        <v>54</v>
      </c>
      <c r="D191">
        <v>74.33</v>
      </c>
      <c r="E191">
        <v>37.651000000000003</v>
      </c>
      <c r="F191">
        <v>36.68</v>
      </c>
      <c r="G191">
        <v>0.49347504372393403</v>
      </c>
    </row>
    <row r="192" spans="1:7" x14ac:dyDescent="0.3">
      <c r="A192" t="s">
        <v>773</v>
      </c>
      <c r="B192" t="s">
        <v>706</v>
      </c>
      <c r="C192" t="s">
        <v>71</v>
      </c>
      <c r="D192">
        <v>55.55</v>
      </c>
      <c r="E192">
        <v>28.286999999999999</v>
      </c>
      <c r="F192">
        <v>27.26</v>
      </c>
      <c r="G192">
        <v>0.49072907290729101</v>
      </c>
    </row>
    <row r="193" spans="1:7" x14ac:dyDescent="0.3">
      <c r="A193" t="s">
        <v>775</v>
      </c>
      <c r="B193" t="s">
        <v>706</v>
      </c>
      <c r="C193" t="s">
        <v>272</v>
      </c>
      <c r="D193">
        <v>68</v>
      </c>
      <c r="E193">
        <v>59.113</v>
      </c>
      <c r="F193">
        <v>8.89</v>
      </c>
      <c r="G193">
        <v>0.13073529411764701</v>
      </c>
    </row>
    <row r="194" spans="1:7" x14ac:dyDescent="0.3">
      <c r="A194" t="s">
        <v>777</v>
      </c>
      <c r="B194" t="s">
        <v>706</v>
      </c>
      <c r="C194" t="s">
        <v>93</v>
      </c>
      <c r="D194">
        <v>63.9</v>
      </c>
      <c r="E194">
        <v>37.046999999999997</v>
      </c>
      <c r="F194">
        <v>26.85</v>
      </c>
      <c r="G194">
        <v>0.42018779342723001</v>
      </c>
    </row>
    <row r="195" spans="1:7" x14ac:dyDescent="0.3">
      <c r="A195" t="s">
        <v>779</v>
      </c>
      <c r="B195" t="s">
        <v>706</v>
      </c>
      <c r="C195" t="s">
        <v>25</v>
      </c>
      <c r="D195">
        <v>41.85</v>
      </c>
      <c r="E195">
        <v>26.811</v>
      </c>
      <c r="F195">
        <v>15.04</v>
      </c>
      <c r="G195">
        <v>0.35937873357228201</v>
      </c>
    </row>
    <row r="196" spans="1:7" x14ac:dyDescent="0.3">
      <c r="A196" t="s">
        <v>781</v>
      </c>
      <c r="B196" t="s">
        <v>706</v>
      </c>
      <c r="C196" t="s">
        <v>297</v>
      </c>
      <c r="D196">
        <v>61.65</v>
      </c>
      <c r="E196">
        <v>52.915999999999997</v>
      </c>
      <c r="F196">
        <v>8.73</v>
      </c>
      <c r="G196">
        <v>0.141605839416058</v>
      </c>
    </row>
    <row r="197" spans="1:7" x14ac:dyDescent="0.3">
      <c r="A197" t="s">
        <v>783</v>
      </c>
      <c r="B197" t="s">
        <v>706</v>
      </c>
      <c r="C197" t="s">
        <v>63</v>
      </c>
      <c r="D197">
        <v>46.03</v>
      </c>
      <c r="E197">
        <v>22.683</v>
      </c>
      <c r="F197">
        <v>23.35</v>
      </c>
      <c r="G197">
        <v>0.50727786226374105</v>
      </c>
    </row>
    <row r="198" spans="1:7" x14ac:dyDescent="0.3">
      <c r="A198" t="s">
        <v>785</v>
      </c>
      <c r="B198" t="s">
        <v>706</v>
      </c>
      <c r="C198" t="s">
        <v>238</v>
      </c>
      <c r="D198">
        <v>62.04</v>
      </c>
      <c r="E198">
        <v>56.981000000000002</v>
      </c>
      <c r="F198">
        <v>5.0599999999999996</v>
      </c>
      <c r="G198">
        <v>8.1560283687943297E-2</v>
      </c>
    </row>
    <row r="199" spans="1:7" x14ac:dyDescent="0.3">
      <c r="A199" t="s">
        <v>787</v>
      </c>
      <c r="B199" t="s">
        <v>706</v>
      </c>
      <c r="C199" t="s">
        <v>242</v>
      </c>
      <c r="D199">
        <v>49.43</v>
      </c>
      <c r="E199">
        <v>44.246000000000002</v>
      </c>
      <c r="F199">
        <v>5.18</v>
      </c>
      <c r="G199">
        <v>0.104794659113898</v>
      </c>
    </row>
    <row r="200" spans="1:7" x14ac:dyDescent="0.3">
      <c r="A200" t="s">
        <v>789</v>
      </c>
      <c r="B200" t="s">
        <v>706</v>
      </c>
      <c r="C200" t="s">
        <v>41</v>
      </c>
      <c r="D200">
        <v>64.47</v>
      </c>
      <c r="E200">
        <v>52.865000000000002</v>
      </c>
      <c r="F200">
        <v>11.61</v>
      </c>
      <c r="G200">
        <v>0.18008375988832001</v>
      </c>
    </row>
    <row r="201" spans="1:7" x14ac:dyDescent="0.3">
      <c r="A201" t="s">
        <v>791</v>
      </c>
      <c r="B201" t="s">
        <v>706</v>
      </c>
      <c r="C201" t="s">
        <v>239</v>
      </c>
      <c r="D201">
        <v>37.78</v>
      </c>
      <c r="E201">
        <v>34.223999999999997</v>
      </c>
      <c r="F201">
        <v>3.56</v>
      </c>
      <c r="G201">
        <v>9.4229751191106395E-2</v>
      </c>
    </row>
    <row r="202" spans="1:7" x14ac:dyDescent="0.3">
      <c r="A202" t="s">
        <v>793</v>
      </c>
      <c r="B202" t="s">
        <v>706</v>
      </c>
      <c r="C202" t="s">
        <v>44</v>
      </c>
      <c r="D202">
        <v>119.39</v>
      </c>
      <c r="E202">
        <v>92.085999999999999</v>
      </c>
      <c r="F202">
        <v>27.3</v>
      </c>
      <c r="G202">
        <v>0.22866236703241499</v>
      </c>
    </row>
    <row r="203" spans="1:7" x14ac:dyDescent="0.3">
      <c r="A203" t="s">
        <v>795</v>
      </c>
      <c r="B203" t="s">
        <v>706</v>
      </c>
      <c r="C203" t="s">
        <v>111</v>
      </c>
      <c r="D203">
        <v>81.209999999999994</v>
      </c>
      <c r="E203">
        <v>55.212000000000003</v>
      </c>
      <c r="F203">
        <v>26</v>
      </c>
      <c r="G203">
        <v>0.320157616057136</v>
      </c>
    </row>
    <row r="204" spans="1:7" x14ac:dyDescent="0.3">
      <c r="A204" t="s">
        <v>797</v>
      </c>
      <c r="B204" t="s">
        <v>401</v>
      </c>
      <c r="C204" t="s">
        <v>360</v>
      </c>
      <c r="D204">
        <v>7.54</v>
      </c>
      <c r="E204">
        <v>2.302</v>
      </c>
      <c r="F204">
        <v>5.24</v>
      </c>
      <c r="G204">
        <v>0.69496021220159199</v>
      </c>
    </row>
    <row r="205" spans="1:7" x14ac:dyDescent="0.3">
      <c r="A205" t="s">
        <v>799</v>
      </c>
      <c r="B205" t="s">
        <v>401</v>
      </c>
      <c r="C205" t="s">
        <v>366</v>
      </c>
      <c r="D205">
        <v>111.77</v>
      </c>
      <c r="E205">
        <v>78.155000000000001</v>
      </c>
      <c r="F205">
        <v>33.619999999999997</v>
      </c>
      <c r="G205">
        <v>0.30079627807103898</v>
      </c>
    </row>
    <row r="206" spans="1:7" x14ac:dyDescent="0.3">
      <c r="A206" t="s">
        <v>801</v>
      </c>
      <c r="B206" t="s">
        <v>401</v>
      </c>
      <c r="C206" t="s">
        <v>371</v>
      </c>
      <c r="D206">
        <v>118.02</v>
      </c>
      <c r="E206">
        <v>92.320999999999998</v>
      </c>
      <c r="F206">
        <v>25.7</v>
      </c>
      <c r="G206">
        <v>0.21775970174546699</v>
      </c>
    </row>
    <row r="207" spans="1:7" x14ac:dyDescent="0.3">
      <c r="A207" t="s">
        <v>803</v>
      </c>
      <c r="B207" t="s">
        <v>401</v>
      </c>
      <c r="C207" t="s">
        <v>372</v>
      </c>
      <c r="D207">
        <v>91.5</v>
      </c>
      <c r="E207">
        <v>75.075999999999993</v>
      </c>
      <c r="F207">
        <v>16.420000000000002</v>
      </c>
      <c r="G207">
        <v>0.17945355191256801</v>
      </c>
    </row>
    <row r="208" spans="1:7" x14ac:dyDescent="0.3">
      <c r="A208" t="s">
        <v>805</v>
      </c>
      <c r="B208" t="s">
        <v>401</v>
      </c>
      <c r="C208" t="s">
        <v>373</v>
      </c>
      <c r="D208">
        <v>110.8</v>
      </c>
      <c r="E208">
        <v>96.73</v>
      </c>
      <c r="F208">
        <v>14.07</v>
      </c>
      <c r="G208">
        <v>0.126985559566787</v>
      </c>
    </row>
    <row r="209" spans="1:7" x14ac:dyDescent="0.3">
      <c r="A209" t="s">
        <v>807</v>
      </c>
      <c r="B209" t="s">
        <v>401</v>
      </c>
      <c r="C209" t="s">
        <v>378</v>
      </c>
      <c r="D209">
        <v>110.79</v>
      </c>
      <c r="E209">
        <v>87.16</v>
      </c>
      <c r="F209">
        <v>23.63</v>
      </c>
      <c r="G209">
        <v>0.213286397689322</v>
      </c>
    </row>
    <row r="210" spans="1:7" x14ac:dyDescent="0.3">
      <c r="A210" t="s">
        <v>809</v>
      </c>
      <c r="B210" t="s">
        <v>401</v>
      </c>
      <c r="C210" t="s">
        <v>379</v>
      </c>
      <c r="D210">
        <v>89.36</v>
      </c>
      <c r="E210">
        <v>68.664000000000001</v>
      </c>
      <c r="F210">
        <v>20.7</v>
      </c>
      <c r="G210">
        <v>0.23164726947179901</v>
      </c>
    </row>
    <row r="211" spans="1:7" x14ac:dyDescent="0.3">
      <c r="A211" t="s">
        <v>811</v>
      </c>
      <c r="B211" t="s">
        <v>401</v>
      </c>
      <c r="C211" t="s">
        <v>381</v>
      </c>
      <c r="D211">
        <v>146.31</v>
      </c>
      <c r="E211">
        <v>120.90300000000001</v>
      </c>
      <c r="F211">
        <v>25.41</v>
      </c>
      <c r="G211">
        <v>0.17367233955300401</v>
      </c>
    </row>
    <row r="212" spans="1:7" x14ac:dyDescent="0.3">
      <c r="A212" t="s">
        <v>813</v>
      </c>
      <c r="B212" t="s">
        <v>401</v>
      </c>
      <c r="C212" t="s">
        <v>382</v>
      </c>
      <c r="D212">
        <v>130.44999999999999</v>
      </c>
      <c r="E212">
        <v>110.52500000000001</v>
      </c>
      <c r="F212">
        <v>19.93</v>
      </c>
      <c r="G212">
        <v>0.152778842468379</v>
      </c>
    </row>
    <row r="213" spans="1:7" x14ac:dyDescent="0.3">
      <c r="A213" t="s">
        <v>815</v>
      </c>
      <c r="B213" t="s">
        <v>401</v>
      </c>
      <c r="C213" t="s">
        <v>384</v>
      </c>
      <c r="D213">
        <v>123.32</v>
      </c>
      <c r="E213">
        <v>93.712999999999994</v>
      </c>
      <c r="F213">
        <v>29.61</v>
      </c>
      <c r="G213">
        <v>0.240107038598767</v>
      </c>
    </row>
    <row r="214" spans="1:7" x14ac:dyDescent="0.3">
      <c r="A214" t="s">
        <v>817</v>
      </c>
      <c r="B214" t="s">
        <v>401</v>
      </c>
      <c r="C214" t="s">
        <v>387</v>
      </c>
      <c r="D214">
        <v>144.04</v>
      </c>
      <c r="E214">
        <v>101.723</v>
      </c>
      <c r="F214">
        <v>42.32</v>
      </c>
      <c r="G214">
        <v>0.29380727575673399</v>
      </c>
    </row>
    <row r="215" spans="1:7" x14ac:dyDescent="0.3">
      <c r="A215" t="s">
        <v>819</v>
      </c>
      <c r="B215" t="s">
        <v>401</v>
      </c>
      <c r="C215" t="s">
        <v>389</v>
      </c>
      <c r="D215">
        <v>140.21</v>
      </c>
      <c r="E215">
        <v>77.152000000000001</v>
      </c>
      <c r="F215">
        <v>63.06</v>
      </c>
      <c r="G215">
        <v>0.44975394051779499</v>
      </c>
    </row>
    <row r="216" spans="1:7" x14ac:dyDescent="0.3">
      <c r="A216" t="s">
        <v>821</v>
      </c>
      <c r="B216" t="s">
        <v>401</v>
      </c>
      <c r="C216" t="s">
        <v>391</v>
      </c>
      <c r="D216">
        <v>148.97999999999999</v>
      </c>
      <c r="E216">
        <v>120.959</v>
      </c>
      <c r="F216">
        <v>28.02</v>
      </c>
      <c r="G216">
        <v>0.18807893677003601</v>
      </c>
    </row>
    <row r="217" spans="1:7" x14ac:dyDescent="0.3">
      <c r="A217" t="s">
        <v>823</v>
      </c>
      <c r="B217" t="s">
        <v>401</v>
      </c>
      <c r="C217" t="s">
        <v>392</v>
      </c>
      <c r="D217">
        <v>128.94999999999999</v>
      </c>
      <c r="E217">
        <v>86.373000000000005</v>
      </c>
      <c r="F217">
        <v>42.58</v>
      </c>
      <c r="G217">
        <v>0.33020550601008097</v>
      </c>
    </row>
    <row r="218" spans="1:7" x14ac:dyDescent="0.3">
      <c r="A218" t="s">
        <v>825</v>
      </c>
      <c r="B218" t="s">
        <v>402</v>
      </c>
      <c r="C218" t="s">
        <v>361</v>
      </c>
      <c r="D218">
        <v>76.98</v>
      </c>
      <c r="E218">
        <v>66.412000000000006</v>
      </c>
      <c r="F218">
        <v>10.57</v>
      </c>
      <c r="G218">
        <v>0.13730839179007501</v>
      </c>
    </row>
    <row r="219" spans="1:7" x14ac:dyDescent="0.3">
      <c r="A219" t="s">
        <v>827</v>
      </c>
      <c r="B219" t="s">
        <v>402</v>
      </c>
      <c r="C219" t="s">
        <v>362</v>
      </c>
      <c r="D219">
        <v>155</v>
      </c>
      <c r="E219">
        <v>130.20599999999999</v>
      </c>
      <c r="F219">
        <v>24.79</v>
      </c>
      <c r="G219">
        <v>0.15993548387096801</v>
      </c>
    </row>
    <row r="220" spans="1:7" x14ac:dyDescent="0.3">
      <c r="A220" t="s">
        <v>829</v>
      </c>
      <c r="B220" t="s">
        <v>402</v>
      </c>
      <c r="C220" t="s">
        <v>363</v>
      </c>
      <c r="D220">
        <v>99.43</v>
      </c>
      <c r="E220">
        <v>90.510999999999996</v>
      </c>
      <c r="F220">
        <v>8.92</v>
      </c>
      <c r="G220">
        <v>8.9711354721914896E-2</v>
      </c>
    </row>
    <row r="221" spans="1:7" x14ac:dyDescent="0.3">
      <c r="A221" t="s">
        <v>831</v>
      </c>
      <c r="B221" t="s">
        <v>402</v>
      </c>
      <c r="C221" t="s">
        <v>364</v>
      </c>
      <c r="D221">
        <v>126.84</v>
      </c>
      <c r="E221">
        <v>103.577</v>
      </c>
      <c r="F221">
        <v>23.26</v>
      </c>
      <c r="G221">
        <v>0.18338063702302099</v>
      </c>
    </row>
    <row r="222" spans="1:7" x14ac:dyDescent="0.3">
      <c r="A222" t="s">
        <v>833</v>
      </c>
      <c r="B222" t="s">
        <v>402</v>
      </c>
      <c r="C222" t="s">
        <v>365</v>
      </c>
      <c r="D222">
        <v>141.91</v>
      </c>
      <c r="E222">
        <v>132.018</v>
      </c>
      <c r="F222">
        <v>9.89</v>
      </c>
      <c r="G222">
        <v>6.9692058346839503E-2</v>
      </c>
    </row>
    <row r="223" spans="1:7" x14ac:dyDescent="0.3">
      <c r="A223" t="s">
        <v>835</v>
      </c>
      <c r="B223" t="s">
        <v>402</v>
      </c>
      <c r="C223" t="s">
        <v>367</v>
      </c>
      <c r="D223">
        <v>162.19</v>
      </c>
      <c r="E223">
        <v>143.71299999999999</v>
      </c>
      <c r="F223">
        <v>18.48</v>
      </c>
      <c r="G223">
        <v>0.11394044022442799</v>
      </c>
    </row>
    <row r="224" spans="1:7" x14ac:dyDescent="0.3">
      <c r="A224" t="s">
        <v>837</v>
      </c>
      <c r="B224" t="s">
        <v>402</v>
      </c>
      <c r="C224" t="s">
        <v>368</v>
      </c>
      <c r="D224">
        <v>141.38</v>
      </c>
      <c r="E224">
        <v>120.393</v>
      </c>
      <c r="F224">
        <v>20.99</v>
      </c>
      <c r="G224">
        <v>0.14846512943839299</v>
      </c>
    </row>
    <row r="225" spans="1:7" x14ac:dyDescent="0.3">
      <c r="A225" t="s">
        <v>839</v>
      </c>
      <c r="B225" t="s">
        <v>402</v>
      </c>
      <c r="C225" t="s">
        <v>369</v>
      </c>
      <c r="D225">
        <v>126.05</v>
      </c>
      <c r="E225">
        <v>109.97499999999999</v>
      </c>
      <c r="F225">
        <v>16.079999999999998</v>
      </c>
      <c r="G225">
        <v>0.12756842522808401</v>
      </c>
    </row>
    <row r="226" spans="1:7" x14ac:dyDescent="0.3">
      <c r="A226" t="s">
        <v>841</v>
      </c>
      <c r="B226" t="s">
        <v>402</v>
      </c>
      <c r="C226" t="s">
        <v>370</v>
      </c>
      <c r="D226">
        <v>120.9</v>
      </c>
      <c r="E226">
        <v>93.542000000000002</v>
      </c>
      <c r="F226">
        <v>27.36</v>
      </c>
      <c r="G226">
        <v>0.226302729528536</v>
      </c>
    </row>
    <row r="227" spans="1:7" x14ac:dyDescent="0.3">
      <c r="A227" t="s">
        <v>843</v>
      </c>
      <c r="B227" t="s">
        <v>402</v>
      </c>
      <c r="C227" t="s">
        <v>374</v>
      </c>
      <c r="D227">
        <v>94.45</v>
      </c>
      <c r="E227">
        <v>84.691999999999993</v>
      </c>
      <c r="F227">
        <v>9.76</v>
      </c>
      <c r="G227">
        <v>0.103335097935416</v>
      </c>
    </row>
    <row r="228" spans="1:7" x14ac:dyDescent="0.3">
      <c r="A228" t="s">
        <v>845</v>
      </c>
      <c r="B228" t="s">
        <v>402</v>
      </c>
      <c r="C228" t="s">
        <v>375</v>
      </c>
      <c r="D228">
        <v>106.51</v>
      </c>
      <c r="E228">
        <v>98.534999999999997</v>
      </c>
      <c r="F228">
        <v>7.98</v>
      </c>
      <c r="G228">
        <v>7.4922542484273796E-2</v>
      </c>
    </row>
    <row r="229" spans="1:7" x14ac:dyDescent="0.3">
      <c r="A229" t="s">
        <v>847</v>
      </c>
      <c r="B229" t="s">
        <v>402</v>
      </c>
      <c r="C229" t="s">
        <v>376</v>
      </c>
      <c r="D229">
        <v>114.86</v>
      </c>
      <c r="E229">
        <v>100.27800000000001</v>
      </c>
      <c r="F229">
        <v>14.58</v>
      </c>
      <c r="G229">
        <v>0.126937140867143</v>
      </c>
    </row>
    <row r="230" spans="1:7" x14ac:dyDescent="0.3">
      <c r="A230" t="s">
        <v>849</v>
      </c>
      <c r="B230" t="s">
        <v>402</v>
      </c>
      <c r="C230" t="s">
        <v>377</v>
      </c>
      <c r="D230">
        <v>106.37</v>
      </c>
      <c r="E230">
        <v>85.349000000000004</v>
      </c>
      <c r="F230">
        <v>21.02</v>
      </c>
      <c r="G230">
        <v>0.19761210867725901</v>
      </c>
    </row>
    <row r="231" spans="1:7" x14ac:dyDescent="0.3">
      <c r="A231" t="s">
        <v>851</v>
      </c>
      <c r="B231" t="s">
        <v>402</v>
      </c>
      <c r="C231" t="s">
        <v>380</v>
      </c>
      <c r="D231">
        <v>68.58</v>
      </c>
      <c r="E231">
        <v>60.969000000000001</v>
      </c>
      <c r="F231">
        <v>7.61</v>
      </c>
      <c r="G231">
        <v>0.11096529600466599</v>
      </c>
    </row>
    <row r="232" spans="1:7" x14ac:dyDescent="0.3">
      <c r="A232" t="s">
        <v>853</v>
      </c>
      <c r="B232" t="s">
        <v>402</v>
      </c>
      <c r="C232" t="s">
        <v>383</v>
      </c>
      <c r="D232">
        <v>85.92</v>
      </c>
      <c r="E232">
        <v>77.599000000000004</v>
      </c>
      <c r="F232">
        <v>8.32</v>
      </c>
      <c r="G232">
        <v>9.6834264432029804E-2</v>
      </c>
    </row>
    <row r="233" spans="1:7" x14ac:dyDescent="0.3">
      <c r="A233" t="s">
        <v>855</v>
      </c>
      <c r="B233" t="s">
        <v>402</v>
      </c>
      <c r="C233" t="s">
        <v>385</v>
      </c>
      <c r="D233">
        <v>106.66</v>
      </c>
      <c r="E233">
        <v>95.665999999999997</v>
      </c>
      <c r="F233">
        <v>10.99</v>
      </c>
      <c r="G233">
        <v>0.103037689855616</v>
      </c>
    </row>
    <row r="234" spans="1:7" x14ac:dyDescent="0.3">
      <c r="A234" t="s">
        <v>857</v>
      </c>
      <c r="B234" t="s">
        <v>402</v>
      </c>
      <c r="C234" t="s">
        <v>386</v>
      </c>
      <c r="D234">
        <v>85.18</v>
      </c>
      <c r="E234">
        <v>78.444999999999993</v>
      </c>
      <c r="F234">
        <v>6.74</v>
      </c>
      <c r="G234">
        <v>7.9126555529466999E-2</v>
      </c>
    </row>
    <row r="235" spans="1:7" x14ac:dyDescent="0.3">
      <c r="A235" t="s">
        <v>859</v>
      </c>
      <c r="B235" t="s">
        <v>402</v>
      </c>
      <c r="C235" t="s">
        <v>388</v>
      </c>
      <c r="D235">
        <v>84.99</v>
      </c>
      <c r="E235">
        <v>72.84</v>
      </c>
      <c r="F235">
        <v>12.15</v>
      </c>
      <c r="G235">
        <v>0.142957995058242</v>
      </c>
    </row>
    <row r="236" spans="1:7" x14ac:dyDescent="0.3">
      <c r="A236" t="s">
        <v>861</v>
      </c>
      <c r="B236" t="s">
        <v>402</v>
      </c>
      <c r="C236" t="s">
        <v>390</v>
      </c>
      <c r="D236">
        <v>107.27</v>
      </c>
      <c r="E236">
        <v>94.453999999999994</v>
      </c>
      <c r="F236">
        <v>12.82</v>
      </c>
      <c r="G236">
        <v>0.119511513004568</v>
      </c>
    </row>
    <row r="237" spans="1:7" x14ac:dyDescent="0.3">
      <c r="A237" t="s">
        <v>864</v>
      </c>
      <c r="B237" t="s">
        <v>863</v>
      </c>
      <c r="C237" t="s">
        <v>171</v>
      </c>
      <c r="D237">
        <v>117.35</v>
      </c>
      <c r="E237">
        <v>109.724</v>
      </c>
      <c r="F237">
        <v>7.63</v>
      </c>
      <c r="G237">
        <v>6.5019173412867504E-2</v>
      </c>
    </row>
    <row r="238" spans="1:7" x14ac:dyDescent="0.3">
      <c r="A238" t="s">
        <v>866</v>
      </c>
      <c r="B238" t="s">
        <v>863</v>
      </c>
      <c r="C238" t="s">
        <v>172</v>
      </c>
      <c r="D238">
        <v>52.06</v>
      </c>
      <c r="E238">
        <v>47.005000000000003</v>
      </c>
      <c r="F238">
        <v>5.0599999999999996</v>
      </c>
      <c r="G238">
        <v>9.7195543603534398E-2</v>
      </c>
    </row>
    <row r="239" spans="1:7" x14ac:dyDescent="0.3">
      <c r="A239" t="s">
        <v>868</v>
      </c>
      <c r="B239" t="s">
        <v>863</v>
      </c>
      <c r="C239" t="s">
        <v>173</v>
      </c>
      <c r="D239">
        <v>69.55</v>
      </c>
      <c r="E239">
        <v>47.893000000000001</v>
      </c>
      <c r="F239">
        <v>21.66</v>
      </c>
      <c r="G239">
        <v>0.31143062544931699</v>
      </c>
    </row>
    <row r="240" spans="1:7" x14ac:dyDescent="0.3">
      <c r="A240" t="s">
        <v>870</v>
      </c>
      <c r="B240" t="s">
        <v>863</v>
      </c>
      <c r="C240" t="s">
        <v>174</v>
      </c>
      <c r="D240">
        <v>74.12</v>
      </c>
      <c r="E240">
        <v>59.755000000000003</v>
      </c>
      <c r="F240">
        <v>14.37</v>
      </c>
      <c r="G240">
        <v>0.193874797625472</v>
      </c>
    </row>
    <row r="241" spans="1:7" x14ac:dyDescent="0.3">
      <c r="A241" t="s">
        <v>872</v>
      </c>
      <c r="B241" t="s">
        <v>863</v>
      </c>
      <c r="C241" t="s">
        <v>175</v>
      </c>
      <c r="D241">
        <v>55.3</v>
      </c>
      <c r="E241">
        <v>46.517000000000003</v>
      </c>
      <c r="F241">
        <v>8.7799999999999994</v>
      </c>
      <c r="G241">
        <v>0.15877034358047001</v>
      </c>
    </row>
    <row r="242" spans="1:7" x14ac:dyDescent="0.3">
      <c r="A242" t="s">
        <v>874</v>
      </c>
      <c r="B242" t="s">
        <v>863</v>
      </c>
      <c r="C242" t="s">
        <v>176</v>
      </c>
      <c r="D242">
        <v>65.59</v>
      </c>
      <c r="E242">
        <v>56.140999999999998</v>
      </c>
      <c r="F242">
        <v>9.4499999999999993</v>
      </c>
      <c r="G242">
        <v>0.144076840981857</v>
      </c>
    </row>
    <row r="243" spans="1:7" x14ac:dyDescent="0.3">
      <c r="A243" t="s">
        <v>876</v>
      </c>
      <c r="B243" t="s">
        <v>863</v>
      </c>
      <c r="C243" t="s">
        <v>177</v>
      </c>
      <c r="D243">
        <v>71.66</v>
      </c>
      <c r="E243">
        <v>66.563000000000002</v>
      </c>
      <c r="F243">
        <v>5.0999999999999996</v>
      </c>
      <c r="G243">
        <v>7.1169411108010006E-2</v>
      </c>
    </row>
    <row r="244" spans="1:7" x14ac:dyDescent="0.3">
      <c r="A244" t="s">
        <v>878</v>
      </c>
      <c r="B244" t="s">
        <v>863</v>
      </c>
      <c r="C244" t="s">
        <v>178</v>
      </c>
      <c r="D244">
        <v>116.48</v>
      </c>
      <c r="E244">
        <v>108.68899999999999</v>
      </c>
      <c r="F244">
        <v>7.79</v>
      </c>
      <c r="G244">
        <v>6.6878434065934106E-2</v>
      </c>
    </row>
    <row r="245" spans="1:7" x14ac:dyDescent="0.3">
      <c r="A245" t="s">
        <v>880</v>
      </c>
      <c r="B245" t="s">
        <v>863</v>
      </c>
      <c r="C245" t="s">
        <v>179</v>
      </c>
      <c r="D245">
        <v>131.24</v>
      </c>
      <c r="E245">
        <v>110.982</v>
      </c>
      <c r="F245">
        <v>20.260000000000002</v>
      </c>
      <c r="G245">
        <v>0.15437366656507201</v>
      </c>
    </row>
    <row r="246" spans="1:7" x14ac:dyDescent="0.3">
      <c r="A246" t="s">
        <v>882</v>
      </c>
      <c r="B246" t="s">
        <v>863</v>
      </c>
      <c r="C246" t="s">
        <v>180</v>
      </c>
      <c r="D246">
        <v>93.13</v>
      </c>
      <c r="E246">
        <v>79.960999999999999</v>
      </c>
      <c r="F246">
        <v>13.17</v>
      </c>
      <c r="G246">
        <v>0.141415226028133</v>
      </c>
    </row>
    <row r="247" spans="1:7" x14ac:dyDescent="0.3">
      <c r="A247" t="s">
        <v>884</v>
      </c>
      <c r="B247" t="s">
        <v>863</v>
      </c>
      <c r="C247" t="s">
        <v>181</v>
      </c>
      <c r="D247">
        <v>109.72</v>
      </c>
      <c r="E247">
        <v>81.825000000000003</v>
      </c>
      <c r="F247">
        <v>27.9</v>
      </c>
      <c r="G247">
        <v>0.25428363106088198</v>
      </c>
    </row>
    <row r="248" spans="1:7" x14ac:dyDescent="0.3">
      <c r="A248" t="s">
        <v>886</v>
      </c>
      <c r="B248" t="s">
        <v>863</v>
      </c>
      <c r="C248" t="s">
        <v>53</v>
      </c>
      <c r="D248">
        <v>71.760000000000005</v>
      </c>
      <c r="E248">
        <v>58.968000000000004</v>
      </c>
      <c r="F248">
        <v>12.79</v>
      </c>
      <c r="G248">
        <v>0.17823299888517299</v>
      </c>
    </row>
    <row r="249" spans="1:7" x14ac:dyDescent="0.3">
      <c r="A249" t="s">
        <v>888</v>
      </c>
      <c r="B249" t="s">
        <v>863</v>
      </c>
      <c r="C249" t="s">
        <v>120</v>
      </c>
      <c r="D249">
        <v>229.36</v>
      </c>
      <c r="E249">
        <v>193.941</v>
      </c>
      <c r="F249">
        <v>35.42</v>
      </c>
      <c r="G249">
        <v>0.15442971747471201</v>
      </c>
    </row>
    <row r="250" spans="1:7" x14ac:dyDescent="0.3">
      <c r="A250" t="s">
        <v>890</v>
      </c>
      <c r="B250" t="s">
        <v>863</v>
      </c>
      <c r="C250" t="s">
        <v>210</v>
      </c>
      <c r="D250">
        <v>49.31</v>
      </c>
      <c r="E250">
        <v>41.7</v>
      </c>
      <c r="F250">
        <v>7.61</v>
      </c>
      <c r="G250">
        <v>0.15432975055769599</v>
      </c>
    </row>
    <row r="251" spans="1:7" x14ac:dyDescent="0.3">
      <c r="A251" t="s">
        <v>892</v>
      </c>
      <c r="B251" t="s">
        <v>863</v>
      </c>
      <c r="C251" t="s">
        <v>211</v>
      </c>
      <c r="D251">
        <v>43.78</v>
      </c>
      <c r="E251">
        <v>38.433999999999997</v>
      </c>
      <c r="F251">
        <v>5.35</v>
      </c>
      <c r="G251">
        <v>0.122201918684331</v>
      </c>
    </row>
    <row r="252" spans="1:7" x14ac:dyDescent="0.3">
      <c r="A252" t="s">
        <v>894</v>
      </c>
      <c r="B252" t="s">
        <v>863</v>
      </c>
      <c r="C252" t="s">
        <v>56</v>
      </c>
      <c r="D252">
        <v>45.73</v>
      </c>
      <c r="E252">
        <v>38.329000000000001</v>
      </c>
      <c r="F252">
        <v>7.4</v>
      </c>
      <c r="G252">
        <v>0.16181937458998499</v>
      </c>
    </row>
    <row r="253" spans="1:7" x14ac:dyDescent="0.3">
      <c r="A253" t="s">
        <v>896</v>
      </c>
      <c r="B253" t="s">
        <v>863</v>
      </c>
      <c r="C253" t="s">
        <v>79</v>
      </c>
      <c r="D253">
        <v>45.7</v>
      </c>
      <c r="E253">
        <v>34.75</v>
      </c>
      <c r="F253">
        <v>10.95</v>
      </c>
      <c r="G253">
        <v>0.23960612691466099</v>
      </c>
    </row>
    <row r="254" spans="1:7" x14ac:dyDescent="0.3">
      <c r="A254" t="s">
        <v>898</v>
      </c>
      <c r="B254" t="s">
        <v>863</v>
      </c>
      <c r="C254" t="s">
        <v>106</v>
      </c>
      <c r="D254">
        <v>71.489999999999995</v>
      </c>
      <c r="E254">
        <v>53.838999999999999</v>
      </c>
      <c r="F254">
        <v>17.649999999999999</v>
      </c>
      <c r="G254">
        <v>0.24688767659812599</v>
      </c>
    </row>
    <row r="255" spans="1:7" x14ac:dyDescent="0.3">
      <c r="A255" t="s">
        <v>900</v>
      </c>
      <c r="B255" t="s">
        <v>863</v>
      </c>
      <c r="C255" t="s">
        <v>224</v>
      </c>
      <c r="D255">
        <v>78.45</v>
      </c>
      <c r="E255">
        <v>65.784000000000006</v>
      </c>
      <c r="F255">
        <v>12.67</v>
      </c>
      <c r="G255">
        <v>0.16150414276609301</v>
      </c>
    </row>
    <row r="256" spans="1:7" x14ac:dyDescent="0.3">
      <c r="A256" t="s">
        <v>902</v>
      </c>
      <c r="B256" t="s">
        <v>863</v>
      </c>
      <c r="C256" t="s">
        <v>225</v>
      </c>
      <c r="D256">
        <v>54.83</v>
      </c>
      <c r="E256">
        <v>45.664000000000001</v>
      </c>
      <c r="F256">
        <v>9.17</v>
      </c>
      <c r="G256">
        <v>0.16724420937442999</v>
      </c>
    </row>
    <row r="257" spans="1:7" x14ac:dyDescent="0.3">
      <c r="A257" t="s">
        <v>904</v>
      </c>
      <c r="B257" t="s">
        <v>863</v>
      </c>
      <c r="C257" t="s">
        <v>226</v>
      </c>
      <c r="D257">
        <v>58.79</v>
      </c>
      <c r="E257">
        <v>55.213999999999999</v>
      </c>
      <c r="F257">
        <v>3.58</v>
      </c>
      <c r="G257">
        <v>6.0894709984691299E-2</v>
      </c>
    </row>
    <row r="258" spans="1:7" x14ac:dyDescent="0.3">
      <c r="A258" t="s">
        <v>906</v>
      </c>
      <c r="B258" t="s">
        <v>863</v>
      </c>
      <c r="C258" t="s">
        <v>227</v>
      </c>
      <c r="D258">
        <v>50.34</v>
      </c>
      <c r="E258">
        <v>46.886000000000003</v>
      </c>
      <c r="F258">
        <v>3.45</v>
      </c>
      <c r="G258">
        <v>6.85339690107271E-2</v>
      </c>
    </row>
    <row r="259" spans="1:7" x14ac:dyDescent="0.3">
      <c r="A259" t="s">
        <v>908</v>
      </c>
      <c r="B259" t="s">
        <v>863</v>
      </c>
      <c r="C259" t="s">
        <v>228</v>
      </c>
      <c r="D259">
        <v>37.64</v>
      </c>
      <c r="E259">
        <v>32.594999999999999</v>
      </c>
      <c r="F259">
        <v>5.05</v>
      </c>
      <c r="G259">
        <v>0.134165781083953</v>
      </c>
    </row>
    <row r="260" spans="1:7" x14ac:dyDescent="0.3">
      <c r="A260" t="s">
        <v>910</v>
      </c>
      <c r="B260" t="s">
        <v>863</v>
      </c>
      <c r="C260" t="s">
        <v>229</v>
      </c>
      <c r="D260">
        <v>41.06</v>
      </c>
      <c r="E260">
        <v>37.698999999999998</v>
      </c>
      <c r="F260">
        <v>3.36</v>
      </c>
      <c r="G260">
        <v>8.1831466147101795E-2</v>
      </c>
    </row>
    <row r="261" spans="1:7" x14ac:dyDescent="0.3">
      <c r="A261" t="s">
        <v>912</v>
      </c>
      <c r="B261" t="s">
        <v>863</v>
      </c>
      <c r="C261" t="s">
        <v>230</v>
      </c>
      <c r="D261">
        <v>55.77</v>
      </c>
      <c r="E261">
        <v>52.616999999999997</v>
      </c>
      <c r="F261">
        <v>3.15</v>
      </c>
      <c r="G261">
        <v>5.6481979558902599E-2</v>
      </c>
    </row>
    <row r="262" spans="1:7" x14ac:dyDescent="0.3">
      <c r="A262" t="s">
        <v>914</v>
      </c>
      <c r="B262" t="s">
        <v>863</v>
      </c>
      <c r="C262" t="s">
        <v>65</v>
      </c>
      <c r="D262">
        <v>82.66</v>
      </c>
      <c r="E262">
        <v>70.959000000000003</v>
      </c>
      <c r="F262">
        <v>11.7</v>
      </c>
      <c r="G262">
        <v>0.14154367287684499</v>
      </c>
    </row>
    <row r="263" spans="1:7" x14ac:dyDescent="0.3">
      <c r="A263" t="s">
        <v>916</v>
      </c>
      <c r="B263" t="s">
        <v>863</v>
      </c>
      <c r="C263" t="s">
        <v>231</v>
      </c>
      <c r="D263">
        <v>41.26</v>
      </c>
      <c r="E263">
        <v>37.011000000000003</v>
      </c>
      <c r="F263">
        <v>4.25</v>
      </c>
      <c r="G263">
        <v>0.103005332040717</v>
      </c>
    </row>
    <row r="264" spans="1:7" x14ac:dyDescent="0.3">
      <c r="A264" t="s">
        <v>918</v>
      </c>
      <c r="B264" t="s">
        <v>863</v>
      </c>
      <c r="C264" t="s">
        <v>232</v>
      </c>
      <c r="D264">
        <v>56.71</v>
      </c>
      <c r="E264">
        <v>42.61</v>
      </c>
      <c r="F264">
        <v>14.1</v>
      </c>
      <c r="G264">
        <v>0.24863339798977299</v>
      </c>
    </row>
    <row r="265" spans="1:7" x14ac:dyDescent="0.3">
      <c r="A265" t="s">
        <v>920</v>
      </c>
      <c r="B265" t="s">
        <v>863</v>
      </c>
      <c r="C265" t="s">
        <v>233</v>
      </c>
      <c r="D265">
        <v>54.59</v>
      </c>
      <c r="E265">
        <v>43.662999999999997</v>
      </c>
      <c r="F265">
        <v>10.93</v>
      </c>
      <c r="G265">
        <v>0.200219820479941</v>
      </c>
    </row>
    <row r="266" spans="1:7" x14ac:dyDescent="0.3">
      <c r="A266" t="s">
        <v>922</v>
      </c>
      <c r="B266" t="s">
        <v>863</v>
      </c>
      <c r="C266" t="s">
        <v>24</v>
      </c>
      <c r="D266">
        <v>56.41</v>
      </c>
      <c r="E266">
        <v>43.965000000000003</v>
      </c>
      <c r="F266">
        <v>12.45</v>
      </c>
      <c r="G266">
        <v>0.22070554866158501</v>
      </c>
    </row>
    <row r="267" spans="1:7" x14ac:dyDescent="0.3">
      <c r="A267" t="s">
        <v>924</v>
      </c>
      <c r="B267" t="s">
        <v>863</v>
      </c>
      <c r="C267" t="s">
        <v>243</v>
      </c>
      <c r="D267">
        <v>69.16</v>
      </c>
      <c r="E267">
        <v>60.56</v>
      </c>
      <c r="F267">
        <v>8.6</v>
      </c>
      <c r="G267">
        <v>0.124349334875651</v>
      </c>
    </row>
    <row r="268" spans="1:7" x14ac:dyDescent="0.3">
      <c r="A268" t="s">
        <v>926</v>
      </c>
      <c r="B268" t="s">
        <v>863</v>
      </c>
      <c r="C268" t="s">
        <v>244</v>
      </c>
      <c r="D268">
        <v>47.86</v>
      </c>
      <c r="E268">
        <v>44.438000000000002</v>
      </c>
      <c r="F268">
        <v>3.42</v>
      </c>
      <c r="G268">
        <v>7.1458420392812402E-2</v>
      </c>
    </row>
    <row r="269" spans="1:7" x14ac:dyDescent="0.3">
      <c r="A269" t="s">
        <v>928</v>
      </c>
      <c r="B269" t="s">
        <v>863</v>
      </c>
      <c r="C269" t="s">
        <v>245</v>
      </c>
      <c r="D269">
        <v>53.8</v>
      </c>
      <c r="E269">
        <v>48.084000000000003</v>
      </c>
      <c r="F269">
        <v>5.72</v>
      </c>
      <c r="G269">
        <v>0.10631970260223</v>
      </c>
    </row>
    <row r="270" spans="1:7" x14ac:dyDescent="0.3">
      <c r="A270" t="s">
        <v>930</v>
      </c>
      <c r="B270" t="s">
        <v>863</v>
      </c>
      <c r="C270" t="s">
        <v>246</v>
      </c>
      <c r="D270">
        <v>43.67</v>
      </c>
      <c r="E270">
        <v>40.456000000000003</v>
      </c>
      <c r="F270">
        <v>3.21</v>
      </c>
      <c r="G270">
        <v>7.3505839248912297E-2</v>
      </c>
    </row>
    <row r="271" spans="1:7" x14ac:dyDescent="0.3">
      <c r="A271" t="s">
        <v>932</v>
      </c>
      <c r="B271" t="s">
        <v>863</v>
      </c>
      <c r="C271" t="s">
        <v>247</v>
      </c>
      <c r="D271">
        <v>74</v>
      </c>
      <c r="E271">
        <v>65.091999999999999</v>
      </c>
      <c r="F271">
        <v>8.91</v>
      </c>
      <c r="G271">
        <v>0.12040540540540499</v>
      </c>
    </row>
    <row r="272" spans="1:7" x14ac:dyDescent="0.3">
      <c r="A272" t="s">
        <v>934</v>
      </c>
      <c r="B272" t="s">
        <v>863</v>
      </c>
      <c r="C272" t="s">
        <v>248</v>
      </c>
      <c r="D272">
        <v>51.62</v>
      </c>
      <c r="E272">
        <v>41.996000000000002</v>
      </c>
      <c r="F272">
        <v>9.6199999999999992</v>
      </c>
      <c r="G272">
        <v>0.186361875242154</v>
      </c>
    </row>
    <row r="273" spans="1:7" x14ac:dyDescent="0.3">
      <c r="A273" t="s">
        <v>936</v>
      </c>
      <c r="B273" t="s">
        <v>863</v>
      </c>
      <c r="C273" t="s">
        <v>249</v>
      </c>
      <c r="D273">
        <v>52.08</v>
      </c>
      <c r="E273">
        <v>43.768000000000001</v>
      </c>
      <c r="F273">
        <v>8.31</v>
      </c>
      <c r="G273">
        <v>0.159562211981567</v>
      </c>
    </row>
    <row r="274" spans="1:7" x14ac:dyDescent="0.3">
      <c r="A274" t="s">
        <v>938</v>
      </c>
      <c r="B274" t="s">
        <v>863</v>
      </c>
      <c r="C274" t="s">
        <v>250</v>
      </c>
      <c r="D274">
        <v>64.56</v>
      </c>
      <c r="E274">
        <v>58.07</v>
      </c>
      <c r="F274">
        <v>6.49</v>
      </c>
      <c r="G274">
        <v>0.10052664188351899</v>
      </c>
    </row>
    <row r="275" spans="1:7" x14ac:dyDescent="0.3">
      <c r="A275" t="s">
        <v>940</v>
      </c>
      <c r="B275" t="s">
        <v>863</v>
      </c>
      <c r="C275" t="s">
        <v>251</v>
      </c>
      <c r="D275">
        <v>67.89</v>
      </c>
      <c r="E275">
        <v>61.53</v>
      </c>
      <c r="F275">
        <v>6.36</v>
      </c>
      <c r="G275">
        <v>9.3680954485196602E-2</v>
      </c>
    </row>
    <row r="276" spans="1:7" x14ac:dyDescent="0.3">
      <c r="A276" t="s">
        <v>942</v>
      </c>
      <c r="B276" t="s">
        <v>863</v>
      </c>
      <c r="C276" t="s">
        <v>252</v>
      </c>
      <c r="D276">
        <v>55.49</v>
      </c>
      <c r="E276">
        <v>49.625999999999998</v>
      </c>
      <c r="F276">
        <v>5.86</v>
      </c>
      <c r="G276">
        <v>0.105604613443864</v>
      </c>
    </row>
    <row r="277" spans="1:7" x14ac:dyDescent="0.3">
      <c r="A277" t="s">
        <v>944</v>
      </c>
      <c r="B277" t="s">
        <v>863</v>
      </c>
      <c r="C277" t="s">
        <v>253</v>
      </c>
      <c r="D277">
        <v>50.59</v>
      </c>
      <c r="E277">
        <v>39.686999999999998</v>
      </c>
      <c r="F277">
        <v>10.9</v>
      </c>
      <c r="G277">
        <v>0.21545760031626801</v>
      </c>
    </row>
    <row r="278" spans="1:7" x14ac:dyDescent="0.3">
      <c r="A278" t="s">
        <v>946</v>
      </c>
      <c r="B278" t="s">
        <v>863</v>
      </c>
      <c r="C278" t="s">
        <v>286</v>
      </c>
      <c r="D278">
        <v>68.349999999999994</v>
      </c>
      <c r="E278">
        <v>53.072000000000003</v>
      </c>
      <c r="F278">
        <v>15.28</v>
      </c>
      <c r="G278">
        <v>0.223555230431602</v>
      </c>
    </row>
    <row r="279" spans="1:7" x14ac:dyDescent="0.3">
      <c r="A279" t="s">
        <v>948</v>
      </c>
      <c r="B279" t="s">
        <v>863</v>
      </c>
      <c r="C279" t="s">
        <v>287</v>
      </c>
      <c r="D279">
        <v>62.39</v>
      </c>
      <c r="E279">
        <v>51.451000000000001</v>
      </c>
      <c r="F279">
        <v>10.94</v>
      </c>
      <c r="G279">
        <v>0.175348613559865</v>
      </c>
    </row>
    <row r="280" spans="1:7" x14ac:dyDescent="0.3">
      <c r="A280" t="s">
        <v>950</v>
      </c>
      <c r="B280" t="s">
        <v>863</v>
      </c>
      <c r="C280" t="s">
        <v>94</v>
      </c>
      <c r="D280">
        <v>63.43</v>
      </c>
      <c r="E280">
        <v>52.518000000000001</v>
      </c>
      <c r="F280">
        <v>10.91</v>
      </c>
      <c r="G280">
        <v>0.17200063061642801</v>
      </c>
    </row>
    <row r="281" spans="1:7" x14ac:dyDescent="0.3">
      <c r="A281" t="s">
        <v>952</v>
      </c>
      <c r="B281" t="s">
        <v>863</v>
      </c>
      <c r="C281" t="s">
        <v>105</v>
      </c>
      <c r="D281">
        <v>59.97</v>
      </c>
      <c r="E281">
        <v>51.381999999999998</v>
      </c>
      <c r="F281">
        <v>8.59</v>
      </c>
      <c r="G281">
        <v>0.14323828580957099</v>
      </c>
    </row>
    <row r="282" spans="1:7" x14ac:dyDescent="0.3">
      <c r="A282" t="s">
        <v>954</v>
      </c>
      <c r="B282" t="s">
        <v>863</v>
      </c>
      <c r="C282" t="s">
        <v>110</v>
      </c>
      <c r="D282">
        <v>50.88</v>
      </c>
      <c r="E282">
        <v>39.054000000000002</v>
      </c>
      <c r="F282">
        <v>11.83</v>
      </c>
      <c r="G282">
        <v>0.23250786163522</v>
      </c>
    </row>
    <row r="283" spans="1:7" x14ac:dyDescent="0.3">
      <c r="A283" t="s">
        <v>956</v>
      </c>
      <c r="B283" t="s">
        <v>863</v>
      </c>
      <c r="C283" t="s">
        <v>301</v>
      </c>
      <c r="D283">
        <v>58.64</v>
      </c>
      <c r="E283">
        <v>52.963000000000001</v>
      </c>
      <c r="F283">
        <v>5.68</v>
      </c>
      <c r="G283">
        <v>9.6862210095497905E-2</v>
      </c>
    </row>
    <row r="284" spans="1:7" x14ac:dyDescent="0.3">
      <c r="A284" t="s">
        <v>958</v>
      </c>
      <c r="B284" t="s">
        <v>863</v>
      </c>
      <c r="C284" t="s">
        <v>302</v>
      </c>
      <c r="D284">
        <v>32.58</v>
      </c>
      <c r="E284">
        <v>29.856999999999999</v>
      </c>
      <c r="F284">
        <v>2.72</v>
      </c>
      <c r="G284">
        <v>8.3486801718845899E-2</v>
      </c>
    </row>
    <row r="285" spans="1:7" x14ac:dyDescent="0.3">
      <c r="A285" t="s">
        <v>960</v>
      </c>
      <c r="B285" t="s">
        <v>863</v>
      </c>
      <c r="C285" t="s">
        <v>303</v>
      </c>
      <c r="D285">
        <v>59.46</v>
      </c>
      <c r="E285">
        <v>52.597999999999999</v>
      </c>
      <c r="F285">
        <v>6.86</v>
      </c>
      <c r="G285">
        <v>0.115371678439287</v>
      </c>
    </row>
    <row r="286" spans="1:7" x14ac:dyDescent="0.3">
      <c r="A286" t="s">
        <v>962</v>
      </c>
      <c r="B286" t="s">
        <v>863</v>
      </c>
      <c r="C286" t="s">
        <v>304</v>
      </c>
      <c r="D286">
        <v>38.92</v>
      </c>
      <c r="E286">
        <v>33.628</v>
      </c>
      <c r="F286">
        <v>5.29</v>
      </c>
      <c r="G286">
        <v>0.13591983556012299</v>
      </c>
    </row>
    <row r="287" spans="1:7" x14ac:dyDescent="0.3">
      <c r="A287" t="s">
        <v>964</v>
      </c>
      <c r="B287" t="s">
        <v>863</v>
      </c>
      <c r="C287" t="s">
        <v>305</v>
      </c>
      <c r="D287">
        <v>62.52</v>
      </c>
      <c r="E287">
        <v>57.600999999999999</v>
      </c>
      <c r="F287">
        <v>4.92</v>
      </c>
      <c r="G287">
        <v>7.8694817658349306E-2</v>
      </c>
    </row>
    <row r="288" spans="1:7" x14ac:dyDescent="0.3">
      <c r="A288" t="s">
        <v>966</v>
      </c>
      <c r="B288" t="s">
        <v>863</v>
      </c>
      <c r="C288" t="s">
        <v>306</v>
      </c>
      <c r="D288">
        <v>37.51</v>
      </c>
      <c r="E288">
        <v>31.437000000000001</v>
      </c>
      <c r="F288">
        <v>6.07</v>
      </c>
      <c r="G288">
        <v>0.16182351372967199</v>
      </c>
    </row>
    <row r="289" spans="1:7" x14ac:dyDescent="0.3">
      <c r="A289" t="s">
        <v>968</v>
      </c>
      <c r="B289" t="s">
        <v>863</v>
      </c>
      <c r="C289" t="s">
        <v>307</v>
      </c>
      <c r="D289">
        <v>43.44</v>
      </c>
      <c r="E289">
        <v>38.305999999999997</v>
      </c>
      <c r="F289">
        <v>5.13</v>
      </c>
      <c r="G289">
        <v>0.118093922651934</v>
      </c>
    </row>
    <row r="290" spans="1:7" x14ac:dyDescent="0.3">
      <c r="A290" t="s">
        <v>970</v>
      </c>
      <c r="B290" t="s">
        <v>863</v>
      </c>
      <c r="C290" t="s">
        <v>308</v>
      </c>
      <c r="D290">
        <v>37.58</v>
      </c>
      <c r="E290">
        <v>34.670999999999999</v>
      </c>
      <c r="F290">
        <v>2.91</v>
      </c>
      <c r="G290">
        <v>7.74348057477382E-2</v>
      </c>
    </row>
    <row r="291" spans="1:7" x14ac:dyDescent="0.3">
      <c r="A291" t="s">
        <v>972</v>
      </c>
      <c r="B291" t="s">
        <v>863</v>
      </c>
      <c r="C291" t="s">
        <v>309</v>
      </c>
      <c r="D291">
        <v>37.340000000000003</v>
      </c>
      <c r="E291">
        <v>32.375999999999998</v>
      </c>
      <c r="F291">
        <v>4.96</v>
      </c>
      <c r="G291">
        <v>0.13283342260310699</v>
      </c>
    </row>
    <row r="292" spans="1:7" x14ac:dyDescent="0.3">
      <c r="A292" t="s">
        <v>974</v>
      </c>
      <c r="B292" t="s">
        <v>863</v>
      </c>
      <c r="C292" t="s">
        <v>310</v>
      </c>
      <c r="D292">
        <v>54.87</v>
      </c>
      <c r="E292">
        <v>48.552999999999997</v>
      </c>
      <c r="F292">
        <v>6.32</v>
      </c>
      <c r="G292">
        <v>0.115181337707308</v>
      </c>
    </row>
    <row r="293" spans="1:7" x14ac:dyDescent="0.3">
      <c r="A293" t="s">
        <v>976</v>
      </c>
      <c r="B293" t="s">
        <v>863</v>
      </c>
      <c r="C293" t="s">
        <v>311</v>
      </c>
      <c r="D293">
        <v>43.03</v>
      </c>
      <c r="E293">
        <v>36.189</v>
      </c>
      <c r="F293">
        <v>6.84</v>
      </c>
      <c r="G293">
        <v>0.15895886590750599</v>
      </c>
    </row>
    <row r="294" spans="1:7" x14ac:dyDescent="0.3">
      <c r="A294" t="s">
        <v>978</v>
      </c>
      <c r="B294" t="s">
        <v>863</v>
      </c>
      <c r="C294" t="s">
        <v>315</v>
      </c>
      <c r="D294">
        <v>28.56</v>
      </c>
      <c r="E294">
        <v>26.1</v>
      </c>
      <c r="F294">
        <v>2.46</v>
      </c>
      <c r="G294">
        <v>8.6134453781512604E-2</v>
      </c>
    </row>
    <row r="295" spans="1:7" x14ac:dyDescent="0.3">
      <c r="A295" t="s">
        <v>980</v>
      </c>
      <c r="B295" t="s">
        <v>863</v>
      </c>
      <c r="C295" t="s">
        <v>316</v>
      </c>
      <c r="D295">
        <v>76.31</v>
      </c>
      <c r="E295">
        <v>67.515000000000001</v>
      </c>
      <c r="F295">
        <v>8.8000000000000007</v>
      </c>
      <c r="G295">
        <v>0.115319093172586</v>
      </c>
    </row>
    <row r="296" spans="1:7" x14ac:dyDescent="0.3">
      <c r="A296" t="s">
        <v>982</v>
      </c>
      <c r="B296" t="s">
        <v>863</v>
      </c>
      <c r="C296" t="s">
        <v>30</v>
      </c>
      <c r="D296">
        <v>58.71</v>
      </c>
      <c r="E296">
        <v>41.68</v>
      </c>
      <c r="F296">
        <v>17.03</v>
      </c>
      <c r="G296">
        <v>0.29006983478112802</v>
      </c>
    </row>
    <row r="297" spans="1:7" x14ac:dyDescent="0.3">
      <c r="A297" t="s">
        <v>984</v>
      </c>
      <c r="B297" t="s">
        <v>863</v>
      </c>
      <c r="C297" t="s">
        <v>317</v>
      </c>
      <c r="D297">
        <v>46.44</v>
      </c>
      <c r="E297">
        <v>42.936999999999998</v>
      </c>
      <c r="F297">
        <v>3.5</v>
      </c>
      <c r="G297">
        <v>7.5366063738156797E-2</v>
      </c>
    </row>
    <row r="298" spans="1:7" x14ac:dyDescent="0.3">
      <c r="A298" t="s">
        <v>986</v>
      </c>
      <c r="B298" t="s">
        <v>863</v>
      </c>
      <c r="C298" t="s">
        <v>318</v>
      </c>
      <c r="D298">
        <v>64.52</v>
      </c>
      <c r="E298">
        <v>50.62</v>
      </c>
      <c r="F298">
        <v>13.9</v>
      </c>
      <c r="G298">
        <v>0.215437073775573</v>
      </c>
    </row>
    <row r="299" spans="1:7" x14ac:dyDescent="0.3">
      <c r="A299" t="s">
        <v>988</v>
      </c>
      <c r="B299" t="s">
        <v>863</v>
      </c>
      <c r="C299" t="s">
        <v>64</v>
      </c>
      <c r="D299">
        <v>65.92</v>
      </c>
      <c r="E299">
        <v>57.405000000000001</v>
      </c>
      <c r="F299">
        <v>8.52</v>
      </c>
      <c r="G299">
        <v>0.12924757281553401</v>
      </c>
    </row>
    <row r="300" spans="1:7" x14ac:dyDescent="0.3">
      <c r="A300" t="s">
        <v>990</v>
      </c>
      <c r="B300" t="s">
        <v>863</v>
      </c>
      <c r="C300" t="s">
        <v>319</v>
      </c>
      <c r="D300">
        <v>51.1</v>
      </c>
      <c r="E300">
        <v>43.926000000000002</v>
      </c>
      <c r="F300">
        <v>7.17</v>
      </c>
      <c r="G300">
        <v>0.140313111545988</v>
      </c>
    </row>
    <row r="301" spans="1:7" x14ac:dyDescent="0.3">
      <c r="A301" t="s">
        <v>993</v>
      </c>
      <c r="B301" t="s">
        <v>992</v>
      </c>
      <c r="C301" t="s">
        <v>154</v>
      </c>
      <c r="D301">
        <v>84.93</v>
      </c>
      <c r="E301">
        <v>71.180000000000007</v>
      </c>
      <c r="F301">
        <v>13.75</v>
      </c>
      <c r="G301">
        <v>0.161898033674791</v>
      </c>
    </row>
    <row r="302" spans="1:7" x14ac:dyDescent="0.3">
      <c r="A302" t="s">
        <v>995</v>
      </c>
      <c r="B302" t="s">
        <v>992</v>
      </c>
      <c r="C302" t="s">
        <v>155</v>
      </c>
      <c r="D302">
        <v>204.93</v>
      </c>
      <c r="E302">
        <v>174.27099999999999</v>
      </c>
      <c r="F302">
        <v>30.66</v>
      </c>
      <c r="G302">
        <v>0.149612062655541</v>
      </c>
    </row>
    <row r="303" spans="1:7" x14ac:dyDescent="0.3">
      <c r="A303" t="s">
        <v>997</v>
      </c>
      <c r="B303" t="s">
        <v>992</v>
      </c>
      <c r="C303" t="s">
        <v>72</v>
      </c>
      <c r="D303">
        <v>98.28</v>
      </c>
      <c r="E303">
        <v>86.388999999999996</v>
      </c>
      <c r="F303">
        <v>11.89</v>
      </c>
      <c r="G303">
        <v>0.120980870980871</v>
      </c>
    </row>
    <row r="304" spans="1:7" x14ac:dyDescent="0.3">
      <c r="A304" t="s">
        <v>999</v>
      </c>
      <c r="B304" t="s">
        <v>992</v>
      </c>
      <c r="C304" t="s">
        <v>159</v>
      </c>
      <c r="D304">
        <v>122.23</v>
      </c>
      <c r="E304">
        <v>107.914</v>
      </c>
      <c r="F304">
        <v>14.32</v>
      </c>
      <c r="G304">
        <v>0.117156180970302</v>
      </c>
    </row>
    <row r="305" spans="1:7" x14ac:dyDescent="0.3">
      <c r="A305" t="s">
        <v>1001</v>
      </c>
      <c r="B305" t="s">
        <v>992</v>
      </c>
      <c r="C305" t="s">
        <v>161</v>
      </c>
      <c r="D305">
        <v>121.98</v>
      </c>
      <c r="E305">
        <v>111.959</v>
      </c>
      <c r="F305">
        <v>10.02</v>
      </c>
      <c r="G305">
        <v>8.2144613871126398E-2</v>
      </c>
    </row>
    <row r="306" spans="1:7" x14ac:dyDescent="0.3">
      <c r="A306" t="s">
        <v>1003</v>
      </c>
      <c r="B306" t="s">
        <v>992</v>
      </c>
      <c r="C306" t="s">
        <v>163</v>
      </c>
      <c r="D306">
        <v>67.89</v>
      </c>
      <c r="E306">
        <v>57.442999999999998</v>
      </c>
      <c r="F306">
        <v>10.45</v>
      </c>
      <c r="G306">
        <v>0.15392546766828699</v>
      </c>
    </row>
    <row r="307" spans="1:7" x14ac:dyDescent="0.3">
      <c r="A307" t="s">
        <v>1005</v>
      </c>
      <c r="B307" t="s">
        <v>992</v>
      </c>
      <c r="C307" t="s">
        <v>166</v>
      </c>
      <c r="D307">
        <v>98.88</v>
      </c>
      <c r="E307">
        <v>89.998000000000005</v>
      </c>
      <c r="F307">
        <v>8.8800000000000008</v>
      </c>
      <c r="G307">
        <v>8.9805825242718407E-2</v>
      </c>
    </row>
    <row r="308" spans="1:7" x14ac:dyDescent="0.3">
      <c r="A308" t="s">
        <v>1007</v>
      </c>
      <c r="B308" t="s">
        <v>992</v>
      </c>
      <c r="C308" t="s">
        <v>32</v>
      </c>
      <c r="D308">
        <v>276.52999999999997</v>
      </c>
      <c r="E308">
        <v>147.715</v>
      </c>
      <c r="F308">
        <v>128.82</v>
      </c>
      <c r="G308">
        <v>0.465844573825625</v>
      </c>
    </row>
    <row r="309" spans="1:7" x14ac:dyDescent="0.3">
      <c r="A309" t="s">
        <v>1009</v>
      </c>
      <c r="B309" t="s">
        <v>992</v>
      </c>
      <c r="C309" t="s">
        <v>184</v>
      </c>
      <c r="D309">
        <v>225.16</v>
      </c>
      <c r="E309">
        <v>157.98699999999999</v>
      </c>
      <c r="F309">
        <v>67.17</v>
      </c>
      <c r="G309">
        <v>0.29832119381772998</v>
      </c>
    </row>
    <row r="310" spans="1:7" x14ac:dyDescent="0.3">
      <c r="A310" t="s">
        <v>1011</v>
      </c>
      <c r="B310" t="s">
        <v>992</v>
      </c>
      <c r="C310" t="s">
        <v>394</v>
      </c>
      <c r="D310">
        <v>187.58</v>
      </c>
      <c r="E310">
        <v>161.744</v>
      </c>
      <c r="F310">
        <v>25.84</v>
      </c>
      <c r="G310">
        <v>0.13775455805522999</v>
      </c>
    </row>
    <row r="311" spans="1:7" x14ac:dyDescent="0.3">
      <c r="A311" t="s">
        <v>1013</v>
      </c>
      <c r="B311" t="s">
        <v>992</v>
      </c>
      <c r="C311" t="s">
        <v>393</v>
      </c>
      <c r="D311">
        <v>181.08</v>
      </c>
      <c r="E311">
        <v>139.91300000000001</v>
      </c>
      <c r="F311">
        <v>41.17</v>
      </c>
      <c r="G311">
        <v>0.22735807377954501</v>
      </c>
    </row>
    <row r="312" spans="1:7" x14ac:dyDescent="0.3">
      <c r="A312" t="s">
        <v>1015</v>
      </c>
      <c r="B312" t="s">
        <v>992</v>
      </c>
      <c r="C312" t="s">
        <v>40</v>
      </c>
      <c r="D312">
        <v>71.67</v>
      </c>
      <c r="E312">
        <v>50.762</v>
      </c>
      <c r="F312">
        <v>20.91</v>
      </c>
      <c r="G312">
        <v>0.291753871912934</v>
      </c>
    </row>
    <row r="313" spans="1:7" x14ac:dyDescent="0.3">
      <c r="A313" t="s">
        <v>1017</v>
      </c>
      <c r="B313" t="s">
        <v>992</v>
      </c>
      <c r="C313" t="s">
        <v>203</v>
      </c>
      <c r="D313">
        <v>59.09</v>
      </c>
      <c r="E313">
        <v>48.695999999999998</v>
      </c>
      <c r="F313">
        <v>10.39</v>
      </c>
      <c r="G313">
        <v>0.17583347436114399</v>
      </c>
    </row>
    <row r="314" spans="1:7" x14ac:dyDescent="0.3">
      <c r="A314" t="s">
        <v>1019</v>
      </c>
      <c r="B314" t="s">
        <v>992</v>
      </c>
      <c r="C314" t="s">
        <v>62</v>
      </c>
      <c r="D314">
        <v>37.130000000000003</v>
      </c>
      <c r="E314">
        <v>21.928000000000001</v>
      </c>
      <c r="F314">
        <v>15.2</v>
      </c>
      <c r="G314">
        <v>0.40937247508753</v>
      </c>
    </row>
    <row r="315" spans="1:7" x14ac:dyDescent="0.3">
      <c r="A315" t="s">
        <v>1021</v>
      </c>
      <c r="B315" t="s">
        <v>992</v>
      </c>
      <c r="C315" t="s">
        <v>68</v>
      </c>
      <c r="D315">
        <v>47.44</v>
      </c>
      <c r="E315">
        <v>33.94</v>
      </c>
      <c r="F315">
        <v>13.5</v>
      </c>
      <c r="G315">
        <v>0.28456998313659398</v>
      </c>
    </row>
    <row r="316" spans="1:7" x14ac:dyDescent="0.3">
      <c r="A316" t="s">
        <v>1023</v>
      </c>
      <c r="B316" t="s">
        <v>992</v>
      </c>
      <c r="C316" t="s">
        <v>89</v>
      </c>
      <c r="D316">
        <v>45.3</v>
      </c>
      <c r="E316">
        <v>27.797999999999998</v>
      </c>
      <c r="F316">
        <v>17.5</v>
      </c>
      <c r="G316">
        <v>0.38631346578366399</v>
      </c>
    </row>
    <row r="317" spans="1:7" x14ac:dyDescent="0.3">
      <c r="A317" t="s">
        <v>1025</v>
      </c>
      <c r="B317" t="s">
        <v>992</v>
      </c>
      <c r="C317" t="s">
        <v>101</v>
      </c>
      <c r="D317">
        <v>63.49</v>
      </c>
      <c r="E317">
        <v>49.076999999999998</v>
      </c>
      <c r="F317">
        <v>14.41</v>
      </c>
      <c r="G317">
        <v>0.226964876358482</v>
      </c>
    </row>
    <row r="318" spans="1:7" x14ac:dyDescent="0.3">
      <c r="A318" t="s">
        <v>1027</v>
      </c>
      <c r="B318" t="s">
        <v>992</v>
      </c>
      <c r="C318" t="s">
        <v>103</v>
      </c>
      <c r="D318">
        <v>33.049999999999997</v>
      </c>
      <c r="E318">
        <v>16.95</v>
      </c>
      <c r="F318">
        <v>16.100000000000001</v>
      </c>
      <c r="G318">
        <v>0.48714069591527998</v>
      </c>
    </row>
    <row r="319" spans="1:7" x14ac:dyDescent="0.3">
      <c r="A319" t="s">
        <v>1029</v>
      </c>
      <c r="B319" t="s">
        <v>992</v>
      </c>
      <c r="C319" t="s">
        <v>107</v>
      </c>
      <c r="D319">
        <v>26.14</v>
      </c>
      <c r="E319">
        <v>14.608000000000001</v>
      </c>
      <c r="F319">
        <v>11.53</v>
      </c>
      <c r="G319">
        <v>0.44108645753634301</v>
      </c>
    </row>
    <row r="320" spans="1:7" x14ac:dyDescent="0.3">
      <c r="A320" t="s">
        <v>1031</v>
      </c>
      <c r="B320" t="s">
        <v>992</v>
      </c>
      <c r="C320" t="s">
        <v>222</v>
      </c>
      <c r="D320">
        <v>56.67</v>
      </c>
      <c r="E320">
        <v>50.985999999999997</v>
      </c>
      <c r="F320">
        <v>5.68</v>
      </c>
      <c r="G320">
        <v>0.10022939827069</v>
      </c>
    </row>
    <row r="321" spans="1:7" x14ac:dyDescent="0.3">
      <c r="A321" t="s">
        <v>1033</v>
      </c>
      <c r="B321" t="s">
        <v>992</v>
      </c>
      <c r="C321" t="s">
        <v>33</v>
      </c>
      <c r="D321">
        <v>44.76</v>
      </c>
      <c r="E321">
        <v>28.422000000000001</v>
      </c>
      <c r="F321">
        <v>16.34</v>
      </c>
      <c r="G321">
        <v>0.36505808757819502</v>
      </c>
    </row>
    <row r="322" spans="1:7" x14ac:dyDescent="0.3">
      <c r="A322" t="s">
        <v>1035</v>
      </c>
      <c r="B322" t="s">
        <v>992</v>
      </c>
      <c r="C322" t="s">
        <v>47</v>
      </c>
      <c r="D322">
        <v>39.14</v>
      </c>
      <c r="E322">
        <v>23.805</v>
      </c>
      <c r="F322">
        <v>15.34</v>
      </c>
      <c r="G322">
        <v>0.39192641798671402</v>
      </c>
    </row>
    <row r="323" spans="1:7" x14ac:dyDescent="0.3">
      <c r="A323" t="s">
        <v>1037</v>
      </c>
      <c r="B323" t="s">
        <v>992</v>
      </c>
      <c r="C323" t="s">
        <v>223</v>
      </c>
      <c r="D323">
        <v>58.36</v>
      </c>
      <c r="E323">
        <v>53.244</v>
      </c>
      <c r="F323">
        <v>5.12</v>
      </c>
      <c r="G323">
        <v>8.7731322823852001E-2</v>
      </c>
    </row>
    <row r="324" spans="1:7" x14ac:dyDescent="0.3">
      <c r="A324" t="s">
        <v>1039</v>
      </c>
      <c r="B324" t="s">
        <v>992</v>
      </c>
      <c r="C324" t="s">
        <v>99</v>
      </c>
      <c r="D324">
        <v>54.69</v>
      </c>
      <c r="E324">
        <v>45.957999999999998</v>
      </c>
      <c r="F324">
        <v>8.73</v>
      </c>
      <c r="G324">
        <v>0.159626988480527</v>
      </c>
    </row>
    <row r="325" spans="1:7" x14ac:dyDescent="0.3">
      <c r="A325" t="s">
        <v>1041</v>
      </c>
      <c r="B325" t="s">
        <v>992</v>
      </c>
      <c r="C325" t="s">
        <v>102</v>
      </c>
      <c r="D325">
        <v>42.79</v>
      </c>
      <c r="E325">
        <v>37.768999999999998</v>
      </c>
      <c r="F325">
        <v>5.0199999999999996</v>
      </c>
      <c r="G325">
        <v>0.117317130170601</v>
      </c>
    </row>
    <row r="326" spans="1:7" x14ac:dyDescent="0.3">
      <c r="A326" t="s">
        <v>1043</v>
      </c>
      <c r="B326" t="s">
        <v>992</v>
      </c>
      <c r="C326" t="s">
        <v>61</v>
      </c>
      <c r="D326">
        <v>53.07</v>
      </c>
      <c r="E326">
        <v>40.082999999999998</v>
      </c>
      <c r="F326">
        <v>12.99</v>
      </c>
      <c r="G326">
        <v>0.244771057094404</v>
      </c>
    </row>
    <row r="327" spans="1:7" x14ac:dyDescent="0.3">
      <c r="A327" t="s">
        <v>1045</v>
      </c>
      <c r="B327" t="s">
        <v>992</v>
      </c>
      <c r="C327" t="s">
        <v>84</v>
      </c>
      <c r="D327">
        <v>56.32</v>
      </c>
      <c r="E327">
        <v>39.840000000000003</v>
      </c>
      <c r="F327">
        <v>16.48</v>
      </c>
      <c r="G327">
        <v>0.29261363636363602</v>
      </c>
    </row>
    <row r="328" spans="1:7" x14ac:dyDescent="0.3">
      <c r="A328" t="s">
        <v>1047</v>
      </c>
      <c r="B328" t="s">
        <v>992</v>
      </c>
      <c r="C328" t="s">
        <v>95</v>
      </c>
      <c r="D328">
        <v>78.95</v>
      </c>
      <c r="E328">
        <v>52.375999999999998</v>
      </c>
      <c r="F328">
        <v>26.57</v>
      </c>
      <c r="G328">
        <v>0.33654211526282501</v>
      </c>
    </row>
    <row r="329" spans="1:7" x14ac:dyDescent="0.3">
      <c r="A329" t="s">
        <v>1049</v>
      </c>
      <c r="B329" t="s">
        <v>992</v>
      </c>
      <c r="C329" t="s">
        <v>183</v>
      </c>
      <c r="D329">
        <v>1.1599999999999999</v>
      </c>
      <c r="E329">
        <v>0</v>
      </c>
      <c r="F329">
        <v>1.1599999999999999</v>
      </c>
      <c r="G329">
        <v>1</v>
      </c>
    </row>
    <row r="330" spans="1:7" x14ac:dyDescent="0.3">
      <c r="A330" t="s">
        <v>1051</v>
      </c>
      <c r="B330" t="s">
        <v>992</v>
      </c>
      <c r="C330" t="s">
        <v>87</v>
      </c>
      <c r="D330">
        <v>73.88</v>
      </c>
      <c r="E330">
        <v>53.433</v>
      </c>
      <c r="F330">
        <v>20.45</v>
      </c>
      <c r="G330">
        <v>0.276800216567407</v>
      </c>
    </row>
    <row r="331" spans="1:7" x14ac:dyDescent="0.3">
      <c r="A331" t="s">
        <v>1055</v>
      </c>
      <c r="B331" t="s">
        <v>1053</v>
      </c>
      <c r="C331" t="s">
        <v>1054</v>
      </c>
      <c r="D331">
        <v>35.26</v>
      </c>
      <c r="E331">
        <v>16.753</v>
      </c>
      <c r="F331">
        <v>18.510000000000002</v>
      </c>
      <c r="G331">
        <v>0.52495745887691403</v>
      </c>
    </row>
    <row r="332" spans="1:7" x14ac:dyDescent="0.3">
      <c r="A332" t="s">
        <v>1058</v>
      </c>
      <c r="B332" t="s">
        <v>1053</v>
      </c>
      <c r="C332" t="s">
        <v>1057</v>
      </c>
      <c r="D332">
        <v>61.49</v>
      </c>
      <c r="E332">
        <v>31.437999999999999</v>
      </c>
      <c r="F332">
        <v>30.05</v>
      </c>
      <c r="G332">
        <v>0.48869734916246499</v>
      </c>
    </row>
    <row r="333" spans="1:7" x14ac:dyDescent="0.3">
      <c r="A333" t="s">
        <v>1061</v>
      </c>
      <c r="B333" t="s">
        <v>1053</v>
      </c>
      <c r="C333" t="s">
        <v>1060</v>
      </c>
      <c r="D333">
        <v>57.61</v>
      </c>
      <c r="E333">
        <v>47.28</v>
      </c>
      <c r="F333">
        <v>10.33</v>
      </c>
      <c r="G333">
        <v>0.17930914771740999</v>
      </c>
    </row>
    <row r="334" spans="1:7" x14ac:dyDescent="0.3">
      <c r="A334" t="s">
        <v>1064</v>
      </c>
      <c r="B334" t="s">
        <v>1053</v>
      </c>
      <c r="C334" t="s">
        <v>1063</v>
      </c>
      <c r="D334">
        <v>45.36</v>
      </c>
      <c r="E334">
        <v>34.725000000000001</v>
      </c>
      <c r="F334">
        <v>10.64</v>
      </c>
      <c r="G334">
        <v>0.234567901234568</v>
      </c>
    </row>
    <row r="335" spans="1:7" x14ac:dyDescent="0.3">
      <c r="A335" t="s">
        <v>1067</v>
      </c>
      <c r="B335" t="s">
        <v>1053</v>
      </c>
      <c r="C335" t="s">
        <v>1066</v>
      </c>
      <c r="D335">
        <v>70.099999999999994</v>
      </c>
      <c r="E335">
        <v>58.296999999999997</v>
      </c>
      <c r="F335">
        <v>11.8</v>
      </c>
      <c r="G335">
        <v>0.16833095577746099</v>
      </c>
    </row>
    <row r="336" spans="1:7" x14ac:dyDescent="0.3">
      <c r="A336" t="s">
        <v>1070</v>
      </c>
      <c r="B336" t="s">
        <v>1053</v>
      </c>
      <c r="C336" t="s">
        <v>1069</v>
      </c>
      <c r="D336">
        <v>60.93</v>
      </c>
      <c r="E336">
        <v>51.851999999999997</v>
      </c>
      <c r="F336">
        <v>9.08</v>
      </c>
      <c r="G336">
        <v>0.149023469555227</v>
      </c>
    </row>
    <row r="337" spans="1:7" x14ac:dyDescent="0.3">
      <c r="A337" t="s">
        <v>1073</v>
      </c>
      <c r="B337" t="s">
        <v>1053</v>
      </c>
      <c r="C337" t="s">
        <v>1072</v>
      </c>
      <c r="D337">
        <v>35.619999999999997</v>
      </c>
      <c r="E337">
        <v>9.1359999999999992</v>
      </c>
      <c r="F337">
        <v>26.48</v>
      </c>
      <c r="G337">
        <v>0.74340258281864102</v>
      </c>
    </row>
    <row r="338" spans="1:7" x14ac:dyDescent="0.3">
      <c r="A338" t="s">
        <v>1076</v>
      </c>
      <c r="B338" t="s">
        <v>1053</v>
      </c>
      <c r="C338" t="s">
        <v>1075</v>
      </c>
      <c r="D338">
        <v>61.93</v>
      </c>
      <c r="E338">
        <v>36.548999999999999</v>
      </c>
      <c r="F338">
        <v>25.38</v>
      </c>
      <c r="G338">
        <v>0.40981753592766001</v>
      </c>
    </row>
    <row r="339" spans="1:7" x14ac:dyDescent="0.3">
      <c r="A339" t="s">
        <v>1079</v>
      </c>
      <c r="B339" t="s">
        <v>1053</v>
      </c>
      <c r="C339" t="s">
        <v>1078</v>
      </c>
      <c r="D339">
        <v>88.75</v>
      </c>
      <c r="E339">
        <v>54.045999999999999</v>
      </c>
      <c r="F339">
        <v>34.700000000000003</v>
      </c>
      <c r="G339">
        <v>0.39098591549295802</v>
      </c>
    </row>
    <row r="340" spans="1:7" x14ac:dyDescent="0.3">
      <c r="A340" t="s">
        <v>1082</v>
      </c>
      <c r="B340" t="s">
        <v>1053</v>
      </c>
      <c r="C340" t="s">
        <v>1081</v>
      </c>
      <c r="D340">
        <v>113.97</v>
      </c>
      <c r="E340">
        <v>102.93600000000001</v>
      </c>
      <c r="F340">
        <v>11.03</v>
      </c>
      <c r="G340">
        <v>9.6779854347635405E-2</v>
      </c>
    </row>
    <row r="341" spans="1:7" x14ac:dyDescent="0.3">
      <c r="A341" t="s">
        <v>1085</v>
      </c>
      <c r="B341" t="s">
        <v>1053</v>
      </c>
      <c r="C341" t="s">
        <v>1084</v>
      </c>
      <c r="D341">
        <v>66.760000000000005</v>
      </c>
      <c r="E341">
        <v>61.993000000000002</v>
      </c>
      <c r="F341">
        <v>4.7699999999999996</v>
      </c>
      <c r="G341">
        <v>7.1449970041941299E-2</v>
      </c>
    </row>
    <row r="342" spans="1:7" x14ac:dyDescent="0.3">
      <c r="A342" t="s">
        <v>1088</v>
      </c>
      <c r="B342" t="s">
        <v>1053</v>
      </c>
      <c r="C342" t="s">
        <v>1087</v>
      </c>
      <c r="D342">
        <v>65.290000000000006</v>
      </c>
      <c r="E342">
        <v>63.292000000000002</v>
      </c>
      <c r="F342">
        <v>2</v>
      </c>
      <c r="G342">
        <v>3.0632562413845901E-2</v>
      </c>
    </row>
    <row r="343" spans="1:7" x14ac:dyDescent="0.3">
      <c r="A343" t="s">
        <v>1091</v>
      </c>
      <c r="B343" t="s">
        <v>1053</v>
      </c>
      <c r="C343" t="s">
        <v>1090</v>
      </c>
      <c r="D343">
        <v>60.42</v>
      </c>
      <c r="E343">
        <v>54.923000000000002</v>
      </c>
      <c r="F343">
        <v>5.5</v>
      </c>
      <c r="G343">
        <v>9.1029460443561694E-2</v>
      </c>
    </row>
    <row r="344" spans="1:7" x14ac:dyDescent="0.3">
      <c r="A344" t="s">
        <v>1094</v>
      </c>
      <c r="B344" t="s">
        <v>1053</v>
      </c>
      <c r="C344" t="s">
        <v>1093</v>
      </c>
      <c r="D344">
        <v>160.63999999999999</v>
      </c>
      <c r="E344">
        <v>141.62200000000001</v>
      </c>
      <c r="F344">
        <v>19.02</v>
      </c>
      <c r="G344">
        <v>0.118401394422311</v>
      </c>
    </row>
    <row r="345" spans="1:7" x14ac:dyDescent="0.3">
      <c r="A345" t="s">
        <v>1097</v>
      </c>
      <c r="B345" t="s">
        <v>1053</v>
      </c>
      <c r="C345" t="s">
        <v>1096</v>
      </c>
      <c r="D345">
        <v>110.35</v>
      </c>
      <c r="E345">
        <v>107.68300000000001</v>
      </c>
      <c r="F345">
        <v>2.67</v>
      </c>
      <c r="G345">
        <v>2.4195740824648801E-2</v>
      </c>
    </row>
    <row r="346" spans="1:7" x14ac:dyDescent="0.3">
      <c r="A346" t="s">
        <v>1100</v>
      </c>
      <c r="B346" t="s">
        <v>1053</v>
      </c>
      <c r="C346" t="s">
        <v>1099</v>
      </c>
      <c r="D346">
        <v>79.87</v>
      </c>
      <c r="E346">
        <v>78.081000000000003</v>
      </c>
      <c r="F346">
        <v>1.79</v>
      </c>
      <c r="G346">
        <v>2.24114185551521E-2</v>
      </c>
    </row>
    <row r="347" spans="1:7" x14ac:dyDescent="0.3">
      <c r="A347" t="s">
        <v>1103</v>
      </c>
      <c r="B347" t="s">
        <v>1053</v>
      </c>
      <c r="C347" t="s">
        <v>1102</v>
      </c>
      <c r="D347">
        <v>32.869999999999997</v>
      </c>
      <c r="E347">
        <v>32.081000000000003</v>
      </c>
      <c r="F347">
        <v>0.79</v>
      </c>
      <c r="G347">
        <v>2.40340736233648E-2</v>
      </c>
    </row>
    <row r="348" spans="1:7" x14ac:dyDescent="0.3">
      <c r="A348" t="s">
        <v>1106</v>
      </c>
      <c r="B348" t="s">
        <v>1053</v>
      </c>
      <c r="C348" t="s">
        <v>1105</v>
      </c>
      <c r="D348">
        <v>42.47</v>
      </c>
      <c r="E348">
        <v>41.648000000000003</v>
      </c>
      <c r="F348">
        <v>0.82</v>
      </c>
      <c r="G348">
        <v>1.9307746644690399E-2</v>
      </c>
    </row>
    <row r="349" spans="1:7" x14ac:dyDescent="0.3">
      <c r="A349" t="s">
        <v>1109</v>
      </c>
      <c r="B349" t="s">
        <v>1053</v>
      </c>
      <c r="C349" t="s">
        <v>1108</v>
      </c>
      <c r="D349">
        <v>42.91</v>
      </c>
      <c r="E349">
        <v>32.331000000000003</v>
      </c>
      <c r="F349">
        <v>10.58</v>
      </c>
      <c r="G349">
        <v>0.24656257282684699</v>
      </c>
    </row>
    <row r="350" spans="1:7" x14ac:dyDescent="0.3">
      <c r="A350" t="s">
        <v>1112</v>
      </c>
      <c r="B350" t="s">
        <v>1053</v>
      </c>
      <c r="C350" t="s">
        <v>1111</v>
      </c>
      <c r="D350">
        <v>69.69</v>
      </c>
      <c r="E350">
        <v>65.179000000000002</v>
      </c>
      <c r="F350">
        <v>4.51</v>
      </c>
      <c r="G350">
        <v>6.4715167168890794E-2</v>
      </c>
    </row>
    <row r="351" spans="1:7" x14ac:dyDescent="0.3">
      <c r="A351" t="s">
        <v>1115</v>
      </c>
      <c r="B351" t="s">
        <v>1053</v>
      </c>
      <c r="C351" t="s">
        <v>1114</v>
      </c>
      <c r="D351">
        <v>65.260000000000005</v>
      </c>
      <c r="E351">
        <v>29.263000000000002</v>
      </c>
      <c r="F351">
        <v>36</v>
      </c>
      <c r="G351">
        <v>0.55163959546429697</v>
      </c>
    </row>
    <row r="352" spans="1:7" x14ac:dyDescent="0.3">
      <c r="A352" t="s">
        <v>1118</v>
      </c>
      <c r="B352" t="s">
        <v>1053</v>
      </c>
      <c r="C352" t="s">
        <v>1117</v>
      </c>
      <c r="D352">
        <v>27.43</v>
      </c>
      <c r="E352">
        <v>26.661000000000001</v>
      </c>
      <c r="F352">
        <v>0.77</v>
      </c>
      <c r="G352">
        <v>2.8071454611738999E-2</v>
      </c>
    </row>
    <row r="353" spans="1:7" x14ac:dyDescent="0.3">
      <c r="A353" t="s">
        <v>1122</v>
      </c>
      <c r="B353" t="s">
        <v>1120</v>
      </c>
      <c r="C353" t="s">
        <v>1121</v>
      </c>
      <c r="D353">
        <v>24.931000000000001</v>
      </c>
      <c r="E353">
        <v>23.617999999999999</v>
      </c>
      <c r="F353">
        <v>1.31</v>
      </c>
      <c r="G353">
        <v>5.2545024266976902E-2</v>
      </c>
    </row>
    <row r="354" spans="1:7" x14ac:dyDescent="0.3">
      <c r="A354" t="s">
        <v>1125</v>
      </c>
      <c r="B354" t="s">
        <v>1120</v>
      </c>
      <c r="C354" t="s">
        <v>1124</v>
      </c>
      <c r="D354">
        <v>75.521000000000001</v>
      </c>
      <c r="E354">
        <v>45.981000000000002</v>
      </c>
      <c r="F354">
        <v>29.54</v>
      </c>
      <c r="G354">
        <v>0.39114948160114399</v>
      </c>
    </row>
    <row r="355" spans="1:7" x14ac:dyDescent="0.3">
      <c r="A355" t="s">
        <v>1128</v>
      </c>
      <c r="B355" t="s">
        <v>1120</v>
      </c>
      <c r="C355" t="s">
        <v>1127</v>
      </c>
      <c r="D355">
        <v>58.972999999999999</v>
      </c>
      <c r="E355">
        <v>55.542999999999999</v>
      </c>
      <c r="F355">
        <v>3.43</v>
      </c>
      <c r="G355">
        <v>5.8162209824835102E-2</v>
      </c>
    </row>
    <row r="356" spans="1:7" x14ac:dyDescent="0.3">
      <c r="A356" t="s">
        <v>1131</v>
      </c>
      <c r="B356" t="s">
        <v>1120</v>
      </c>
      <c r="C356" t="s">
        <v>1130</v>
      </c>
      <c r="D356">
        <v>50.640999999999998</v>
      </c>
      <c r="E356">
        <v>44.304000000000002</v>
      </c>
      <c r="F356">
        <v>6.34</v>
      </c>
      <c r="G356">
        <v>0.12519500009873399</v>
      </c>
    </row>
    <row r="357" spans="1:7" x14ac:dyDescent="0.3">
      <c r="A357" t="s">
        <v>1134</v>
      </c>
      <c r="B357" t="s">
        <v>1120</v>
      </c>
      <c r="C357" t="s">
        <v>1133</v>
      </c>
      <c r="D357">
        <v>39.908999999999999</v>
      </c>
      <c r="E357">
        <v>37.389000000000003</v>
      </c>
      <c r="F357">
        <v>2.52</v>
      </c>
      <c r="G357">
        <v>6.3143651807862897E-2</v>
      </c>
    </row>
    <row r="358" spans="1:7" x14ac:dyDescent="0.3">
      <c r="A358" t="s">
        <v>1137</v>
      </c>
      <c r="B358" t="s">
        <v>1120</v>
      </c>
      <c r="C358" t="s">
        <v>1136</v>
      </c>
      <c r="D358">
        <v>14.856</v>
      </c>
      <c r="E358">
        <v>1.7270000000000001</v>
      </c>
      <c r="F358">
        <v>13.13</v>
      </c>
      <c r="G358">
        <v>0.88381798599892303</v>
      </c>
    </row>
    <row r="359" spans="1:7" x14ac:dyDescent="0.3">
      <c r="A359" t="s">
        <v>1140</v>
      </c>
      <c r="B359" t="s">
        <v>1120</v>
      </c>
      <c r="C359" t="s">
        <v>1139</v>
      </c>
      <c r="D359">
        <v>75.941999999999993</v>
      </c>
      <c r="E359">
        <v>68.844999999999999</v>
      </c>
      <c r="F359">
        <v>7.1</v>
      </c>
      <c r="G359">
        <v>9.3492402096336705E-2</v>
      </c>
    </row>
    <row r="360" spans="1:7" x14ac:dyDescent="0.3">
      <c r="A360" t="s">
        <v>1143</v>
      </c>
      <c r="B360" t="s">
        <v>1120</v>
      </c>
      <c r="C360" t="s">
        <v>1142</v>
      </c>
      <c r="D360">
        <v>120.785</v>
      </c>
      <c r="E360">
        <v>46.515000000000001</v>
      </c>
      <c r="F360">
        <v>74.27</v>
      </c>
      <c r="G360">
        <v>0.614894233555491</v>
      </c>
    </row>
    <row r="361" spans="1:7" x14ac:dyDescent="0.3">
      <c r="A361" t="s">
        <v>1146</v>
      </c>
      <c r="B361" t="s">
        <v>1120</v>
      </c>
      <c r="C361" t="s">
        <v>1145</v>
      </c>
      <c r="D361">
        <v>39.445999999999998</v>
      </c>
      <c r="E361">
        <v>35.645000000000003</v>
      </c>
      <c r="F361">
        <v>3.8</v>
      </c>
      <c r="G361">
        <v>9.6334229072656305E-2</v>
      </c>
    </row>
    <row r="362" spans="1:7" x14ac:dyDescent="0.3">
      <c r="A362" t="s">
        <v>1149</v>
      </c>
      <c r="B362" t="s">
        <v>1120</v>
      </c>
      <c r="C362" t="s">
        <v>1148</v>
      </c>
      <c r="D362">
        <v>42.491999999999997</v>
      </c>
      <c r="E362">
        <v>40.197000000000003</v>
      </c>
      <c r="F362">
        <v>2.2999999999999998</v>
      </c>
      <c r="G362">
        <v>5.4127835827920599E-2</v>
      </c>
    </row>
    <row r="363" spans="1:7" x14ac:dyDescent="0.3">
      <c r="A363" t="s">
        <v>1152</v>
      </c>
      <c r="B363" t="s">
        <v>1120</v>
      </c>
      <c r="C363" t="s">
        <v>1151</v>
      </c>
      <c r="D363">
        <v>46.165999999999997</v>
      </c>
      <c r="E363">
        <v>32.183999999999997</v>
      </c>
      <c r="F363">
        <v>13.98</v>
      </c>
      <c r="G363">
        <v>0.302820257332236</v>
      </c>
    </row>
    <row r="364" spans="1:7" x14ac:dyDescent="0.3">
      <c r="A364" t="s">
        <v>1155</v>
      </c>
      <c r="B364" t="s">
        <v>1120</v>
      </c>
      <c r="C364" t="s">
        <v>1154</v>
      </c>
      <c r="D364">
        <v>69.174999999999997</v>
      </c>
      <c r="E364">
        <v>60.802999999999997</v>
      </c>
      <c r="F364">
        <v>8.3699999999999992</v>
      </c>
      <c r="G364">
        <v>0.120997470184315</v>
      </c>
    </row>
    <row r="365" spans="1:7" x14ac:dyDescent="0.3">
      <c r="A365" t="s">
        <v>1158</v>
      </c>
      <c r="B365" t="s">
        <v>1120</v>
      </c>
      <c r="C365" t="s">
        <v>1157</v>
      </c>
      <c r="D365">
        <v>11.475</v>
      </c>
      <c r="E365">
        <v>0</v>
      </c>
      <c r="F365">
        <v>11.475</v>
      </c>
      <c r="G365">
        <v>1</v>
      </c>
    </row>
    <row r="366" spans="1:7" x14ac:dyDescent="0.3">
      <c r="A366" t="s">
        <v>1161</v>
      </c>
      <c r="B366" t="s">
        <v>1120</v>
      </c>
      <c r="C366" t="s">
        <v>1160</v>
      </c>
      <c r="D366">
        <v>59.125999999999998</v>
      </c>
      <c r="E366">
        <v>38.780999999999999</v>
      </c>
      <c r="F366">
        <v>20.350000000000001</v>
      </c>
      <c r="G366">
        <v>0.34418022528160203</v>
      </c>
    </row>
    <row r="367" spans="1:7" x14ac:dyDescent="0.3">
      <c r="A367" t="s">
        <v>1164</v>
      </c>
      <c r="B367" t="s">
        <v>1120</v>
      </c>
      <c r="C367" t="s">
        <v>1163</v>
      </c>
      <c r="D367">
        <v>11.462</v>
      </c>
      <c r="E367">
        <v>0</v>
      </c>
      <c r="F367">
        <v>11.462</v>
      </c>
      <c r="G367">
        <v>1</v>
      </c>
    </row>
    <row r="368" spans="1:7" x14ac:dyDescent="0.3">
      <c r="A368" t="s">
        <v>1167</v>
      </c>
      <c r="B368" t="s">
        <v>1120</v>
      </c>
      <c r="C368" t="s">
        <v>1166</v>
      </c>
      <c r="D368">
        <v>56.015999999999998</v>
      </c>
      <c r="E368">
        <v>48.274000000000001</v>
      </c>
      <c r="F368">
        <v>7.74</v>
      </c>
      <c r="G368">
        <v>0.13817480719794301</v>
      </c>
    </row>
    <row r="369" spans="1:7" x14ac:dyDescent="0.3">
      <c r="A369" t="s">
        <v>1170</v>
      </c>
      <c r="B369" t="s">
        <v>1120</v>
      </c>
      <c r="C369" t="s">
        <v>1169</v>
      </c>
      <c r="D369">
        <v>155.37299999999999</v>
      </c>
      <c r="E369">
        <v>133.846</v>
      </c>
      <c r="F369">
        <v>21.53</v>
      </c>
      <c r="G369">
        <v>0.13856976437347501</v>
      </c>
    </row>
    <row r="370" spans="1:7" x14ac:dyDescent="0.3">
      <c r="A370" t="s">
        <v>1173</v>
      </c>
      <c r="B370" t="s">
        <v>1120</v>
      </c>
      <c r="C370" t="s">
        <v>1172</v>
      </c>
      <c r="D370">
        <v>42.14</v>
      </c>
      <c r="E370">
        <v>33.573</v>
      </c>
      <c r="F370">
        <v>8.57</v>
      </c>
      <c r="G370">
        <v>0.203369719981016</v>
      </c>
    </row>
    <row r="371" spans="1:7" x14ac:dyDescent="0.3">
      <c r="A371" t="s">
        <v>1176</v>
      </c>
      <c r="B371" t="s">
        <v>1120</v>
      </c>
      <c r="C371" t="s">
        <v>1175</v>
      </c>
      <c r="D371">
        <v>122.242</v>
      </c>
      <c r="E371">
        <v>103.41</v>
      </c>
      <c r="F371">
        <v>18.829999999999998</v>
      </c>
      <c r="G371">
        <v>0.15403871009963799</v>
      </c>
    </row>
    <row r="372" spans="1:7" x14ac:dyDescent="0.3">
      <c r="A372" t="s">
        <v>1179</v>
      </c>
      <c r="B372" t="s">
        <v>1120</v>
      </c>
      <c r="C372" t="s">
        <v>1178</v>
      </c>
      <c r="D372">
        <v>120.682</v>
      </c>
      <c r="E372">
        <v>69.971000000000004</v>
      </c>
      <c r="F372">
        <v>50.71</v>
      </c>
      <c r="G372">
        <v>0.420195223811339</v>
      </c>
    </row>
    <row r="373" spans="1:7" x14ac:dyDescent="0.3">
      <c r="A373" t="s">
        <v>1182</v>
      </c>
      <c r="B373" t="s">
        <v>1120</v>
      </c>
      <c r="C373" t="s">
        <v>1181</v>
      </c>
      <c r="D373">
        <v>48.411000000000001</v>
      </c>
      <c r="E373">
        <v>21.161000000000001</v>
      </c>
      <c r="F373">
        <v>27.25</v>
      </c>
      <c r="G373">
        <v>0.56288859969841598</v>
      </c>
    </row>
    <row r="374" spans="1:7" x14ac:dyDescent="0.3">
      <c r="A374" t="s">
        <v>1185</v>
      </c>
      <c r="B374" t="s">
        <v>1120</v>
      </c>
      <c r="C374" t="s">
        <v>1184</v>
      </c>
      <c r="D374">
        <v>257.65800000000002</v>
      </c>
      <c r="E374">
        <v>228.01599999999999</v>
      </c>
      <c r="F374">
        <v>29.64</v>
      </c>
      <c r="G374">
        <v>0.115036210791049</v>
      </c>
    </row>
    <row r="375" spans="1:7" x14ac:dyDescent="0.3">
      <c r="A375" t="s">
        <v>1188</v>
      </c>
      <c r="B375" t="s">
        <v>1120</v>
      </c>
      <c r="C375" t="s">
        <v>1187</v>
      </c>
      <c r="D375">
        <v>89.570999999999998</v>
      </c>
      <c r="E375">
        <v>83.849000000000004</v>
      </c>
      <c r="F375">
        <v>5.72</v>
      </c>
      <c r="G375">
        <v>6.38599546728294E-2</v>
      </c>
    </row>
    <row r="376" spans="1:7" x14ac:dyDescent="0.3">
      <c r="A376" t="s">
        <v>1191</v>
      </c>
      <c r="B376" t="s">
        <v>1120</v>
      </c>
      <c r="C376" t="s">
        <v>1190</v>
      </c>
      <c r="D376">
        <v>45.606999999999999</v>
      </c>
      <c r="E376">
        <v>42.567999999999998</v>
      </c>
      <c r="F376">
        <v>3.04</v>
      </c>
      <c r="G376">
        <v>6.6656434319293106E-2</v>
      </c>
    </row>
    <row r="377" spans="1:7" x14ac:dyDescent="0.3">
      <c r="A377" t="s">
        <v>1194</v>
      </c>
      <c r="B377" t="s">
        <v>1120</v>
      </c>
      <c r="C377" t="s">
        <v>1193</v>
      </c>
      <c r="D377">
        <v>82.590999999999994</v>
      </c>
      <c r="E377">
        <v>78.991</v>
      </c>
      <c r="F377">
        <v>3.6</v>
      </c>
      <c r="G377">
        <v>4.3588284437771699E-2</v>
      </c>
    </row>
    <row r="378" spans="1:7" x14ac:dyDescent="0.3">
      <c r="A378" t="s">
        <v>1197</v>
      </c>
      <c r="B378" t="s">
        <v>1120</v>
      </c>
      <c r="C378" t="s">
        <v>1196</v>
      </c>
      <c r="D378">
        <v>57.710999999999999</v>
      </c>
      <c r="E378">
        <v>42.670999999999999</v>
      </c>
      <c r="F378">
        <v>15.04</v>
      </c>
      <c r="G378">
        <v>0.26060889605101301</v>
      </c>
    </row>
    <row r="379" spans="1:7" x14ac:dyDescent="0.3">
      <c r="A379" t="s">
        <v>1200</v>
      </c>
      <c r="B379" t="s">
        <v>1120</v>
      </c>
      <c r="C379" t="s">
        <v>1199</v>
      </c>
      <c r="D379">
        <v>75.453000000000003</v>
      </c>
      <c r="E379">
        <v>62.868000000000002</v>
      </c>
      <c r="F379">
        <v>12.59</v>
      </c>
      <c r="G379">
        <v>0.166858839277431</v>
      </c>
    </row>
    <row r="380" spans="1:7" x14ac:dyDescent="0.3">
      <c r="A380" t="s">
        <v>1203</v>
      </c>
      <c r="B380" t="s">
        <v>1120</v>
      </c>
      <c r="C380" t="s">
        <v>1202</v>
      </c>
      <c r="D380">
        <v>47.548999999999999</v>
      </c>
      <c r="E380">
        <v>45.499000000000002</v>
      </c>
      <c r="F380">
        <v>2.0499999999999998</v>
      </c>
      <c r="G380">
        <v>4.3113419840585497E-2</v>
      </c>
    </row>
    <row r="381" spans="1:7" x14ac:dyDescent="0.3">
      <c r="A381" t="s">
        <v>1206</v>
      </c>
      <c r="B381" t="s">
        <v>1120</v>
      </c>
      <c r="C381" t="s">
        <v>1205</v>
      </c>
      <c r="D381">
        <v>180.23400000000001</v>
      </c>
      <c r="E381">
        <v>168.19200000000001</v>
      </c>
      <c r="F381">
        <v>12.04</v>
      </c>
      <c r="G381">
        <v>6.6802046228791503E-2</v>
      </c>
    </row>
    <row r="382" spans="1:7" x14ac:dyDescent="0.3">
      <c r="A382" t="s">
        <v>1209</v>
      </c>
      <c r="B382" t="s">
        <v>1120</v>
      </c>
      <c r="C382" t="s">
        <v>1208</v>
      </c>
      <c r="D382">
        <v>74.588999999999999</v>
      </c>
      <c r="E382">
        <v>50.177999999999997</v>
      </c>
      <c r="F382">
        <v>24.41</v>
      </c>
      <c r="G382">
        <v>0.32726005175025802</v>
      </c>
    </row>
    <row r="383" spans="1:7" x14ac:dyDescent="0.3">
      <c r="A383" t="s">
        <v>1212</v>
      </c>
      <c r="B383" t="s">
        <v>1120</v>
      </c>
      <c r="C383" t="s">
        <v>1211</v>
      </c>
      <c r="D383">
        <v>319.81</v>
      </c>
      <c r="E383">
        <v>265.77699999999999</v>
      </c>
      <c r="F383">
        <v>54.03</v>
      </c>
      <c r="G383">
        <v>0.16894406053594299</v>
      </c>
    </row>
    <row r="384" spans="1:7" x14ac:dyDescent="0.3">
      <c r="A384" t="s">
        <v>1215</v>
      </c>
      <c r="B384" t="s">
        <v>1120</v>
      </c>
      <c r="C384" t="s">
        <v>1214</v>
      </c>
      <c r="D384">
        <v>158.45599999999999</v>
      </c>
      <c r="E384">
        <v>148.40199999999999</v>
      </c>
      <c r="F384">
        <v>10.050000000000001</v>
      </c>
      <c r="G384">
        <v>6.3424546877366594E-2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FBA2-EB07-49FA-8CF6-37DB911A9F01}">
  <sheetPr codeName="Sheet2"/>
  <dimension ref="A1:A109"/>
  <sheetViews>
    <sheetView topLeftCell="A93" workbookViewId="0">
      <selection activeCell="A110" sqref="A110:XFD116"/>
    </sheetView>
  </sheetViews>
  <sheetFormatPr defaultRowHeight="14.4" x14ac:dyDescent="0.3"/>
  <sheetData>
    <row r="1" spans="1:1" x14ac:dyDescent="0.3">
      <c r="A1" t="s">
        <v>1</v>
      </c>
    </row>
    <row r="3" spans="1:1" x14ac:dyDescent="0.3">
      <c r="A3" t="s">
        <v>5</v>
      </c>
    </row>
    <row r="4" spans="1:1" x14ac:dyDescent="0.3">
      <c r="A4" t="s">
        <v>6</v>
      </c>
    </row>
    <row r="5" spans="1:1" x14ac:dyDescent="0.3">
      <c r="A5" t="s">
        <v>2</v>
      </c>
    </row>
    <row r="7" spans="1:1" x14ac:dyDescent="0.3">
      <c r="A7" t="s">
        <v>7</v>
      </c>
    </row>
    <row r="8" spans="1:1" x14ac:dyDescent="0.3">
      <c r="A8" t="s">
        <v>8</v>
      </c>
    </row>
    <row r="9" spans="1:1" x14ac:dyDescent="0.3">
      <c r="A9" t="s">
        <v>9</v>
      </c>
    </row>
    <row r="10" spans="1:1" x14ac:dyDescent="0.3">
      <c r="A10" t="s">
        <v>10</v>
      </c>
    </row>
    <row r="11" spans="1:1" x14ac:dyDescent="0.3">
      <c r="A11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3" spans="1:1" x14ac:dyDescent="0.3">
      <c r="A23" t="s">
        <v>20</v>
      </c>
    </row>
    <row r="24" spans="1:1" x14ac:dyDescent="0.3">
      <c r="A24" t="s">
        <v>21</v>
      </c>
    </row>
    <row r="25" spans="1:1" x14ac:dyDescent="0.3">
      <c r="A25" t="s">
        <v>22</v>
      </c>
    </row>
    <row r="27" spans="1:1" x14ac:dyDescent="0.3">
      <c r="A27" t="s">
        <v>23</v>
      </c>
    </row>
    <row r="28" spans="1:1" x14ac:dyDescent="0.3">
      <c r="A28" t="s">
        <v>25</v>
      </c>
    </row>
    <row r="29" spans="1:1" x14ac:dyDescent="0.3">
      <c r="A29" t="s">
        <v>26</v>
      </c>
    </row>
    <row r="30" spans="1:1" x14ac:dyDescent="0.3">
      <c r="A30" t="s">
        <v>27</v>
      </c>
    </row>
    <row r="31" spans="1:1" x14ac:dyDescent="0.3">
      <c r="A31" t="s">
        <v>29</v>
      </c>
    </row>
    <row r="32" spans="1:1" x14ac:dyDescent="0.3">
      <c r="A32" t="s">
        <v>30</v>
      </c>
    </row>
    <row r="33" spans="1:1" x14ac:dyDescent="0.3">
      <c r="A33" t="s">
        <v>31</v>
      </c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  <row r="38" spans="1:1" x14ac:dyDescent="0.3">
      <c r="A38" t="s">
        <v>36</v>
      </c>
    </row>
    <row r="39" spans="1:1" x14ac:dyDescent="0.3">
      <c r="A39" t="s">
        <v>37</v>
      </c>
    </row>
    <row r="40" spans="1:1" x14ac:dyDescent="0.3">
      <c r="A40" t="s">
        <v>38</v>
      </c>
    </row>
    <row r="41" spans="1:1" x14ac:dyDescent="0.3">
      <c r="A41" t="s">
        <v>39</v>
      </c>
    </row>
    <row r="42" spans="1:1" x14ac:dyDescent="0.3">
      <c r="A42" t="s">
        <v>40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46</v>
      </c>
    </row>
    <row r="47" spans="1:1" x14ac:dyDescent="0.3">
      <c r="A47" t="s">
        <v>47</v>
      </c>
    </row>
    <row r="48" spans="1:1" x14ac:dyDescent="0.3">
      <c r="A48" t="s">
        <v>48</v>
      </c>
    </row>
    <row r="49" spans="1:1" x14ac:dyDescent="0.3">
      <c r="A49" t="s">
        <v>49</v>
      </c>
    </row>
    <row r="50" spans="1:1" x14ac:dyDescent="0.3">
      <c r="A50" t="s">
        <v>50</v>
      </c>
    </row>
    <row r="51" spans="1:1" x14ac:dyDescent="0.3">
      <c r="A51" t="s">
        <v>51</v>
      </c>
    </row>
    <row r="52" spans="1:1" x14ac:dyDescent="0.3">
      <c r="A52" t="s">
        <v>52</v>
      </c>
    </row>
    <row r="53" spans="1:1" x14ac:dyDescent="0.3">
      <c r="A53" t="s">
        <v>53</v>
      </c>
    </row>
    <row r="54" spans="1:1" x14ac:dyDescent="0.3">
      <c r="A54" t="s">
        <v>54</v>
      </c>
    </row>
    <row r="55" spans="1:1" x14ac:dyDescent="0.3">
      <c r="A55" t="s">
        <v>55</v>
      </c>
    </row>
    <row r="56" spans="1:1" x14ac:dyDescent="0.3">
      <c r="A56" t="s">
        <v>56</v>
      </c>
    </row>
    <row r="57" spans="1:1" x14ac:dyDescent="0.3">
      <c r="A57" t="s">
        <v>57</v>
      </c>
    </row>
    <row r="58" spans="1:1" x14ac:dyDescent="0.3">
      <c r="A58" t="s">
        <v>58</v>
      </c>
    </row>
    <row r="59" spans="1:1" x14ac:dyDescent="0.3">
      <c r="A59" t="s">
        <v>59</v>
      </c>
    </row>
    <row r="60" spans="1:1" x14ac:dyDescent="0.3">
      <c r="A60" t="s">
        <v>60</v>
      </c>
    </row>
    <row r="61" spans="1:1" x14ac:dyDescent="0.3">
      <c r="A61" t="s">
        <v>61</v>
      </c>
    </row>
    <row r="62" spans="1:1" x14ac:dyDescent="0.3">
      <c r="A62" t="s">
        <v>62</v>
      </c>
    </row>
    <row r="63" spans="1:1" x14ac:dyDescent="0.3">
      <c r="A63" t="s">
        <v>63</v>
      </c>
    </row>
    <row r="64" spans="1:1" x14ac:dyDescent="0.3">
      <c r="A64" t="s">
        <v>65</v>
      </c>
    </row>
    <row r="65" spans="1:1" x14ac:dyDescent="0.3">
      <c r="A65" t="s">
        <v>67</v>
      </c>
    </row>
    <row r="66" spans="1:1" x14ac:dyDescent="0.3">
      <c r="A66" t="s">
        <v>68</v>
      </c>
    </row>
    <row r="67" spans="1:1" x14ac:dyDescent="0.3">
      <c r="A67" t="s">
        <v>69</v>
      </c>
    </row>
    <row r="68" spans="1:1" x14ac:dyDescent="0.3">
      <c r="A68" t="s">
        <v>70</v>
      </c>
    </row>
    <row r="69" spans="1:1" x14ac:dyDescent="0.3">
      <c r="A69" t="s">
        <v>71</v>
      </c>
    </row>
    <row r="70" spans="1:1" x14ac:dyDescent="0.3">
      <c r="A70" t="s">
        <v>72</v>
      </c>
    </row>
    <row r="71" spans="1:1" x14ac:dyDescent="0.3">
      <c r="A71" t="s">
        <v>74</v>
      </c>
    </row>
    <row r="72" spans="1:1" x14ac:dyDescent="0.3">
      <c r="A72" t="s">
        <v>75</v>
      </c>
    </row>
    <row r="73" spans="1:1" x14ac:dyDescent="0.3">
      <c r="A73" t="s">
        <v>76</v>
      </c>
    </row>
    <row r="74" spans="1:1" x14ac:dyDescent="0.3">
      <c r="A74" t="s">
        <v>77</v>
      </c>
    </row>
    <row r="75" spans="1:1" x14ac:dyDescent="0.3">
      <c r="A75" t="s">
        <v>78</v>
      </c>
    </row>
    <row r="76" spans="1:1" x14ac:dyDescent="0.3">
      <c r="A76" t="s">
        <v>79</v>
      </c>
    </row>
    <row r="77" spans="1:1" x14ac:dyDescent="0.3">
      <c r="A77" t="s">
        <v>80</v>
      </c>
    </row>
    <row r="78" spans="1:1" x14ac:dyDescent="0.3">
      <c r="A78" t="s">
        <v>81</v>
      </c>
    </row>
    <row r="79" spans="1:1" x14ac:dyDescent="0.3">
      <c r="A79" t="s">
        <v>82</v>
      </c>
    </row>
    <row r="80" spans="1:1" x14ac:dyDescent="0.3">
      <c r="A80" t="s">
        <v>83</v>
      </c>
    </row>
    <row r="81" spans="1:1" x14ac:dyDescent="0.3">
      <c r="A81" t="s">
        <v>84</v>
      </c>
    </row>
    <row r="82" spans="1:1" x14ac:dyDescent="0.3">
      <c r="A82" t="s">
        <v>85</v>
      </c>
    </row>
    <row r="83" spans="1:1" x14ac:dyDescent="0.3">
      <c r="A83" t="s">
        <v>86</v>
      </c>
    </row>
    <row r="84" spans="1:1" x14ac:dyDescent="0.3">
      <c r="A84" t="s">
        <v>87</v>
      </c>
    </row>
    <row r="85" spans="1:1" x14ac:dyDescent="0.3">
      <c r="A85" t="s">
        <v>88</v>
      </c>
    </row>
    <row r="86" spans="1:1" x14ac:dyDescent="0.3">
      <c r="A86" t="s">
        <v>89</v>
      </c>
    </row>
    <row r="87" spans="1:1" x14ac:dyDescent="0.3">
      <c r="A87" t="s">
        <v>90</v>
      </c>
    </row>
    <row r="88" spans="1:1" x14ac:dyDescent="0.3">
      <c r="A88" t="s">
        <v>91</v>
      </c>
    </row>
    <row r="89" spans="1:1" x14ac:dyDescent="0.3">
      <c r="A89" t="s">
        <v>92</v>
      </c>
    </row>
    <row r="90" spans="1:1" x14ac:dyDescent="0.3">
      <c r="A90" t="s">
        <v>93</v>
      </c>
    </row>
    <row r="91" spans="1:1" x14ac:dyDescent="0.3">
      <c r="A91" t="s">
        <v>94</v>
      </c>
    </row>
    <row r="92" spans="1:1" x14ac:dyDescent="0.3">
      <c r="A92" t="s">
        <v>95</v>
      </c>
    </row>
    <row r="93" spans="1:1" x14ac:dyDescent="0.3">
      <c r="A93" t="s">
        <v>96</v>
      </c>
    </row>
    <row r="94" spans="1:1" x14ac:dyDescent="0.3">
      <c r="A94" t="s">
        <v>97</v>
      </c>
    </row>
    <row r="95" spans="1:1" x14ac:dyDescent="0.3">
      <c r="A95" t="s">
        <v>98</v>
      </c>
    </row>
    <row r="96" spans="1:1" x14ac:dyDescent="0.3">
      <c r="A96" t="s">
        <v>99</v>
      </c>
    </row>
    <row r="97" spans="1:1" x14ac:dyDescent="0.3">
      <c r="A97" t="s">
        <v>100</v>
      </c>
    </row>
    <row r="98" spans="1:1" x14ac:dyDescent="0.3">
      <c r="A98" t="s">
        <v>101</v>
      </c>
    </row>
    <row r="99" spans="1:1" x14ac:dyDescent="0.3">
      <c r="A99" t="s">
        <v>102</v>
      </c>
    </row>
    <row r="100" spans="1:1" x14ac:dyDescent="0.3">
      <c r="A100" t="s">
        <v>103</v>
      </c>
    </row>
    <row r="101" spans="1:1" x14ac:dyDescent="0.3">
      <c r="A101" t="s">
        <v>104</v>
      </c>
    </row>
    <row r="102" spans="1:1" x14ac:dyDescent="0.3">
      <c r="A102" t="s">
        <v>105</v>
      </c>
    </row>
    <row r="103" spans="1:1" x14ac:dyDescent="0.3">
      <c r="A103" t="s">
        <v>106</v>
      </c>
    </row>
    <row r="104" spans="1:1" x14ac:dyDescent="0.3">
      <c r="A104" t="s">
        <v>107</v>
      </c>
    </row>
    <row r="105" spans="1:1" x14ac:dyDescent="0.3">
      <c r="A105" t="s">
        <v>108</v>
      </c>
    </row>
    <row r="106" spans="1:1" x14ac:dyDescent="0.3">
      <c r="A106" t="s">
        <v>109</v>
      </c>
    </row>
    <row r="107" spans="1:1" x14ac:dyDescent="0.3">
      <c r="A107" t="s">
        <v>110</v>
      </c>
    </row>
    <row r="108" spans="1:1" x14ac:dyDescent="0.3">
      <c r="A108" t="s">
        <v>111</v>
      </c>
    </row>
    <row r="109" spans="1:1" x14ac:dyDescent="0.3">
      <c r="A109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700E-E3C3-43D5-A005-4B27F9B7D5AE}">
  <sheetPr codeName="Sheet3"/>
  <dimension ref="A1:I455"/>
  <sheetViews>
    <sheetView topLeftCell="A429" workbookViewId="0">
      <selection activeCell="A15" sqref="A1:XFD1048576"/>
    </sheetView>
  </sheetViews>
  <sheetFormatPr defaultRowHeight="14.4" x14ac:dyDescent="0.3"/>
  <sheetData>
    <row r="1" spans="1:9" x14ac:dyDescent="0.3">
      <c r="A1" t="s">
        <v>154</v>
      </c>
      <c r="B1" t="s">
        <v>11</v>
      </c>
      <c r="H1" t="s">
        <v>396</v>
      </c>
      <c r="I1" t="s">
        <v>397</v>
      </c>
    </row>
    <row r="2" spans="1:9" x14ac:dyDescent="0.3">
      <c r="A2" t="s">
        <v>185</v>
      </c>
      <c r="B2" t="s">
        <v>11</v>
      </c>
      <c r="H2" t="s">
        <v>345</v>
      </c>
      <c r="I2" t="s">
        <v>398</v>
      </c>
    </row>
    <row r="3" spans="1:9" x14ac:dyDescent="0.3">
      <c r="A3" t="s">
        <v>135</v>
      </c>
      <c r="B3" t="s">
        <v>11</v>
      </c>
      <c r="H3" t="s">
        <v>346</v>
      </c>
      <c r="I3" t="s">
        <v>398</v>
      </c>
    </row>
    <row r="4" spans="1:9" x14ac:dyDescent="0.3">
      <c r="A4" t="s">
        <v>137</v>
      </c>
      <c r="B4" t="s">
        <v>11</v>
      </c>
      <c r="H4" t="s">
        <v>347</v>
      </c>
      <c r="I4" t="s">
        <v>398</v>
      </c>
    </row>
    <row r="5" spans="1:9" x14ac:dyDescent="0.3">
      <c r="A5" t="s">
        <v>394</v>
      </c>
      <c r="B5" t="s">
        <v>11</v>
      </c>
      <c r="H5" t="s">
        <v>348</v>
      </c>
      <c r="I5" t="s">
        <v>399</v>
      </c>
    </row>
    <row r="6" spans="1:9" x14ac:dyDescent="0.3">
      <c r="A6" t="s">
        <v>164</v>
      </c>
      <c r="B6" t="s">
        <v>11</v>
      </c>
      <c r="H6" t="s">
        <v>349</v>
      </c>
      <c r="I6" t="s">
        <v>399</v>
      </c>
    </row>
    <row r="7" spans="1:9" x14ac:dyDescent="0.3">
      <c r="A7" t="s">
        <v>172</v>
      </c>
      <c r="B7" t="s">
        <v>11</v>
      </c>
      <c r="H7" t="s">
        <v>350</v>
      </c>
      <c r="I7" t="s">
        <v>399</v>
      </c>
    </row>
    <row r="8" spans="1:9" x14ac:dyDescent="0.3">
      <c r="A8" t="s">
        <v>179</v>
      </c>
      <c r="B8" t="s">
        <v>11</v>
      </c>
      <c r="H8" t="s">
        <v>351</v>
      </c>
      <c r="I8" t="s">
        <v>399</v>
      </c>
    </row>
    <row r="9" spans="1:9" x14ac:dyDescent="0.3">
      <c r="A9" t="s">
        <v>155</v>
      </c>
      <c r="B9" t="s">
        <v>11</v>
      </c>
      <c r="H9" t="s">
        <v>352</v>
      </c>
      <c r="I9" t="s">
        <v>399</v>
      </c>
    </row>
    <row r="10" spans="1:9" x14ac:dyDescent="0.3">
      <c r="A10" t="s">
        <v>186</v>
      </c>
      <c r="B10" t="s">
        <v>11</v>
      </c>
      <c r="H10" t="s">
        <v>353</v>
      </c>
      <c r="I10" t="s">
        <v>399</v>
      </c>
    </row>
    <row r="11" spans="1:9" x14ac:dyDescent="0.3">
      <c r="A11" t="s">
        <v>29</v>
      </c>
      <c r="B11" t="s">
        <v>11</v>
      </c>
      <c r="H11" t="s">
        <v>354</v>
      </c>
      <c r="I11" t="s">
        <v>399</v>
      </c>
    </row>
    <row r="12" spans="1:9" x14ac:dyDescent="0.3">
      <c r="A12" t="s">
        <v>182</v>
      </c>
      <c r="B12" t="s">
        <v>11</v>
      </c>
      <c r="H12" t="s">
        <v>355</v>
      </c>
      <c r="I12" t="s">
        <v>400</v>
      </c>
    </row>
    <row r="13" spans="1:9" x14ac:dyDescent="0.3">
      <c r="A13" t="s">
        <v>32</v>
      </c>
      <c r="B13" t="s">
        <v>11</v>
      </c>
      <c r="H13" t="s">
        <v>254</v>
      </c>
      <c r="I13" t="s">
        <v>55</v>
      </c>
    </row>
    <row r="14" spans="1:9" x14ac:dyDescent="0.3">
      <c r="A14" t="s">
        <v>393</v>
      </c>
      <c r="B14" t="s">
        <v>11</v>
      </c>
      <c r="H14" t="s">
        <v>356</v>
      </c>
      <c r="I14" t="s">
        <v>400</v>
      </c>
    </row>
    <row r="15" spans="1:9" x14ac:dyDescent="0.3">
      <c r="A15" t="s">
        <v>38</v>
      </c>
      <c r="B15" t="s">
        <v>11</v>
      </c>
      <c r="H15" t="s">
        <v>56</v>
      </c>
      <c r="I15" t="s">
        <v>45</v>
      </c>
    </row>
    <row r="16" spans="1:9" x14ac:dyDescent="0.3">
      <c r="A16" t="s">
        <v>130</v>
      </c>
      <c r="B16" t="s">
        <v>11</v>
      </c>
      <c r="H16" t="s">
        <v>286</v>
      </c>
      <c r="I16" t="s">
        <v>150</v>
      </c>
    </row>
    <row r="17" spans="1:9" x14ac:dyDescent="0.3">
      <c r="A17" t="s">
        <v>144</v>
      </c>
      <c r="B17" t="s">
        <v>11</v>
      </c>
      <c r="H17" t="s">
        <v>360</v>
      </c>
      <c r="I17" t="s">
        <v>401</v>
      </c>
    </row>
    <row r="18" spans="1:9" x14ac:dyDescent="0.3">
      <c r="A18" t="s">
        <v>43</v>
      </c>
      <c r="B18" t="s">
        <v>11</v>
      </c>
      <c r="H18" t="s">
        <v>357</v>
      </c>
      <c r="I18" t="s">
        <v>400</v>
      </c>
    </row>
    <row r="19" spans="1:9" x14ac:dyDescent="0.3">
      <c r="A19" t="s">
        <v>132</v>
      </c>
      <c r="B19" t="s">
        <v>11</v>
      </c>
      <c r="H19" t="s">
        <v>287</v>
      </c>
      <c r="I19" t="s">
        <v>150</v>
      </c>
    </row>
    <row r="20" spans="1:9" x14ac:dyDescent="0.3">
      <c r="A20" t="s">
        <v>122</v>
      </c>
      <c r="B20" t="s">
        <v>11</v>
      </c>
      <c r="H20" t="s">
        <v>255</v>
      </c>
      <c r="I20" t="s">
        <v>55</v>
      </c>
    </row>
    <row r="21" spans="1:9" x14ac:dyDescent="0.3">
      <c r="A21" t="s">
        <v>52</v>
      </c>
      <c r="B21" t="s">
        <v>11</v>
      </c>
      <c r="H21" t="s">
        <v>79</v>
      </c>
      <c r="I21" t="s">
        <v>45</v>
      </c>
    </row>
    <row r="22" spans="1:9" x14ac:dyDescent="0.3">
      <c r="A22" t="s">
        <v>53</v>
      </c>
      <c r="B22" t="s">
        <v>11</v>
      </c>
      <c r="H22" t="s">
        <v>256</v>
      </c>
      <c r="I22" t="s">
        <v>55</v>
      </c>
    </row>
    <row r="23" spans="1:9" x14ac:dyDescent="0.3">
      <c r="A23" t="s">
        <v>183</v>
      </c>
      <c r="B23" t="s">
        <v>11</v>
      </c>
      <c r="H23" t="s">
        <v>106</v>
      </c>
      <c r="I23" t="s">
        <v>45</v>
      </c>
    </row>
    <row r="24" spans="1:9" x14ac:dyDescent="0.3">
      <c r="A24" t="s">
        <v>138</v>
      </c>
      <c r="B24" t="s">
        <v>11</v>
      </c>
      <c r="H24" t="s">
        <v>358</v>
      </c>
      <c r="I24" t="s">
        <v>400</v>
      </c>
    </row>
    <row r="25" spans="1:9" x14ac:dyDescent="0.3">
      <c r="A25" t="s">
        <v>145</v>
      </c>
      <c r="B25" t="s">
        <v>11</v>
      </c>
      <c r="H25" t="s">
        <v>94</v>
      </c>
      <c r="I25" t="s">
        <v>150</v>
      </c>
    </row>
    <row r="26" spans="1:9" x14ac:dyDescent="0.3">
      <c r="A26" t="s">
        <v>168</v>
      </c>
      <c r="B26" t="s">
        <v>11</v>
      </c>
      <c r="H26" t="s">
        <v>361</v>
      </c>
      <c r="I26" t="s">
        <v>402</v>
      </c>
    </row>
    <row r="27" spans="1:9" x14ac:dyDescent="0.3">
      <c r="A27" t="s">
        <v>171</v>
      </c>
      <c r="B27" t="s">
        <v>11</v>
      </c>
      <c r="H27" t="s">
        <v>359</v>
      </c>
      <c r="I27" t="s">
        <v>400</v>
      </c>
    </row>
    <row r="28" spans="1:9" x14ac:dyDescent="0.3">
      <c r="A28" t="s">
        <v>126</v>
      </c>
      <c r="B28" t="s">
        <v>11</v>
      </c>
      <c r="H28" t="s">
        <v>212</v>
      </c>
      <c r="I28" t="s">
        <v>134</v>
      </c>
    </row>
    <row r="29" spans="1:9" x14ac:dyDescent="0.3">
      <c r="A29" t="s">
        <v>178</v>
      </c>
      <c r="B29" t="s">
        <v>11</v>
      </c>
      <c r="H29" t="s">
        <v>257</v>
      </c>
      <c r="I29" t="s">
        <v>55</v>
      </c>
    </row>
    <row r="30" spans="1:9" x14ac:dyDescent="0.3">
      <c r="A30" t="s">
        <v>141</v>
      </c>
      <c r="B30" t="s">
        <v>11</v>
      </c>
      <c r="H30" t="s">
        <v>362</v>
      </c>
      <c r="I30" t="s">
        <v>402</v>
      </c>
    </row>
    <row r="31" spans="1:9" x14ac:dyDescent="0.3">
      <c r="A31" t="s">
        <v>70</v>
      </c>
      <c r="B31" t="s">
        <v>11</v>
      </c>
      <c r="H31" t="s">
        <v>105</v>
      </c>
      <c r="I31" t="s">
        <v>150</v>
      </c>
    </row>
    <row r="32" spans="1:9" x14ac:dyDescent="0.3">
      <c r="A32" t="s">
        <v>72</v>
      </c>
      <c r="B32" t="s">
        <v>11</v>
      </c>
      <c r="H32" t="s">
        <v>27</v>
      </c>
      <c r="I32" t="s">
        <v>134</v>
      </c>
    </row>
    <row r="33" spans="1:9" x14ac:dyDescent="0.3">
      <c r="A33" t="s">
        <v>75</v>
      </c>
      <c r="B33" t="s">
        <v>11</v>
      </c>
      <c r="H33" t="s">
        <v>187</v>
      </c>
      <c r="I33" t="s">
        <v>403</v>
      </c>
    </row>
    <row r="34" spans="1:9" x14ac:dyDescent="0.3">
      <c r="A34" t="s">
        <v>148</v>
      </c>
      <c r="B34" t="s">
        <v>11</v>
      </c>
      <c r="H34" t="s">
        <v>258</v>
      </c>
      <c r="I34" t="s">
        <v>55</v>
      </c>
    </row>
    <row r="35" spans="1:9" x14ac:dyDescent="0.3">
      <c r="A35" t="s">
        <v>167</v>
      </c>
      <c r="B35" t="s">
        <v>11</v>
      </c>
      <c r="H35" t="s">
        <v>363</v>
      </c>
      <c r="I35" t="s">
        <v>402</v>
      </c>
    </row>
    <row r="36" spans="1:9" x14ac:dyDescent="0.3">
      <c r="A36" t="s">
        <v>161</v>
      </c>
      <c r="B36" t="s">
        <v>11</v>
      </c>
      <c r="H36" t="s">
        <v>213</v>
      </c>
      <c r="I36" t="s">
        <v>134</v>
      </c>
    </row>
    <row r="37" spans="1:9" x14ac:dyDescent="0.3">
      <c r="A37" t="s">
        <v>165</v>
      </c>
      <c r="B37" t="s">
        <v>11</v>
      </c>
      <c r="H37" t="s">
        <v>110</v>
      </c>
      <c r="I37" t="s">
        <v>150</v>
      </c>
    </row>
    <row r="38" spans="1:9" x14ac:dyDescent="0.3">
      <c r="A38" t="s">
        <v>180</v>
      </c>
      <c r="B38" t="s">
        <v>11</v>
      </c>
      <c r="H38" t="s">
        <v>259</v>
      </c>
      <c r="I38" t="s">
        <v>55</v>
      </c>
    </row>
    <row r="39" spans="1:9" x14ac:dyDescent="0.3">
      <c r="A39" t="s">
        <v>174</v>
      </c>
      <c r="B39" t="s">
        <v>11</v>
      </c>
      <c r="H39" t="s">
        <v>364</v>
      </c>
      <c r="I39" t="s">
        <v>402</v>
      </c>
    </row>
    <row r="40" spans="1:9" x14ac:dyDescent="0.3">
      <c r="A40" t="s">
        <v>127</v>
      </c>
      <c r="B40" t="s">
        <v>11</v>
      </c>
      <c r="H40" t="s">
        <v>188</v>
      </c>
      <c r="I40" t="s">
        <v>403</v>
      </c>
    </row>
    <row r="41" spans="1:9" x14ac:dyDescent="0.3">
      <c r="A41" t="s">
        <v>81</v>
      </c>
      <c r="B41" t="s">
        <v>11</v>
      </c>
      <c r="H41" t="s">
        <v>61</v>
      </c>
      <c r="I41" t="s">
        <v>152</v>
      </c>
    </row>
    <row r="42" spans="1:9" x14ac:dyDescent="0.3">
      <c r="A42" t="s">
        <v>86</v>
      </c>
      <c r="B42" t="s">
        <v>11</v>
      </c>
      <c r="H42" t="s">
        <v>214</v>
      </c>
      <c r="I42" t="s">
        <v>134</v>
      </c>
    </row>
    <row r="43" spans="1:9" x14ac:dyDescent="0.3">
      <c r="A43" t="s">
        <v>175</v>
      </c>
      <c r="B43" t="s">
        <v>11</v>
      </c>
      <c r="H43" t="s">
        <v>189</v>
      </c>
      <c r="I43" t="s">
        <v>403</v>
      </c>
    </row>
    <row r="44" spans="1:9" x14ac:dyDescent="0.3">
      <c r="A44" t="s">
        <v>159</v>
      </c>
      <c r="B44" t="s">
        <v>11</v>
      </c>
      <c r="H44" t="s">
        <v>365</v>
      </c>
      <c r="I44" t="s">
        <v>402</v>
      </c>
    </row>
    <row r="45" spans="1:9" x14ac:dyDescent="0.3">
      <c r="A45" t="s">
        <v>181</v>
      </c>
      <c r="B45" t="s">
        <v>11</v>
      </c>
      <c r="H45" t="s">
        <v>260</v>
      </c>
      <c r="I45" t="s">
        <v>55</v>
      </c>
    </row>
    <row r="46" spans="1:9" x14ac:dyDescent="0.3">
      <c r="A46" t="s">
        <v>169</v>
      </c>
      <c r="B46" t="s">
        <v>11</v>
      </c>
      <c r="H46" t="s">
        <v>215</v>
      </c>
      <c r="I46" t="s">
        <v>134</v>
      </c>
    </row>
    <row r="47" spans="1:9" x14ac:dyDescent="0.3">
      <c r="A47" t="s">
        <v>129</v>
      </c>
      <c r="B47" t="s">
        <v>11</v>
      </c>
      <c r="H47" t="s">
        <v>84</v>
      </c>
      <c r="I47" t="s">
        <v>152</v>
      </c>
    </row>
    <row r="48" spans="1:9" x14ac:dyDescent="0.3">
      <c r="A48" t="s">
        <v>153</v>
      </c>
      <c r="B48" t="s">
        <v>11</v>
      </c>
      <c r="H48" t="s">
        <v>77</v>
      </c>
      <c r="I48" t="s">
        <v>55</v>
      </c>
    </row>
    <row r="49" spans="1:9" x14ac:dyDescent="0.3">
      <c r="A49" t="s">
        <v>166</v>
      </c>
      <c r="B49" t="s">
        <v>11</v>
      </c>
      <c r="H49" t="s">
        <v>366</v>
      </c>
      <c r="I49" t="s">
        <v>401</v>
      </c>
    </row>
    <row r="50" spans="1:9" x14ac:dyDescent="0.3">
      <c r="A50" t="s">
        <v>151</v>
      </c>
      <c r="B50" t="s">
        <v>11</v>
      </c>
      <c r="H50" t="s">
        <v>190</v>
      </c>
      <c r="I50" t="s">
        <v>403</v>
      </c>
    </row>
    <row r="51" spans="1:9" x14ac:dyDescent="0.3">
      <c r="A51" t="s">
        <v>170</v>
      </c>
      <c r="B51" t="s">
        <v>11</v>
      </c>
      <c r="H51" t="s">
        <v>216</v>
      </c>
      <c r="I51" t="s">
        <v>134</v>
      </c>
    </row>
    <row r="52" spans="1:9" x14ac:dyDescent="0.3">
      <c r="A52" t="s">
        <v>163</v>
      </c>
      <c r="B52" t="s">
        <v>11</v>
      </c>
      <c r="H52" t="s">
        <v>95</v>
      </c>
      <c r="I52" t="s">
        <v>152</v>
      </c>
    </row>
    <row r="53" spans="1:9" x14ac:dyDescent="0.3">
      <c r="A53" t="s">
        <v>133</v>
      </c>
      <c r="B53" t="s">
        <v>11</v>
      </c>
      <c r="H53" t="s">
        <v>191</v>
      </c>
      <c r="I53" t="s">
        <v>124</v>
      </c>
    </row>
    <row r="54" spans="1:9" x14ac:dyDescent="0.3">
      <c r="A54" t="s">
        <v>173</v>
      </c>
      <c r="B54" t="s">
        <v>11</v>
      </c>
      <c r="H54" t="s">
        <v>367</v>
      </c>
      <c r="I54" t="s">
        <v>402</v>
      </c>
    </row>
    <row r="55" spans="1:9" x14ac:dyDescent="0.3">
      <c r="A55" t="s">
        <v>184</v>
      </c>
      <c r="B55" t="s">
        <v>11</v>
      </c>
      <c r="H55" t="s">
        <v>261</v>
      </c>
      <c r="I55" t="s">
        <v>55</v>
      </c>
    </row>
    <row r="56" spans="1:9" x14ac:dyDescent="0.3">
      <c r="A56" t="s">
        <v>176</v>
      </c>
      <c r="B56" t="s">
        <v>11</v>
      </c>
      <c r="H56" t="s">
        <v>288</v>
      </c>
      <c r="I56" t="s">
        <v>152</v>
      </c>
    </row>
    <row r="57" spans="1:9" x14ac:dyDescent="0.3">
      <c r="A57" t="s">
        <v>177</v>
      </c>
      <c r="B57" t="s">
        <v>11</v>
      </c>
      <c r="H57" t="s">
        <v>217</v>
      </c>
      <c r="I57" t="s">
        <v>134</v>
      </c>
    </row>
    <row r="58" spans="1:9" x14ac:dyDescent="0.3">
      <c r="A58" t="s">
        <v>143</v>
      </c>
      <c r="B58" t="s">
        <v>11</v>
      </c>
      <c r="H58" t="s">
        <v>262</v>
      </c>
      <c r="I58" t="s">
        <v>55</v>
      </c>
    </row>
    <row r="59" spans="1:9" x14ac:dyDescent="0.3">
      <c r="A59" t="s">
        <v>395</v>
      </c>
      <c r="B59" t="s">
        <v>11</v>
      </c>
      <c r="H59" t="s">
        <v>368</v>
      </c>
      <c r="I59" t="s">
        <v>402</v>
      </c>
    </row>
    <row r="60" spans="1:9" x14ac:dyDescent="0.3">
      <c r="A60" t="s">
        <v>109</v>
      </c>
      <c r="B60" t="s">
        <v>11</v>
      </c>
      <c r="H60" t="s">
        <v>39</v>
      </c>
      <c r="I60" t="s">
        <v>124</v>
      </c>
    </row>
    <row r="61" spans="1:9" x14ac:dyDescent="0.3">
      <c r="A61" t="s">
        <v>120</v>
      </c>
      <c r="B61" t="s">
        <v>11</v>
      </c>
      <c r="H61" t="s">
        <v>218</v>
      </c>
      <c r="I61" t="s">
        <v>134</v>
      </c>
    </row>
    <row r="62" spans="1:9" x14ac:dyDescent="0.3">
      <c r="A62" t="s">
        <v>361</v>
      </c>
      <c r="B62" t="s">
        <v>7</v>
      </c>
      <c r="C62" t="s">
        <v>402</v>
      </c>
      <c r="H62" t="s">
        <v>289</v>
      </c>
      <c r="I62" t="s">
        <v>152</v>
      </c>
    </row>
    <row r="63" spans="1:9" x14ac:dyDescent="0.3">
      <c r="A63" t="s">
        <v>362</v>
      </c>
      <c r="B63" t="s">
        <v>7</v>
      </c>
      <c r="C63" t="s">
        <v>402</v>
      </c>
      <c r="H63" t="s">
        <v>192</v>
      </c>
      <c r="I63" t="s">
        <v>124</v>
      </c>
    </row>
    <row r="64" spans="1:9" x14ac:dyDescent="0.3">
      <c r="A64" t="s">
        <v>363</v>
      </c>
      <c r="B64" t="s">
        <v>7</v>
      </c>
      <c r="C64" t="s">
        <v>402</v>
      </c>
      <c r="H64" t="s">
        <v>369</v>
      </c>
      <c r="I64" t="s">
        <v>402</v>
      </c>
    </row>
    <row r="65" spans="1:9" x14ac:dyDescent="0.3">
      <c r="A65" t="s">
        <v>364</v>
      </c>
      <c r="B65" t="s">
        <v>7</v>
      </c>
      <c r="C65" t="s">
        <v>402</v>
      </c>
      <c r="H65" t="s">
        <v>263</v>
      </c>
      <c r="I65" t="s">
        <v>55</v>
      </c>
    </row>
    <row r="66" spans="1:9" x14ac:dyDescent="0.3">
      <c r="A66" t="s">
        <v>365</v>
      </c>
      <c r="B66" t="s">
        <v>7</v>
      </c>
      <c r="C66" t="s">
        <v>402</v>
      </c>
      <c r="H66" t="s">
        <v>219</v>
      </c>
      <c r="I66" t="s">
        <v>134</v>
      </c>
    </row>
    <row r="67" spans="1:9" x14ac:dyDescent="0.3">
      <c r="A67" t="s">
        <v>366</v>
      </c>
      <c r="B67" t="s">
        <v>7</v>
      </c>
      <c r="C67" t="s">
        <v>401</v>
      </c>
      <c r="H67" t="s">
        <v>290</v>
      </c>
      <c r="I67" t="s">
        <v>97</v>
      </c>
    </row>
    <row r="68" spans="1:9" x14ac:dyDescent="0.3">
      <c r="A68" t="s">
        <v>360</v>
      </c>
      <c r="B68" t="s">
        <v>7</v>
      </c>
      <c r="C68" t="s">
        <v>401</v>
      </c>
      <c r="H68" t="s">
        <v>264</v>
      </c>
      <c r="I68" t="s">
        <v>55</v>
      </c>
    </row>
    <row r="69" spans="1:9" x14ac:dyDescent="0.3">
      <c r="A69" t="s">
        <v>367</v>
      </c>
      <c r="B69" t="s">
        <v>7</v>
      </c>
      <c r="C69" t="s">
        <v>402</v>
      </c>
      <c r="H69" t="s">
        <v>370</v>
      </c>
      <c r="I69" t="s">
        <v>402</v>
      </c>
    </row>
    <row r="70" spans="1:9" x14ac:dyDescent="0.3">
      <c r="A70" t="s">
        <v>368</v>
      </c>
      <c r="B70" t="s">
        <v>7</v>
      </c>
      <c r="C70" t="s">
        <v>402</v>
      </c>
      <c r="H70" t="s">
        <v>193</v>
      </c>
      <c r="I70" t="s">
        <v>124</v>
      </c>
    </row>
    <row r="71" spans="1:9" x14ac:dyDescent="0.3">
      <c r="A71" t="s">
        <v>369</v>
      </c>
      <c r="B71" t="s">
        <v>7</v>
      </c>
      <c r="C71" t="s">
        <v>402</v>
      </c>
      <c r="H71" t="s">
        <v>220</v>
      </c>
      <c r="I71" t="s">
        <v>134</v>
      </c>
    </row>
    <row r="72" spans="1:9" x14ac:dyDescent="0.3">
      <c r="A72" t="s">
        <v>370</v>
      </c>
      <c r="B72" t="s">
        <v>7</v>
      </c>
      <c r="C72" t="s">
        <v>402</v>
      </c>
      <c r="H72" t="s">
        <v>291</v>
      </c>
      <c r="I72" t="s">
        <v>97</v>
      </c>
    </row>
    <row r="73" spans="1:9" x14ac:dyDescent="0.3">
      <c r="A73" t="s">
        <v>371</v>
      </c>
      <c r="B73" t="s">
        <v>7</v>
      </c>
      <c r="C73" t="s">
        <v>401</v>
      </c>
      <c r="H73" t="s">
        <v>88</v>
      </c>
      <c r="I73" t="s">
        <v>124</v>
      </c>
    </row>
    <row r="74" spans="1:9" x14ac:dyDescent="0.3">
      <c r="A74" t="s">
        <v>372</v>
      </c>
      <c r="B74" t="s">
        <v>7</v>
      </c>
      <c r="C74" t="s">
        <v>401</v>
      </c>
      <c r="H74" t="s">
        <v>371</v>
      </c>
      <c r="I74" t="s">
        <v>401</v>
      </c>
    </row>
    <row r="75" spans="1:9" x14ac:dyDescent="0.3">
      <c r="A75" t="s">
        <v>373</v>
      </c>
      <c r="B75" t="s">
        <v>7</v>
      </c>
      <c r="C75" t="s">
        <v>401</v>
      </c>
      <c r="H75" t="s">
        <v>265</v>
      </c>
      <c r="I75" t="s">
        <v>142</v>
      </c>
    </row>
    <row r="76" spans="1:9" x14ac:dyDescent="0.3">
      <c r="A76" t="s">
        <v>374</v>
      </c>
      <c r="B76" t="s">
        <v>7</v>
      </c>
      <c r="C76" t="s">
        <v>402</v>
      </c>
      <c r="H76" t="s">
        <v>57</v>
      </c>
      <c r="I76" t="s">
        <v>97</v>
      </c>
    </row>
    <row r="77" spans="1:9" x14ac:dyDescent="0.3">
      <c r="A77" t="s">
        <v>375</v>
      </c>
      <c r="B77" t="s">
        <v>7</v>
      </c>
      <c r="C77" t="s">
        <v>402</v>
      </c>
      <c r="H77" t="s">
        <v>221</v>
      </c>
      <c r="I77" t="s">
        <v>134</v>
      </c>
    </row>
    <row r="78" spans="1:9" x14ac:dyDescent="0.3">
      <c r="A78" t="s">
        <v>376</v>
      </c>
      <c r="B78" t="s">
        <v>7</v>
      </c>
      <c r="C78" t="s">
        <v>402</v>
      </c>
      <c r="H78" t="s">
        <v>23</v>
      </c>
      <c r="I78" t="s">
        <v>35</v>
      </c>
    </row>
    <row r="79" spans="1:9" x14ac:dyDescent="0.3">
      <c r="A79" t="s">
        <v>377</v>
      </c>
      <c r="B79" t="s">
        <v>7</v>
      </c>
      <c r="C79" t="s">
        <v>402</v>
      </c>
      <c r="H79" t="s">
        <v>372</v>
      </c>
      <c r="I79" t="s">
        <v>401</v>
      </c>
    </row>
    <row r="80" spans="1:9" x14ac:dyDescent="0.3">
      <c r="A80" t="s">
        <v>378</v>
      </c>
      <c r="B80" t="s">
        <v>7</v>
      </c>
      <c r="C80" t="s">
        <v>401</v>
      </c>
      <c r="H80" t="s">
        <v>266</v>
      </c>
      <c r="I80" t="s">
        <v>142</v>
      </c>
    </row>
    <row r="81" spans="1:9" x14ac:dyDescent="0.3">
      <c r="A81" t="s">
        <v>379</v>
      </c>
      <c r="B81" t="s">
        <v>7</v>
      </c>
      <c r="C81" t="s">
        <v>401</v>
      </c>
      <c r="H81" t="s">
        <v>104</v>
      </c>
      <c r="I81" t="s">
        <v>134</v>
      </c>
    </row>
    <row r="82" spans="1:9" x14ac:dyDescent="0.3">
      <c r="A82" t="s">
        <v>380</v>
      </c>
      <c r="B82" t="s">
        <v>7</v>
      </c>
      <c r="C82" t="s">
        <v>402</v>
      </c>
      <c r="H82" t="s">
        <v>292</v>
      </c>
      <c r="I82" t="s">
        <v>97</v>
      </c>
    </row>
    <row r="83" spans="1:9" x14ac:dyDescent="0.3">
      <c r="A83" t="s">
        <v>381</v>
      </c>
      <c r="B83" t="s">
        <v>7</v>
      </c>
      <c r="C83" t="s">
        <v>401</v>
      </c>
      <c r="H83" t="s">
        <v>50</v>
      </c>
      <c r="I83" t="s">
        <v>142</v>
      </c>
    </row>
    <row r="84" spans="1:9" x14ac:dyDescent="0.3">
      <c r="A84" t="s">
        <v>382</v>
      </c>
      <c r="B84" t="s">
        <v>7</v>
      </c>
      <c r="C84" t="s">
        <v>401</v>
      </c>
      <c r="H84" t="s">
        <v>373</v>
      </c>
      <c r="I84" t="s">
        <v>401</v>
      </c>
    </row>
    <row r="85" spans="1:9" x14ac:dyDescent="0.3">
      <c r="A85" t="s">
        <v>383</v>
      </c>
      <c r="B85" t="s">
        <v>7</v>
      </c>
      <c r="C85" t="s">
        <v>402</v>
      </c>
      <c r="H85" t="s">
        <v>194</v>
      </c>
      <c r="I85" t="s">
        <v>35</v>
      </c>
    </row>
    <row r="86" spans="1:9" x14ac:dyDescent="0.3">
      <c r="A86" t="s">
        <v>384</v>
      </c>
      <c r="B86" t="s">
        <v>7</v>
      </c>
      <c r="C86" t="s">
        <v>401</v>
      </c>
      <c r="H86" t="s">
        <v>222</v>
      </c>
      <c r="I86" t="s">
        <v>136</v>
      </c>
    </row>
    <row r="87" spans="1:9" x14ac:dyDescent="0.3">
      <c r="A87" t="s">
        <v>385</v>
      </c>
      <c r="B87" t="s">
        <v>7</v>
      </c>
      <c r="C87" t="s">
        <v>402</v>
      </c>
      <c r="H87" t="s">
        <v>293</v>
      </c>
      <c r="I87" t="s">
        <v>97</v>
      </c>
    </row>
    <row r="88" spans="1:9" x14ac:dyDescent="0.3">
      <c r="A88" t="s">
        <v>386</v>
      </c>
      <c r="B88" t="s">
        <v>7</v>
      </c>
      <c r="C88" t="s">
        <v>402</v>
      </c>
      <c r="H88" t="s">
        <v>374</v>
      </c>
      <c r="I88" t="s">
        <v>402</v>
      </c>
    </row>
    <row r="89" spans="1:9" x14ac:dyDescent="0.3">
      <c r="A89" t="s">
        <v>387</v>
      </c>
      <c r="B89" t="s">
        <v>7</v>
      </c>
      <c r="C89" t="s">
        <v>401</v>
      </c>
      <c r="H89" t="s">
        <v>267</v>
      </c>
      <c r="I89" t="s">
        <v>142</v>
      </c>
    </row>
    <row r="90" spans="1:9" x14ac:dyDescent="0.3">
      <c r="A90" t="s">
        <v>388</v>
      </c>
      <c r="B90" t="s">
        <v>7</v>
      </c>
      <c r="C90" t="s">
        <v>402</v>
      </c>
      <c r="H90" t="s">
        <v>195</v>
      </c>
      <c r="I90" t="s">
        <v>35</v>
      </c>
    </row>
    <row r="91" spans="1:9" x14ac:dyDescent="0.3">
      <c r="A91" t="s">
        <v>389</v>
      </c>
      <c r="B91" t="s">
        <v>7</v>
      </c>
      <c r="C91" t="s">
        <v>401</v>
      </c>
      <c r="H91" t="s">
        <v>96</v>
      </c>
      <c r="I91" t="s">
        <v>97</v>
      </c>
    </row>
    <row r="92" spans="1:9" x14ac:dyDescent="0.3">
      <c r="A92" t="s">
        <v>390</v>
      </c>
      <c r="B92" t="s">
        <v>7</v>
      </c>
      <c r="C92" t="s">
        <v>402</v>
      </c>
      <c r="H92" t="s">
        <v>33</v>
      </c>
      <c r="I92" t="s">
        <v>136</v>
      </c>
    </row>
    <row r="93" spans="1:9" x14ac:dyDescent="0.3">
      <c r="A93" t="s">
        <v>391</v>
      </c>
      <c r="B93" t="s">
        <v>7</v>
      </c>
      <c r="C93" t="s">
        <v>401</v>
      </c>
      <c r="H93" t="s">
        <v>60</v>
      </c>
      <c r="I93" t="s">
        <v>142</v>
      </c>
    </row>
    <row r="94" spans="1:9" x14ac:dyDescent="0.3">
      <c r="A94" t="s">
        <v>392</v>
      </c>
      <c r="B94" t="s">
        <v>7</v>
      </c>
      <c r="C94" t="s">
        <v>401</v>
      </c>
      <c r="H94" t="s">
        <v>375</v>
      </c>
      <c r="I94" t="s">
        <v>402</v>
      </c>
    </row>
    <row r="95" spans="1:9" x14ac:dyDescent="0.3">
      <c r="H95" t="s">
        <v>31</v>
      </c>
      <c r="I95" t="s">
        <v>35</v>
      </c>
    </row>
    <row r="96" spans="1:9" x14ac:dyDescent="0.3">
      <c r="H96" t="s">
        <v>47</v>
      </c>
      <c r="I96" t="s">
        <v>136</v>
      </c>
    </row>
    <row r="97" spans="1:9" x14ac:dyDescent="0.3">
      <c r="H97" t="s">
        <v>294</v>
      </c>
      <c r="I97" t="s">
        <v>97</v>
      </c>
    </row>
    <row r="98" spans="1:9" x14ac:dyDescent="0.3">
      <c r="H98" t="s">
        <v>46</v>
      </c>
      <c r="I98" t="s">
        <v>35</v>
      </c>
    </row>
    <row r="99" spans="1:9" x14ac:dyDescent="0.3">
      <c r="A99" t="s">
        <v>324</v>
      </c>
      <c r="B99" t="s">
        <v>8</v>
      </c>
      <c r="C99" t="s">
        <v>404</v>
      </c>
      <c r="H99" t="s">
        <v>376</v>
      </c>
      <c r="I99" t="s">
        <v>402</v>
      </c>
    </row>
    <row r="100" spans="1:9" x14ac:dyDescent="0.3">
      <c r="A100" t="s">
        <v>325</v>
      </c>
      <c r="B100" t="s">
        <v>8</v>
      </c>
      <c r="C100" t="s">
        <v>404</v>
      </c>
      <c r="H100" t="s">
        <v>73</v>
      </c>
      <c r="I100" t="s">
        <v>142</v>
      </c>
    </row>
    <row r="101" spans="1:9" x14ac:dyDescent="0.3">
      <c r="A101" t="s">
        <v>326</v>
      </c>
      <c r="B101" t="s">
        <v>8</v>
      </c>
      <c r="C101" t="s">
        <v>404</v>
      </c>
      <c r="H101" t="s">
        <v>295</v>
      </c>
      <c r="I101" t="s">
        <v>97</v>
      </c>
    </row>
    <row r="102" spans="1:9" x14ac:dyDescent="0.3">
      <c r="A102" t="s">
        <v>327</v>
      </c>
      <c r="B102" t="s">
        <v>8</v>
      </c>
      <c r="C102" t="s">
        <v>404</v>
      </c>
      <c r="H102" t="s">
        <v>223</v>
      </c>
      <c r="I102" t="s">
        <v>136</v>
      </c>
    </row>
    <row r="103" spans="1:9" x14ac:dyDescent="0.3">
      <c r="A103" t="s">
        <v>328</v>
      </c>
      <c r="B103" t="s">
        <v>8</v>
      </c>
      <c r="C103" t="s">
        <v>404</v>
      </c>
      <c r="H103" t="s">
        <v>268</v>
      </c>
      <c r="I103" t="s">
        <v>142</v>
      </c>
    </row>
    <row r="104" spans="1:9" x14ac:dyDescent="0.3">
      <c r="A104" t="s">
        <v>329</v>
      </c>
      <c r="B104" t="s">
        <v>8</v>
      </c>
      <c r="C104" t="s">
        <v>404</v>
      </c>
      <c r="H104" t="s">
        <v>377</v>
      </c>
      <c r="I104" t="s">
        <v>402</v>
      </c>
    </row>
    <row r="105" spans="1:9" x14ac:dyDescent="0.3">
      <c r="A105" t="s">
        <v>330</v>
      </c>
      <c r="B105" t="s">
        <v>8</v>
      </c>
      <c r="C105" t="s">
        <v>404</v>
      </c>
      <c r="H105" t="s">
        <v>92</v>
      </c>
      <c r="I105" t="s">
        <v>35</v>
      </c>
    </row>
    <row r="106" spans="1:9" x14ac:dyDescent="0.3">
      <c r="A106" t="s">
        <v>331</v>
      </c>
      <c r="B106" t="s">
        <v>8</v>
      </c>
      <c r="C106" t="s">
        <v>404</v>
      </c>
      <c r="H106" t="s">
        <v>25</v>
      </c>
      <c r="I106" t="s">
        <v>100</v>
      </c>
    </row>
    <row r="107" spans="1:9" x14ac:dyDescent="0.3">
      <c r="A107" t="s">
        <v>332</v>
      </c>
      <c r="B107" t="s">
        <v>8</v>
      </c>
      <c r="C107" t="s">
        <v>404</v>
      </c>
      <c r="H107" t="s">
        <v>196</v>
      </c>
      <c r="I107" t="s">
        <v>128</v>
      </c>
    </row>
    <row r="108" spans="1:9" x14ac:dyDescent="0.3">
      <c r="A108" t="s">
        <v>333</v>
      </c>
      <c r="B108" t="s">
        <v>8</v>
      </c>
      <c r="C108" t="s">
        <v>404</v>
      </c>
      <c r="H108" t="s">
        <v>378</v>
      </c>
      <c r="I108" t="s">
        <v>401</v>
      </c>
    </row>
    <row r="109" spans="1:9" x14ac:dyDescent="0.3">
      <c r="H109" t="s">
        <v>26</v>
      </c>
      <c r="I109" t="s">
        <v>58</v>
      </c>
    </row>
    <row r="110" spans="1:9" x14ac:dyDescent="0.3">
      <c r="H110" t="s">
        <v>99</v>
      </c>
      <c r="I110" t="s">
        <v>136</v>
      </c>
    </row>
    <row r="111" spans="1:9" x14ac:dyDescent="0.3">
      <c r="A111" t="s">
        <v>334</v>
      </c>
      <c r="B111" t="s">
        <v>8</v>
      </c>
      <c r="C111" t="s">
        <v>405</v>
      </c>
      <c r="H111" t="s">
        <v>197</v>
      </c>
      <c r="I111" t="s">
        <v>128</v>
      </c>
    </row>
    <row r="112" spans="1:9" x14ac:dyDescent="0.3">
      <c r="A112" t="s">
        <v>335</v>
      </c>
      <c r="B112" t="s">
        <v>8</v>
      </c>
      <c r="C112" t="s">
        <v>405</v>
      </c>
      <c r="H112" t="s">
        <v>379</v>
      </c>
      <c r="I112" t="s">
        <v>401</v>
      </c>
    </row>
    <row r="113" spans="1:9" x14ac:dyDescent="0.3">
      <c r="A113" t="s">
        <v>337</v>
      </c>
      <c r="B113" t="s">
        <v>8</v>
      </c>
      <c r="C113" t="s">
        <v>405</v>
      </c>
      <c r="H113" t="s">
        <v>42</v>
      </c>
      <c r="I113" t="s">
        <v>58</v>
      </c>
    </row>
    <row r="114" spans="1:9" x14ac:dyDescent="0.3">
      <c r="A114" t="s">
        <v>336</v>
      </c>
      <c r="B114" t="s">
        <v>8</v>
      </c>
      <c r="C114" t="s">
        <v>405</v>
      </c>
      <c r="H114" t="s">
        <v>102</v>
      </c>
      <c r="I114" t="s">
        <v>136</v>
      </c>
    </row>
    <row r="115" spans="1:9" x14ac:dyDescent="0.3">
      <c r="A115" t="s">
        <v>338</v>
      </c>
      <c r="B115" t="s">
        <v>8</v>
      </c>
      <c r="C115" t="s">
        <v>405</v>
      </c>
      <c r="H115" t="s">
        <v>296</v>
      </c>
      <c r="I115" t="s">
        <v>100</v>
      </c>
    </row>
    <row r="116" spans="1:9" x14ac:dyDescent="0.3">
      <c r="H116" t="s">
        <v>198</v>
      </c>
      <c r="I116" t="s">
        <v>128</v>
      </c>
    </row>
    <row r="117" spans="1:9" x14ac:dyDescent="0.3">
      <c r="H117" t="s">
        <v>269</v>
      </c>
      <c r="I117" t="s">
        <v>58</v>
      </c>
    </row>
    <row r="118" spans="1:9" x14ac:dyDescent="0.3">
      <c r="A118" t="s">
        <v>339</v>
      </c>
      <c r="B118" t="s">
        <v>8</v>
      </c>
      <c r="C118" t="s">
        <v>406</v>
      </c>
      <c r="H118" t="s">
        <v>297</v>
      </c>
      <c r="I118" t="s">
        <v>100</v>
      </c>
    </row>
    <row r="119" spans="1:9" x14ac:dyDescent="0.3">
      <c r="A119" t="s">
        <v>340</v>
      </c>
      <c r="B119" t="s">
        <v>8</v>
      </c>
      <c r="C119" t="s">
        <v>406</v>
      </c>
      <c r="H119" t="s">
        <v>380</v>
      </c>
      <c r="I119" t="s">
        <v>402</v>
      </c>
    </row>
    <row r="120" spans="1:9" x14ac:dyDescent="0.3">
      <c r="A120" t="s">
        <v>341</v>
      </c>
      <c r="B120" t="s">
        <v>8</v>
      </c>
      <c r="C120" t="s">
        <v>406</v>
      </c>
      <c r="H120" t="s">
        <v>224</v>
      </c>
      <c r="I120" t="s">
        <v>49</v>
      </c>
    </row>
    <row r="121" spans="1:9" x14ac:dyDescent="0.3">
      <c r="A121" t="s">
        <v>342</v>
      </c>
      <c r="B121" t="s">
        <v>8</v>
      </c>
      <c r="C121" t="s">
        <v>406</v>
      </c>
      <c r="H121" t="s">
        <v>36</v>
      </c>
      <c r="I121" t="s">
        <v>128</v>
      </c>
    </row>
    <row r="122" spans="1:9" x14ac:dyDescent="0.3">
      <c r="H122" t="s">
        <v>69</v>
      </c>
      <c r="I122" t="s">
        <v>58</v>
      </c>
    </row>
    <row r="123" spans="1:9" x14ac:dyDescent="0.3">
      <c r="H123" t="s">
        <v>63</v>
      </c>
      <c r="I123" t="s">
        <v>100</v>
      </c>
    </row>
    <row r="124" spans="1:9" x14ac:dyDescent="0.3">
      <c r="A124" t="s">
        <v>343</v>
      </c>
      <c r="B124" t="s">
        <v>8</v>
      </c>
      <c r="C124" t="s">
        <v>398</v>
      </c>
      <c r="H124" t="s">
        <v>225</v>
      </c>
      <c r="I124" t="s">
        <v>49</v>
      </c>
    </row>
    <row r="125" spans="1:9" x14ac:dyDescent="0.3">
      <c r="A125" t="s">
        <v>344</v>
      </c>
      <c r="B125" t="s">
        <v>8</v>
      </c>
      <c r="C125" t="s">
        <v>398</v>
      </c>
      <c r="H125" t="s">
        <v>381</v>
      </c>
      <c r="I125" t="s">
        <v>401</v>
      </c>
    </row>
    <row r="126" spans="1:9" x14ac:dyDescent="0.3">
      <c r="A126" t="s">
        <v>345</v>
      </c>
      <c r="B126" t="s">
        <v>8</v>
      </c>
      <c r="C126" t="s">
        <v>398</v>
      </c>
      <c r="H126" t="s">
        <v>199</v>
      </c>
      <c r="I126" t="s">
        <v>128</v>
      </c>
    </row>
    <row r="127" spans="1:9" x14ac:dyDescent="0.3">
      <c r="A127" t="s">
        <v>346</v>
      </c>
      <c r="B127" t="s">
        <v>8</v>
      </c>
      <c r="C127" t="s">
        <v>398</v>
      </c>
      <c r="H127" t="s">
        <v>90</v>
      </c>
      <c r="I127" t="s">
        <v>58</v>
      </c>
    </row>
    <row r="128" spans="1:9" x14ac:dyDescent="0.3">
      <c r="A128" t="s">
        <v>347</v>
      </c>
      <c r="B128" t="s">
        <v>8</v>
      </c>
      <c r="C128" t="s">
        <v>398</v>
      </c>
      <c r="H128" t="s">
        <v>298</v>
      </c>
      <c r="I128" t="s">
        <v>100</v>
      </c>
    </row>
    <row r="129" spans="1:9" x14ac:dyDescent="0.3">
      <c r="H129" t="s">
        <v>382</v>
      </c>
      <c r="I129" t="s">
        <v>401</v>
      </c>
    </row>
    <row r="130" spans="1:9" x14ac:dyDescent="0.3">
      <c r="H130" t="s">
        <v>226</v>
      </c>
      <c r="I130" t="s">
        <v>49</v>
      </c>
    </row>
    <row r="131" spans="1:9" x14ac:dyDescent="0.3">
      <c r="A131" t="s">
        <v>348</v>
      </c>
      <c r="B131" t="s">
        <v>8</v>
      </c>
      <c r="C131" t="s">
        <v>399</v>
      </c>
      <c r="H131" t="s">
        <v>200</v>
      </c>
      <c r="I131" t="s">
        <v>128</v>
      </c>
    </row>
    <row r="132" spans="1:9" x14ac:dyDescent="0.3">
      <c r="A132" t="s">
        <v>349</v>
      </c>
      <c r="B132" t="s">
        <v>8</v>
      </c>
      <c r="C132" t="s">
        <v>399</v>
      </c>
      <c r="H132" t="s">
        <v>91</v>
      </c>
      <c r="I132" t="s">
        <v>58</v>
      </c>
    </row>
    <row r="133" spans="1:9" x14ac:dyDescent="0.3">
      <c r="A133" t="s">
        <v>350</v>
      </c>
      <c r="B133" t="s">
        <v>8</v>
      </c>
      <c r="C133" t="s">
        <v>399</v>
      </c>
      <c r="H133" t="s">
        <v>299</v>
      </c>
      <c r="I133" t="s">
        <v>100</v>
      </c>
    </row>
    <row r="134" spans="1:9" x14ac:dyDescent="0.3">
      <c r="A134" t="s">
        <v>351</v>
      </c>
      <c r="B134" t="s">
        <v>8</v>
      </c>
      <c r="C134" t="s">
        <v>399</v>
      </c>
      <c r="H134" t="s">
        <v>227</v>
      </c>
      <c r="I134" t="s">
        <v>49</v>
      </c>
    </row>
    <row r="135" spans="1:9" x14ac:dyDescent="0.3">
      <c r="A135" t="s">
        <v>352</v>
      </c>
      <c r="B135" t="s">
        <v>8</v>
      </c>
      <c r="C135" t="s">
        <v>399</v>
      </c>
      <c r="H135" t="s">
        <v>383</v>
      </c>
      <c r="I135" t="s">
        <v>402</v>
      </c>
    </row>
    <row r="136" spans="1:9" x14ac:dyDescent="0.3">
      <c r="A136" t="s">
        <v>353</v>
      </c>
      <c r="B136" t="s">
        <v>8</v>
      </c>
      <c r="C136" t="s">
        <v>399</v>
      </c>
      <c r="H136" t="s">
        <v>201</v>
      </c>
      <c r="I136" t="s">
        <v>128</v>
      </c>
    </row>
    <row r="137" spans="1:9" x14ac:dyDescent="0.3">
      <c r="A137" t="s">
        <v>354</v>
      </c>
      <c r="B137" t="s">
        <v>8</v>
      </c>
      <c r="C137" t="s">
        <v>399</v>
      </c>
      <c r="H137" t="s">
        <v>108</v>
      </c>
      <c r="I137" t="s">
        <v>58</v>
      </c>
    </row>
    <row r="138" spans="1:9" x14ac:dyDescent="0.3">
      <c r="H138" t="s">
        <v>300</v>
      </c>
      <c r="I138" t="s">
        <v>100</v>
      </c>
    </row>
    <row r="139" spans="1:9" x14ac:dyDescent="0.3">
      <c r="H139" t="s">
        <v>228</v>
      </c>
      <c r="I139" t="s">
        <v>49</v>
      </c>
    </row>
    <row r="140" spans="1:9" x14ac:dyDescent="0.3">
      <c r="A140" t="s">
        <v>355</v>
      </c>
      <c r="B140" t="s">
        <v>8</v>
      </c>
      <c r="C140" t="s">
        <v>400</v>
      </c>
      <c r="H140" t="s">
        <v>384</v>
      </c>
      <c r="I140" t="s">
        <v>401</v>
      </c>
    </row>
    <row r="141" spans="1:9" x14ac:dyDescent="0.3">
      <c r="A141" t="s">
        <v>356</v>
      </c>
      <c r="B141" t="s">
        <v>8</v>
      </c>
      <c r="C141" t="s">
        <v>400</v>
      </c>
      <c r="H141" t="s">
        <v>202</v>
      </c>
      <c r="I141" t="s">
        <v>128</v>
      </c>
    </row>
    <row r="142" spans="1:9" x14ac:dyDescent="0.3">
      <c r="A142" t="s">
        <v>357</v>
      </c>
      <c r="B142" t="s">
        <v>8</v>
      </c>
      <c r="C142" t="s">
        <v>400</v>
      </c>
      <c r="H142" t="s">
        <v>28</v>
      </c>
      <c r="I142" t="s">
        <v>67</v>
      </c>
    </row>
    <row r="143" spans="1:9" x14ac:dyDescent="0.3">
      <c r="A143" t="s">
        <v>358</v>
      </c>
      <c r="B143" t="s">
        <v>8</v>
      </c>
      <c r="C143" t="s">
        <v>400</v>
      </c>
      <c r="H143" t="s">
        <v>301</v>
      </c>
      <c r="I143" t="s">
        <v>156</v>
      </c>
    </row>
    <row r="144" spans="1:9" x14ac:dyDescent="0.3">
      <c r="A144" t="s">
        <v>359</v>
      </c>
      <c r="B144" t="s">
        <v>8</v>
      </c>
      <c r="C144" t="s">
        <v>400</v>
      </c>
      <c r="H144" t="s">
        <v>229</v>
      </c>
      <c r="I144" t="s">
        <v>49</v>
      </c>
    </row>
    <row r="145" spans="1:9" x14ac:dyDescent="0.3">
      <c r="H145" t="s">
        <v>385</v>
      </c>
      <c r="I145" t="s">
        <v>402</v>
      </c>
    </row>
    <row r="146" spans="1:9" x14ac:dyDescent="0.3">
      <c r="H146" t="s">
        <v>40</v>
      </c>
      <c r="I146" t="s">
        <v>37</v>
      </c>
    </row>
    <row r="147" spans="1:9" x14ac:dyDescent="0.3">
      <c r="H147" t="s">
        <v>270</v>
      </c>
      <c r="I147" t="s">
        <v>67</v>
      </c>
    </row>
    <row r="148" spans="1:9" x14ac:dyDescent="0.3">
      <c r="H148" t="s">
        <v>302</v>
      </c>
      <c r="I148" t="s">
        <v>156</v>
      </c>
    </row>
    <row r="149" spans="1:9" x14ac:dyDescent="0.3">
      <c r="H149" t="s">
        <v>230</v>
      </c>
      <c r="I149" t="s">
        <v>49</v>
      </c>
    </row>
    <row r="150" spans="1:9" x14ac:dyDescent="0.3">
      <c r="H150" t="s">
        <v>386</v>
      </c>
      <c r="I150" t="s">
        <v>402</v>
      </c>
    </row>
    <row r="151" spans="1:9" x14ac:dyDescent="0.3">
      <c r="H151" t="s">
        <v>203</v>
      </c>
      <c r="I151" t="s">
        <v>37</v>
      </c>
    </row>
    <row r="152" spans="1:9" x14ac:dyDescent="0.3">
      <c r="H152" t="s">
        <v>271</v>
      </c>
      <c r="I152" t="s">
        <v>67</v>
      </c>
    </row>
    <row r="153" spans="1:9" x14ac:dyDescent="0.3">
      <c r="A153" t="s">
        <v>403</v>
      </c>
      <c r="B153" t="s">
        <v>9</v>
      </c>
      <c r="C153" t="s">
        <v>407</v>
      </c>
      <c r="H153" t="s">
        <v>65</v>
      </c>
      <c r="I153" t="s">
        <v>49</v>
      </c>
    </row>
    <row r="154" spans="1:9" x14ac:dyDescent="0.3">
      <c r="A154" t="s">
        <v>187</v>
      </c>
      <c r="B154" t="s">
        <v>10</v>
      </c>
      <c r="C154" t="s">
        <v>403</v>
      </c>
      <c r="H154" t="s">
        <v>303</v>
      </c>
      <c r="I154" t="s">
        <v>156</v>
      </c>
    </row>
    <row r="155" spans="1:9" x14ac:dyDescent="0.3">
      <c r="A155" t="s">
        <v>188</v>
      </c>
      <c r="B155" t="s">
        <v>10</v>
      </c>
      <c r="C155" t="s">
        <v>403</v>
      </c>
      <c r="H155" t="s">
        <v>387</v>
      </c>
      <c r="I155" t="s">
        <v>401</v>
      </c>
    </row>
    <row r="156" spans="1:9" x14ac:dyDescent="0.3">
      <c r="A156" t="s">
        <v>189</v>
      </c>
      <c r="B156" t="s">
        <v>10</v>
      </c>
      <c r="C156" t="s">
        <v>403</v>
      </c>
      <c r="H156" t="s">
        <v>62</v>
      </c>
      <c r="I156" t="s">
        <v>37</v>
      </c>
    </row>
    <row r="157" spans="1:9" x14ac:dyDescent="0.3">
      <c r="A157" t="s">
        <v>190</v>
      </c>
      <c r="B157" t="s">
        <v>10</v>
      </c>
      <c r="C157" t="s">
        <v>403</v>
      </c>
      <c r="H157" t="s">
        <v>54</v>
      </c>
      <c r="I157" t="s">
        <v>67</v>
      </c>
    </row>
    <row r="158" spans="1:9" x14ac:dyDescent="0.3">
      <c r="H158" t="s">
        <v>231</v>
      </c>
      <c r="I158" t="s">
        <v>49</v>
      </c>
    </row>
    <row r="159" spans="1:9" x14ac:dyDescent="0.3">
      <c r="A159" t="s">
        <v>124</v>
      </c>
      <c r="B159" t="s">
        <v>9</v>
      </c>
      <c r="C159" t="s">
        <v>407</v>
      </c>
      <c r="H159" t="s">
        <v>304</v>
      </c>
      <c r="I159" t="s">
        <v>156</v>
      </c>
    </row>
    <row r="160" spans="1:9" x14ac:dyDescent="0.3">
      <c r="A160" t="s">
        <v>191</v>
      </c>
      <c r="B160" t="s">
        <v>10</v>
      </c>
      <c r="C160" t="s">
        <v>124</v>
      </c>
      <c r="H160" t="s">
        <v>388</v>
      </c>
      <c r="I160" t="s">
        <v>402</v>
      </c>
    </row>
    <row r="161" spans="1:9" x14ac:dyDescent="0.3">
      <c r="A161" t="s">
        <v>39</v>
      </c>
      <c r="B161" t="s">
        <v>10</v>
      </c>
      <c r="C161" t="s">
        <v>124</v>
      </c>
      <c r="H161" t="s">
        <v>68</v>
      </c>
      <c r="I161" t="s">
        <v>37</v>
      </c>
    </row>
    <row r="162" spans="1:9" x14ac:dyDescent="0.3">
      <c r="A162" t="s">
        <v>192</v>
      </c>
      <c r="B162" t="s">
        <v>10</v>
      </c>
      <c r="C162" t="s">
        <v>124</v>
      </c>
      <c r="H162" t="s">
        <v>71</v>
      </c>
      <c r="I162" t="s">
        <v>67</v>
      </c>
    </row>
    <row r="163" spans="1:9" x14ac:dyDescent="0.3">
      <c r="A163" t="s">
        <v>193</v>
      </c>
      <c r="B163" t="s">
        <v>10</v>
      </c>
      <c r="C163" t="s">
        <v>124</v>
      </c>
      <c r="H163" t="s">
        <v>232</v>
      </c>
      <c r="I163" t="s">
        <v>49</v>
      </c>
    </row>
    <row r="164" spans="1:9" x14ac:dyDescent="0.3">
      <c r="A164" t="s">
        <v>88</v>
      </c>
      <c r="B164" t="s">
        <v>10</v>
      </c>
      <c r="C164" t="s">
        <v>124</v>
      </c>
      <c r="H164" t="s">
        <v>305</v>
      </c>
      <c r="I164" t="s">
        <v>156</v>
      </c>
    </row>
    <row r="165" spans="1:9" x14ac:dyDescent="0.3">
      <c r="H165" t="s">
        <v>389</v>
      </c>
      <c r="I165" t="s">
        <v>401</v>
      </c>
    </row>
    <row r="166" spans="1:9" x14ac:dyDescent="0.3">
      <c r="H166" t="s">
        <v>89</v>
      </c>
      <c r="I166" t="s">
        <v>37</v>
      </c>
    </row>
    <row r="167" spans="1:9" x14ac:dyDescent="0.3">
      <c r="H167" t="s">
        <v>272</v>
      </c>
      <c r="I167" t="s">
        <v>67</v>
      </c>
    </row>
    <row r="168" spans="1:9" x14ac:dyDescent="0.3">
      <c r="H168" t="s">
        <v>306</v>
      </c>
      <c r="I168" t="s">
        <v>156</v>
      </c>
    </row>
    <row r="169" spans="1:9" x14ac:dyDescent="0.3">
      <c r="H169" t="s">
        <v>233</v>
      </c>
      <c r="I169" t="s">
        <v>49</v>
      </c>
    </row>
    <row r="170" spans="1:9" x14ac:dyDescent="0.3">
      <c r="H170" t="s">
        <v>390</v>
      </c>
      <c r="I170" t="s">
        <v>402</v>
      </c>
    </row>
    <row r="171" spans="1:9" x14ac:dyDescent="0.3">
      <c r="H171" t="s">
        <v>93</v>
      </c>
      <c r="I171" t="s">
        <v>67</v>
      </c>
    </row>
    <row r="172" spans="1:9" x14ac:dyDescent="0.3">
      <c r="H172" t="s">
        <v>101</v>
      </c>
      <c r="I172" t="s">
        <v>37</v>
      </c>
    </row>
    <row r="173" spans="1:9" x14ac:dyDescent="0.3">
      <c r="H173" t="s">
        <v>307</v>
      </c>
      <c r="I173" t="s">
        <v>156</v>
      </c>
    </row>
    <row r="174" spans="1:9" x14ac:dyDescent="0.3">
      <c r="H174" t="s">
        <v>234</v>
      </c>
      <c r="I174" t="s">
        <v>139</v>
      </c>
    </row>
    <row r="175" spans="1:9" x14ac:dyDescent="0.3">
      <c r="H175" t="s">
        <v>391</v>
      </c>
      <c r="I175" t="s">
        <v>401</v>
      </c>
    </row>
    <row r="176" spans="1:9" x14ac:dyDescent="0.3">
      <c r="H176" t="s">
        <v>273</v>
      </c>
      <c r="I176" t="s">
        <v>146</v>
      </c>
    </row>
    <row r="177" spans="1:9" x14ac:dyDescent="0.3">
      <c r="H177" t="s">
        <v>103</v>
      </c>
      <c r="I177" t="s">
        <v>37</v>
      </c>
    </row>
    <row r="178" spans="1:9" x14ac:dyDescent="0.3">
      <c r="H178" t="s">
        <v>235</v>
      </c>
      <c r="I178" t="s">
        <v>139</v>
      </c>
    </row>
    <row r="179" spans="1:9" x14ac:dyDescent="0.3">
      <c r="H179" t="s">
        <v>392</v>
      </c>
      <c r="I179" t="s">
        <v>401</v>
      </c>
    </row>
    <row r="180" spans="1:9" x14ac:dyDescent="0.3">
      <c r="H180" t="s">
        <v>308</v>
      </c>
      <c r="I180" t="s">
        <v>156</v>
      </c>
    </row>
    <row r="181" spans="1:9" x14ac:dyDescent="0.3">
      <c r="H181" t="s">
        <v>107</v>
      </c>
      <c r="I181" t="s">
        <v>37</v>
      </c>
    </row>
    <row r="182" spans="1:9" x14ac:dyDescent="0.3">
      <c r="H182" t="s">
        <v>274</v>
      </c>
      <c r="I182" t="s">
        <v>146</v>
      </c>
    </row>
    <row r="183" spans="1:9" x14ac:dyDescent="0.3">
      <c r="A183" t="s">
        <v>35</v>
      </c>
      <c r="B183" t="s">
        <v>9</v>
      </c>
      <c r="C183" t="s">
        <v>407</v>
      </c>
      <c r="H183" t="s">
        <v>41</v>
      </c>
      <c r="I183" t="s">
        <v>139</v>
      </c>
    </row>
    <row r="184" spans="1:9" x14ac:dyDescent="0.3">
      <c r="A184" t="s">
        <v>23</v>
      </c>
      <c r="B184" t="s">
        <v>10</v>
      </c>
      <c r="C184" t="s">
        <v>35</v>
      </c>
      <c r="H184" t="s">
        <v>324</v>
      </c>
      <c r="I184" t="s">
        <v>404</v>
      </c>
    </row>
    <row r="185" spans="1:9" x14ac:dyDescent="0.3">
      <c r="A185" t="s">
        <v>194</v>
      </c>
      <c r="B185" t="s">
        <v>10</v>
      </c>
      <c r="C185" t="s">
        <v>35</v>
      </c>
      <c r="H185" t="s">
        <v>309</v>
      </c>
      <c r="I185" t="s">
        <v>156</v>
      </c>
    </row>
    <row r="186" spans="1:9" x14ac:dyDescent="0.3">
      <c r="A186" t="s">
        <v>195</v>
      </c>
      <c r="B186" t="s">
        <v>10</v>
      </c>
      <c r="C186" t="s">
        <v>35</v>
      </c>
      <c r="H186" t="s">
        <v>275</v>
      </c>
      <c r="I186" t="s">
        <v>146</v>
      </c>
    </row>
    <row r="187" spans="1:9" x14ac:dyDescent="0.3">
      <c r="A187" t="s">
        <v>31</v>
      </c>
      <c r="B187" t="s">
        <v>10</v>
      </c>
      <c r="C187" t="s">
        <v>35</v>
      </c>
      <c r="H187" t="s">
        <v>236</v>
      </c>
      <c r="I187" t="s">
        <v>139</v>
      </c>
    </row>
    <row r="188" spans="1:9" x14ac:dyDescent="0.3">
      <c r="A188" t="s">
        <v>46</v>
      </c>
      <c r="B188" t="s">
        <v>10</v>
      </c>
      <c r="C188" t="s">
        <v>35</v>
      </c>
      <c r="H188" t="s">
        <v>204</v>
      </c>
      <c r="I188" t="s">
        <v>131</v>
      </c>
    </row>
    <row r="189" spans="1:9" x14ac:dyDescent="0.3">
      <c r="A189" t="s">
        <v>92</v>
      </c>
      <c r="B189" t="s">
        <v>10</v>
      </c>
      <c r="C189" t="s">
        <v>35</v>
      </c>
      <c r="H189" t="s">
        <v>325</v>
      </c>
      <c r="I189" t="s">
        <v>404</v>
      </c>
    </row>
    <row r="190" spans="1:9" x14ac:dyDescent="0.3">
      <c r="H190" t="s">
        <v>310</v>
      </c>
      <c r="I190" t="s">
        <v>156</v>
      </c>
    </row>
    <row r="191" spans="1:9" x14ac:dyDescent="0.3">
      <c r="A191" t="s">
        <v>128</v>
      </c>
      <c r="B191" t="s">
        <v>9</v>
      </c>
      <c r="C191" t="s">
        <v>407</v>
      </c>
      <c r="H191" t="s">
        <v>276</v>
      </c>
      <c r="I191" t="s">
        <v>146</v>
      </c>
    </row>
    <row r="192" spans="1:9" x14ac:dyDescent="0.3">
      <c r="A192" t="s">
        <v>196</v>
      </c>
      <c r="B192" t="s">
        <v>10</v>
      </c>
      <c r="C192" t="s">
        <v>128</v>
      </c>
      <c r="H192" t="s">
        <v>311</v>
      </c>
      <c r="I192" t="s">
        <v>156</v>
      </c>
    </row>
    <row r="193" spans="1:9" x14ac:dyDescent="0.3">
      <c r="A193" t="s">
        <v>197</v>
      </c>
      <c r="B193" t="s">
        <v>10</v>
      </c>
      <c r="C193" t="s">
        <v>128</v>
      </c>
      <c r="H193" t="s">
        <v>205</v>
      </c>
      <c r="I193" t="s">
        <v>131</v>
      </c>
    </row>
    <row r="194" spans="1:9" x14ac:dyDescent="0.3">
      <c r="A194" t="s">
        <v>198</v>
      </c>
      <c r="B194" t="s">
        <v>10</v>
      </c>
      <c r="C194" t="s">
        <v>128</v>
      </c>
      <c r="H194" t="s">
        <v>326</v>
      </c>
      <c r="I194" t="s">
        <v>404</v>
      </c>
    </row>
    <row r="195" spans="1:9" x14ac:dyDescent="0.3">
      <c r="A195" t="s">
        <v>36</v>
      </c>
      <c r="B195" t="s">
        <v>10</v>
      </c>
      <c r="C195" t="s">
        <v>128</v>
      </c>
      <c r="H195" t="s">
        <v>237</v>
      </c>
      <c r="I195" t="s">
        <v>139</v>
      </c>
    </row>
    <row r="196" spans="1:9" x14ac:dyDescent="0.3">
      <c r="A196" t="s">
        <v>199</v>
      </c>
      <c r="B196" t="s">
        <v>10</v>
      </c>
      <c r="C196" t="s">
        <v>128</v>
      </c>
      <c r="H196" t="s">
        <v>277</v>
      </c>
      <c r="I196" t="s">
        <v>146</v>
      </c>
    </row>
    <row r="197" spans="1:9" x14ac:dyDescent="0.3">
      <c r="A197" t="s">
        <v>200</v>
      </c>
      <c r="B197" t="s">
        <v>10</v>
      </c>
      <c r="C197" t="s">
        <v>128</v>
      </c>
      <c r="H197" t="s">
        <v>312</v>
      </c>
      <c r="I197" t="s">
        <v>158</v>
      </c>
    </row>
    <row r="198" spans="1:9" x14ac:dyDescent="0.3">
      <c r="A198" t="s">
        <v>201</v>
      </c>
      <c r="B198" t="s">
        <v>10</v>
      </c>
      <c r="C198" t="s">
        <v>128</v>
      </c>
      <c r="H198" t="s">
        <v>206</v>
      </c>
      <c r="I198" t="s">
        <v>131</v>
      </c>
    </row>
    <row r="199" spans="1:9" x14ac:dyDescent="0.3">
      <c r="A199" t="s">
        <v>202</v>
      </c>
      <c r="B199" t="s">
        <v>10</v>
      </c>
      <c r="C199" t="s">
        <v>128</v>
      </c>
      <c r="H199" t="s">
        <v>238</v>
      </c>
      <c r="I199" t="s">
        <v>139</v>
      </c>
    </row>
    <row r="200" spans="1:9" x14ac:dyDescent="0.3">
      <c r="H200" t="s">
        <v>327</v>
      </c>
      <c r="I200" t="s">
        <v>404</v>
      </c>
    </row>
    <row r="201" spans="1:9" x14ac:dyDescent="0.3">
      <c r="A201" t="s">
        <v>37</v>
      </c>
      <c r="B201" t="s">
        <v>9</v>
      </c>
      <c r="C201" t="s">
        <v>407</v>
      </c>
      <c r="H201" t="s">
        <v>278</v>
      </c>
      <c r="I201" t="s">
        <v>146</v>
      </c>
    </row>
    <row r="202" spans="1:9" x14ac:dyDescent="0.3">
      <c r="A202" t="s">
        <v>40</v>
      </c>
      <c r="B202" t="s">
        <v>10</v>
      </c>
      <c r="C202" t="s">
        <v>37</v>
      </c>
      <c r="H202" t="s">
        <v>328</v>
      </c>
      <c r="I202" t="s">
        <v>404</v>
      </c>
    </row>
    <row r="203" spans="1:9" x14ac:dyDescent="0.3">
      <c r="A203" t="s">
        <v>203</v>
      </c>
      <c r="B203" t="s">
        <v>10</v>
      </c>
      <c r="C203" t="s">
        <v>37</v>
      </c>
      <c r="H203" t="s">
        <v>207</v>
      </c>
      <c r="I203" t="s">
        <v>131</v>
      </c>
    </row>
    <row r="204" spans="1:9" x14ac:dyDescent="0.3">
      <c r="A204" t="s">
        <v>62</v>
      </c>
      <c r="B204" t="s">
        <v>10</v>
      </c>
      <c r="C204" t="s">
        <v>37</v>
      </c>
      <c r="H204" t="s">
        <v>313</v>
      </c>
      <c r="I204" t="s">
        <v>158</v>
      </c>
    </row>
    <row r="205" spans="1:9" x14ac:dyDescent="0.3">
      <c r="A205" t="s">
        <v>68</v>
      </c>
      <c r="B205" t="s">
        <v>10</v>
      </c>
      <c r="C205" t="s">
        <v>37</v>
      </c>
      <c r="H205" t="s">
        <v>239</v>
      </c>
      <c r="I205" t="s">
        <v>139</v>
      </c>
    </row>
    <row r="206" spans="1:9" x14ac:dyDescent="0.3">
      <c r="A206" t="s">
        <v>89</v>
      </c>
      <c r="B206" t="s">
        <v>10</v>
      </c>
      <c r="C206" t="s">
        <v>37</v>
      </c>
      <c r="H206" t="s">
        <v>279</v>
      </c>
      <c r="I206" t="s">
        <v>146</v>
      </c>
    </row>
    <row r="207" spans="1:9" x14ac:dyDescent="0.3">
      <c r="A207" t="s">
        <v>101</v>
      </c>
      <c r="B207" t="s">
        <v>10</v>
      </c>
      <c r="C207" t="s">
        <v>37</v>
      </c>
      <c r="H207" t="s">
        <v>329</v>
      </c>
      <c r="I207" t="s">
        <v>404</v>
      </c>
    </row>
    <row r="208" spans="1:9" x14ac:dyDescent="0.3">
      <c r="A208" t="s">
        <v>103</v>
      </c>
      <c r="B208" t="s">
        <v>10</v>
      </c>
      <c r="C208" t="s">
        <v>37</v>
      </c>
      <c r="H208" t="s">
        <v>208</v>
      </c>
      <c r="I208" t="s">
        <v>131</v>
      </c>
    </row>
    <row r="209" spans="1:9" x14ac:dyDescent="0.3">
      <c r="A209" t="s">
        <v>107</v>
      </c>
      <c r="B209" t="s">
        <v>10</v>
      </c>
      <c r="C209" t="s">
        <v>37</v>
      </c>
      <c r="H209" t="s">
        <v>80</v>
      </c>
      <c r="I209" t="s">
        <v>158</v>
      </c>
    </row>
    <row r="210" spans="1:9" x14ac:dyDescent="0.3">
      <c r="H210" t="s">
        <v>240</v>
      </c>
      <c r="I210" t="s">
        <v>139</v>
      </c>
    </row>
    <row r="211" spans="1:9" x14ac:dyDescent="0.3">
      <c r="H211" t="s">
        <v>34</v>
      </c>
      <c r="I211" t="s">
        <v>74</v>
      </c>
    </row>
    <row r="212" spans="1:9" x14ac:dyDescent="0.3">
      <c r="H212" t="s">
        <v>241</v>
      </c>
      <c r="I212" t="s">
        <v>139</v>
      </c>
    </row>
    <row r="213" spans="1:9" x14ac:dyDescent="0.3">
      <c r="A213" t="s">
        <v>131</v>
      </c>
      <c r="B213" t="s">
        <v>9</v>
      </c>
      <c r="C213" t="s">
        <v>407</v>
      </c>
      <c r="H213" t="s">
        <v>209</v>
      </c>
      <c r="I213" t="s">
        <v>131</v>
      </c>
    </row>
    <row r="214" spans="1:9" x14ac:dyDescent="0.3">
      <c r="A214" t="s">
        <v>204</v>
      </c>
      <c r="B214" t="s">
        <v>10</v>
      </c>
      <c r="C214" t="s">
        <v>131</v>
      </c>
      <c r="H214" t="s">
        <v>98</v>
      </c>
      <c r="I214" t="s">
        <v>158</v>
      </c>
    </row>
    <row r="215" spans="1:9" x14ac:dyDescent="0.3">
      <c r="A215" t="s">
        <v>205</v>
      </c>
      <c r="B215" t="s">
        <v>10</v>
      </c>
      <c r="C215" t="s">
        <v>131</v>
      </c>
      <c r="H215" t="s">
        <v>330</v>
      </c>
      <c r="I215" t="s">
        <v>404</v>
      </c>
    </row>
    <row r="216" spans="1:9" x14ac:dyDescent="0.3">
      <c r="A216" t="s">
        <v>206</v>
      </c>
      <c r="B216" t="s">
        <v>10</v>
      </c>
      <c r="C216" t="s">
        <v>131</v>
      </c>
      <c r="H216" t="s">
        <v>48</v>
      </c>
      <c r="I216" t="s">
        <v>74</v>
      </c>
    </row>
    <row r="217" spans="1:9" x14ac:dyDescent="0.3">
      <c r="A217" t="s">
        <v>207</v>
      </c>
      <c r="B217" t="s">
        <v>10</v>
      </c>
      <c r="C217" t="s">
        <v>131</v>
      </c>
      <c r="H217" t="s">
        <v>242</v>
      </c>
      <c r="I217" t="s">
        <v>139</v>
      </c>
    </row>
    <row r="218" spans="1:9" x14ac:dyDescent="0.3">
      <c r="A218" t="s">
        <v>208</v>
      </c>
      <c r="B218" t="s">
        <v>10</v>
      </c>
      <c r="C218" t="s">
        <v>131</v>
      </c>
      <c r="H218" t="s">
        <v>210</v>
      </c>
      <c r="I218" t="s">
        <v>45</v>
      </c>
    </row>
    <row r="219" spans="1:9" x14ac:dyDescent="0.3">
      <c r="A219" t="s">
        <v>209</v>
      </c>
      <c r="B219" t="s">
        <v>10</v>
      </c>
      <c r="C219" t="s">
        <v>131</v>
      </c>
      <c r="H219" t="s">
        <v>314</v>
      </c>
      <c r="I219" t="s">
        <v>158</v>
      </c>
    </row>
    <row r="220" spans="1:9" x14ac:dyDescent="0.3">
      <c r="H220" t="s">
        <v>331</v>
      </c>
      <c r="I220" t="s">
        <v>404</v>
      </c>
    </row>
    <row r="221" spans="1:9" x14ac:dyDescent="0.3">
      <c r="H221" t="s">
        <v>51</v>
      </c>
      <c r="I221" t="s">
        <v>74</v>
      </c>
    </row>
    <row r="222" spans="1:9" x14ac:dyDescent="0.3">
      <c r="H222" t="s">
        <v>24</v>
      </c>
      <c r="I222" t="s">
        <v>140</v>
      </c>
    </row>
    <row r="223" spans="1:9" x14ac:dyDescent="0.3">
      <c r="H223" t="s">
        <v>211</v>
      </c>
      <c r="I223" t="s">
        <v>45</v>
      </c>
    </row>
    <row r="224" spans="1:9" x14ac:dyDescent="0.3">
      <c r="H224" t="s">
        <v>315</v>
      </c>
      <c r="I224" t="s">
        <v>160</v>
      </c>
    </row>
    <row r="225" spans="1:9" x14ac:dyDescent="0.3">
      <c r="H225" t="s">
        <v>332</v>
      </c>
      <c r="I225" t="s">
        <v>404</v>
      </c>
    </row>
    <row r="226" spans="1:9" x14ac:dyDescent="0.3">
      <c r="H226" t="s">
        <v>78</v>
      </c>
      <c r="I226" t="s">
        <v>74</v>
      </c>
    </row>
    <row r="227" spans="1:9" x14ac:dyDescent="0.3">
      <c r="H227" t="s">
        <v>243</v>
      </c>
      <c r="I227" t="s">
        <v>140</v>
      </c>
    </row>
    <row r="228" spans="1:9" x14ac:dyDescent="0.3">
      <c r="A228" t="s">
        <v>45</v>
      </c>
      <c r="B228" t="s">
        <v>9</v>
      </c>
      <c r="C228" t="s">
        <v>407</v>
      </c>
      <c r="H228" t="s">
        <v>316</v>
      </c>
      <c r="I228" t="s">
        <v>160</v>
      </c>
    </row>
    <row r="229" spans="1:9" x14ac:dyDescent="0.3">
      <c r="A229" t="s">
        <v>210</v>
      </c>
      <c r="B229" t="s">
        <v>10</v>
      </c>
      <c r="C229" t="s">
        <v>45</v>
      </c>
      <c r="H229" t="s">
        <v>333</v>
      </c>
      <c r="I229" t="s">
        <v>404</v>
      </c>
    </row>
    <row r="230" spans="1:9" x14ac:dyDescent="0.3">
      <c r="A230" t="s">
        <v>211</v>
      </c>
      <c r="B230" t="s">
        <v>10</v>
      </c>
      <c r="C230" t="s">
        <v>45</v>
      </c>
      <c r="H230" t="s">
        <v>82</v>
      </c>
      <c r="I230" t="s">
        <v>74</v>
      </c>
    </row>
    <row r="231" spans="1:9" x14ac:dyDescent="0.3">
      <c r="A231" t="s">
        <v>56</v>
      </c>
      <c r="B231" t="s">
        <v>10</v>
      </c>
      <c r="C231" t="s">
        <v>45</v>
      </c>
      <c r="H231" t="s">
        <v>244</v>
      </c>
      <c r="I231" t="s">
        <v>140</v>
      </c>
    </row>
    <row r="232" spans="1:9" x14ac:dyDescent="0.3">
      <c r="A232" t="s">
        <v>79</v>
      </c>
      <c r="B232" t="s">
        <v>10</v>
      </c>
      <c r="C232" t="s">
        <v>45</v>
      </c>
      <c r="H232" t="s">
        <v>30</v>
      </c>
      <c r="I232" t="s">
        <v>160</v>
      </c>
    </row>
    <row r="233" spans="1:9" x14ac:dyDescent="0.3">
      <c r="A233" t="s">
        <v>106</v>
      </c>
      <c r="B233" t="s">
        <v>10</v>
      </c>
      <c r="C233" t="s">
        <v>45</v>
      </c>
      <c r="H233" t="s">
        <v>334</v>
      </c>
      <c r="I233" t="s">
        <v>405</v>
      </c>
    </row>
    <row r="234" spans="1:9" x14ac:dyDescent="0.3">
      <c r="H234" t="s">
        <v>83</v>
      </c>
      <c r="I234" t="s">
        <v>74</v>
      </c>
    </row>
    <row r="235" spans="1:9" x14ac:dyDescent="0.3">
      <c r="A235" t="s">
        <v>134</v>
      </c>
      <c r="B235" t="s">
        <v>9</v>
      </c>
      <c r="C235" t="s">
        <v>407</v>
      </c>
      <c r="H235" t="s">
        <v>245</v>
      </c>
      <c r="I235" t="s">
        <v>140</v>
      </c>
    </row>
    <row r="236" spans="1:9" x14ac:dyDescent="0.3">
      <c r="A236" t="s">
        <v>212</v>
      </c>
      <c r="B236" t="s">
        <v>10</v>
      </c>
      <c r="C236" t="s">
        <v>134</v>
      </c>
      <c r="H236" t="s">
        <v>335</v>
      </c>
      <c r="I236" t="s">
        <v>405</v>
      </c>
    </row>
    <row r="237" spans="1:9" x14ac:dyDescent="0.3">
      <c r="A237" t="s">
        <v>27</v>
      </c>
      <c r="B237" t="s">
        <v>10</v>
      </c>
      <c r="C237" t="s">
        <v>134</v>
      </c>
      <c r="H237" t="s">
        <v>317</v>
      </c>
      <c r="I237" t="s">
        <v>160</v>
      </c>
    </row>
    <row r="238" spans="1:9" x14ac:dyDescent="0.3">
      <c r="A238" t="s">
        <v>213</v>
      </c>
      <c r="B238" t="s">
        <v>10</v>
      </c>
      <c r="C238" t="s">
        <v>134</v>
      </c>
      <c r="H238" t="s">
        <v>85</v>
      </c>
      <c r="I238" t="s">
        <v>74</v>
      </c>
    </row>
    <row r="239" spans="1:9" x14ac:dyDescent="0.3">
      <c r="A239" t="s">
        <v>214</v>
      </c>
      <c r="B239" t="s">
        <v>10</v>
      </c>
      <c r="C239" t="s">
        <v>134</v>
      </c>
      <c r="H239" t="s">
        <v>246</v>
      </c>
      <c r="I239" t="s">
        <v>140</v>
      </c>
    </row>
    <row r="240" spans="1:9" x14ac:dyDescent="0.3">
      <c r="A240" t="s">
        <v>215</v>
      </c>
      <c r="B240" t="s">
        <v>10</v>
      </c>
      <c r="C240" t="s">
        <v>134</v>
      </c>
      <c r="H240" t="s">
        <v>336</v>
      </c>
      <c r="I240" t="s">
        <v>405</v>
      </c>
    </row>
    <row r="241" spans="1:9" x14ac:dyDescent="0.3">
      <c r="A241" t="s">
        <v>216</v>
      </c>
      <c r="B241" t="s">
        <v>10</v>
      </c>
      <c r="C241" t="s">
        <v>134</v>
      </c>
      <c r="H241" t="s">
        <v>318</v>
      </c>
      <c r="I241" t="s">
        <v>160</v>
      </c>
    </row>
    <row r="242" spans="1:9" x14ac:dyDescent="0.3">
      <c r="A242" t="s">
        <v>217</v>
      </c>
      <c r="B242" t="s">
        <v>10</v>
      </c>
      <c r="C242" t="s">
        <v>134</v>
      </c>
      <c r="H242" t="s">
        <v>280</v>
      </c>
      <c r="I242" t="s">
        <v>76</v>
      </c>
    </row>
    <row r="243" spans="1:9" x14ac:dyDescent="0.3">
      <c r="A243" t="s">
        <v>218</v>
      </c>
      <c r="B243" t="s">
        <v>10</v>
      </c>
      <c r="C243" t="s">
        <v>134</v>
      </c>
      <c r="H243" t="s">
        <v>247</v>
      </c>
      <c r="I243" t="s">
        <v>140</v>
      </c>
    </row>
    <row r="244" spans="1:9" x14ac:dyDescent="0.3">
      <c r="A244" t="s">
        <v>219</v>
      </c>
      <c r="B244" t="s">
        <v>10</v>
      </c>
      <c r="C244" t="s">
        <v>134</v>
      </c>
      <c r="H244" t="s">
        <v>64</v>
      </c>
      <c r="I244" t="s">
        <v>160</v>
      </c>
    </row>
    <row r="245" spans="1:9" x14ac:dyDescent="0.3">
      <c r="A245" t="s">
        <v>220</v>
      </c>
      <c r="B245" t="s">
        <v>10</v>
      </c>
      <c r="C245" t="s">
        <v>134</v>
      </c>
      <c r="H245" t="s">
        <v>337</v>
      </c>
      <c r="I245" t="s">
        <v>405</v>
      </c>
    </row>
    <row r="246" spans="1:9" x14ac:dyDescent="0.3">
      <c r="A246" t="s">
        <v>221</v>
      </c>
      <c r="B246" t="s">
        <v>10</v>
      </c>
      <c r="C246" t="s">
        <v>134</v>
      </c>
      <c r="H246" t="s">
        <v>281</v>
      </c>
      <c r="I246" t="s">
        <v>76</v>
      </c>
    </row>
    <row r="247" spans="1:9" x14ac:dyDescent="0.3">
      <c r="A247" t="s">
        <v>104</v>
      </c>
      <c r="B247" t="s">
        <v>10</v>
      </c>
      <c r="C247" t="s">
        <v>134</v>
      </c>
      <c r="H247" t="s">
        <v>248</v>
      </c>
      <c r="I247" t="s">
        <v>140</v>
      </c>
    </row>
    <row r="248" spans="1:9" x14ac:dyDescent="0.3">
      <c r="H248" t="s">
        <v>338</v>
      </c>
      <c r="I248" t="s">
        <v>405</v>
      </c>
    </row>
    <row r="249" spans="1:9" x14ac:dyDescent="0.3">
      <c r="A249" t="s">
        <v>136</v>
      </c>
      <c r="B249" t="s">
        <v>9</v>
      </c>
      <c r="C249" t="s">
        <v>407</v>
      </c>
      <c r="H249" t="s">
        <v>319</v>
      </c>
      <c r="I249" t="s">
        <v>160</v>
      </c>
    </row>
    <row r="250" spans="1:9" x14ac:dyDescent="0.3">
      <c r="A250" t="s">
        <v>222</v>
      </c>
      <c r="B250" t="s">
        <v>10</v>
      </c>
      <c r="C250" t="s">
        <v>136</v>
      </c>
      <c r="H250" t="s">
        <v>282</v>
      </c>
      <c r="I250" t="s">
        <v>76</v>
      </c>
    </row>
    <row r="251" spans="1:9" x14ac:dyDescent="0.3">
      <c r="A251" t="s">
        <v>33</v>
      </c>
      <c r="B251" t="s">
        <v>10</v>
      </c>
      <c r="C251" t="s">
        <v>136</v>
      </c>
      <c r="H251" t="s">
        <v>249</v>
      </c>
      <c r="I251" t="s">
        <v>140</v>
      </c>
    </row>
    <row r="252" spans="1:9" x14ac:dyDescent="0.3">
      <c r="A252" t="s">
        <v>47</v>
      </c>
      <c r="B252" t="s">
        <v>10</v>
      </c>
      <c r="C252" t="s">
        <v>136</v>
      </c>
      <c r="H252" t="s">
        <v>339</v>
      </c>
      <c r="I252" t="s">
        <v>406</v>
      </c>
    </row>
    <row r="253" spans="1:9" x14ac:dyDescent="0.3">
      <c r="A253" t="s">
        <v>223</v>
      </c>
      <c r="B253" t="s">
        <v>10</v>
      </c>
      <c r="C253" t="s">
        <v>136</v>
      </c>
      <c r="H253" t="s">
        <v>320</v>
      </c>
      <c r="I253" t="s">
        <v>162</v>
      </c>
    </row>
    <row r="254" spans="1:9" x14ac:dyDescent="0.3">
      <c r="A254" t="s">
        <v>99</v>
      </c>
      <c r="B254" t="s">
        <v>10</v>
      </c>
      <c r="C254" t="s">
        <v>136</v>
      </c>
      <c r="H254" t="s">
        <v>283</v>
      </c>
      <c r="I254" t="s">
        <v>76</v>
      </c>
    </row>
    <row r="255" spans="1:9" x14ac:dyDescent="0.3">
      <c r="A255" t="s">
        <v>102</v>
      </c>
      <c r="B255" t="s">
        <v>10</v>
      </c>
      <c r="C255" t="s">
        <v>136</v>
      </c>
      <c r="H255" t="s">
        <v>284</v>
      </c>
      <c r="I255" t="s">
        <v>76</v>
      </c>
    </row>
    <row r="256" spans="1:9" x14ac:dyDescent="0.3">
      <c r="H256" t="s">
        <v>59</v>
      </c>
      <c r="I256" t="s">
        <v>162</v>
      </c>
    </row>
    <row r="257" spans="1:9" x14ac:dyDescent="0.3">
      <c r="A257" t="s">
        <v>49</v>
      </c>
      <c r="B257" t="s">
        <v>9</v>
      </c>
      <c r="C257" t="s">
        <v>407</v>
      </c>
      <c r="H257" t="s">
        <v>340</v>
      </c>
      <c r="I257" t="s">
        <v>406</v>
      </c>
    </row>
    <row r="258" spans="1:9" x14ac:dyDescent="0.3">
      <c r="A258" t="s">
        <v>224</v>
      </c>
      <c r="B258" t="s">
        <v>10</v>
      </c>
      <c r="C258" t="s">
        <v>49</v>
      </c>
      <c r="H258" t="s">
        <v>250</v>
      </c>
      <c r="I258" t="s">
        <v>140</v>
      </c>
    </row>
    <row r="259" spans="1:9" x14ac:dyDescent="0.3">
      <c r="A259" t="s">
        <v>225</v>
      </c>
      <c r="B259" t="s">
        <v>10</v>
      </c>
      <c r="C259" t="s">
        <v>49</v>
      </c>
      <c r="H259" t="s">
        <v>66</v>
      </c>
      <c r="I259" t="s">
        <v>76</v>
      </c>
    </row>
    <row r="260" spans="1:9" x14ac:dyDescent="0.3">
      <c r="A260" t="s">
        <v>226</v>
      </c>
      <c r="B260" t="s">
        <v>10</v>
      </c>
      <c r="C260" t="s">
        <v>49</v>
      </c>
      <c r="H260" t="s">
        <v>321</v>
      </c>
      <c r="I260" t="s">
        <v>162</v>
      </c>
    </row>
    <row r="261" spans="1:9" x14ac:dyDescent="0.3">
      <c r="A261" t="s">
        <v>227</v>
      </c>
      <c r="B261" t="s">
        <v>10</v>
      </c>
      <c r="C261" t="s">
        <v>49</v>
      </c>
      <c r="H261" t="s">
        <v>341</v>
      </c>
      <c r="I261" t="s">
        <v>406</v>
      </c>
    </row>
    <row r="262" spans="1:9" x14ac:dyDescent="0.3">
      <c r="A262" t="s">
        <v>228</v>
      </c>
      <c r="B262" t="s">
        <v>10</v>
      </c>
      <c r="C262" t="s">
        <v>49</v>
      </c>
      <c r="H262" t="s">
        <v>251</v>
      </c>
      <c r="I262" t="s">
        <v>140</v>
      </c>
    </row>
    <row r="263" spans="1:9" x14ac:dyDescent="0.3">
      <c r="A263" t="s">
        <v>229</v>
      </c>
      <c r="B263" t="s">
        <v>10</v>
      </c>
      <c r="C263" t="s">
        <v>49</v>
      </c>
      <c r="H263" t="s">
        <v>285</v>
      </c>
      <c r="I263" t="s">
        <v>76</v>
      </c>
    </row>
    <row r="264" spans="1:9" x14ac:dyDescent="0.3">
      <c r="A264" t="s">
        <v>230</v>
      </c>
      <c r="B264" t="s">
        <v>10</v>
      </c>
      <c r="C264" t="s">
        <v>49</v>
      </c>
      <c r="H264" t="s">
        <v>322</v>
      </c>
      <c r="I264" t="s">
        <v>162</v>
      </c>
    </row>
    <row r="265" spans="1:9" x14ac:dyDescent="0.3">
      <c r="A265" t="s">
        <v>65</v>
      </c>
      <c r="B265" t="s">
        <v>10</v>
      </c>
      <c r="C265" t="s">
        <v>49</v>
      </c>
      <c r="H265" t="s">
        <v>342</v>
      </c>
      <c r="I265" t="s">
        <v>406</v>
      </c>
    </row>
    <row r="266" spans="1:9" x14ac:dyDescent="0.3">
      <c r="A266" t="s">
        <v>231</v>
      </c>
      <c r="B266" t="s">
        <v>10</v>
      </c>
      <c r="C266" t="s">
        <v>49</v>
      </c>
      <c r="H266" t="s">
        <v>252</v>
      </c>
      <c r="I266" t="s">
        <v>140</v>
      </c>
    </row>
    <row r="267" spans="1:9" x14ac:dyDescent="0.3">
      <c r="A267" t="s">
        <v>232</v>
      </c>
      <c r="B267" t="s">
        <v>10</v>
      </c>
      <c r="C267" t="s">
        <v>49</v>
      </c>
      <c r="H267" t="s">
        <v>253</v>
      </c>
      <c r="I267" t="s">
        <v>140</v>
      </c>
    </row>
    <row r="268" spans="1:9" x14ac:dyDescent="0.3">
      <c r="A268" t="s">
        <v>233</v>
      </c>
      <c r="B268" t="s">
        <v>10</v>
      </c>
      <c r="C268" t="s">
        <v>49</v>
      </c>
      <c r="H268" t="s">
        <v>112</v>
      </c>
      <c r="I268" t="s">
        <v>162</v>
      </c>
    </row>
    <row r="269" spans="1:9" x14ac:dyDescent="0.3">
      <c r="H269" t="s">
        <v>343</v>
      </c>
      <c r="I269" t="s">
        <v>398</v>
      </c>
    </row>
    <row r="270" spans="1:9" x14ac:dyDescent="0.3">
      <c r="A270" t="s">
        <v>139</v>
      </c>
      <c r="B270" t="s">
        <v>9</v>
      </c>
      <c r="C270" t="s">
        <v>407</v>
      </c>
      <c r="H270" t="s">
        <v>323</v>
      </c>
      <c r="I270" t="s">
        <v>162</v>
      </c>
    </row>
    <row r="271" spans="1:9" x14ac:dyDescent="0.3">
      <c r="A271" t="s">
        <v>234</v>
      </c>
      <c r="B271" t="s">
        <v>10</v>
      </c>
      <c r="C271" t="s">
        <v>139</v>
      </c>
      <c r="H271" t="s">
        <v>344</v>
      </c>
      <c r="I271" t="s">
        <v>398</v>
      </c>
    </row>
    <row r="272" spans="1:9" x14ac:dyDescent="0.3">
      <c r="A272" t="s">
        <v>235</v>
      </c>
      <c r="B272" t="s">
        <v>10</v>
      </c>
      <c r="C272" t="s">
        <v>139</v>
      </c>
      <c r="H272" t="s">
        <v>87</v>
      </c>
      <c r="I272" t="s">
        <v>152</v>
      </c>
    </row>
    <row r="273" spans="1:9" x14ac:dyDescent="0.3">
      <c r="A273" t="s">
        <v>41</v>
      </c>
      <c r="B273" t="s">
        <v>10</v>
      </c>
      <c r="C273" t="s">
        <v>139</v>
      </c>
      <c r="H273" t="s">
        <v>44</v>
      </c>
      <c r="I273" t="s">
        <v>100</v>
      </c>
    </row>
    <row r="274" spans="1:9" x14ac:dyDescent="0.3">
      <c r="A274" t="s">
        <v>236</v>
      </c>
      <c r="B274" t="s">
        <v>10</v>
      </c>
      <c r="C274" t="s">
        <v>139</v>
      </c>
      <c r="H274" t="s">
        <v>111</v>
      </c>
      <c r="I274" t="s">
        <v>100</v>
      </c>
    </row>
    <row r="275" spans="1:9" x14ac:dyDescent="0.3">
      <c r="A275" t="s">
        <v>237</v>
      </c>
      <c r="B275" t="s">
        <v>10</v>
      </c>
      <c r="C275" t="s">
        <v>139</v>
      </c>
    </row>
    <row r="276" spans="1:9" x14ac:dyDescent="0.3">
      <c r="A276" t="s">
        <v>238</v>
      </c>
      <c r="B276" t="s">
        <v>10</v>
      </c>
      <c r="C276" t="s">
        <v>139</v>
      </c>
    </row>
    <row r="277" spans="1:9" x14ac:dyDescent="0.3">
      <c r="A277" t="s">
        <v>239</v>
      </c>
      <c r="B277" t="s">
        <v>10</v>
      </c>
      <c r="C277" t="s">
        <v>139</v>
      </c>
    </row>
    <row r="278" spans="1:9" x14ac:dyDescent="0.3">
      <c r="A278" t="s">
        <v>240</v>
      </c>
      <c r="B278" t="s">
        <v>10</v>
      </c>
      <c r="C278" t="s">
        <v>139</v>
      </c>
    </row>
    <row r="279" spans="1:9" x14ac:dyDescent="0.3">
      <c r="A279" t="s">
        <v>241</v>
      </c>
      <c r="B279" t="s">
        <v>10</v>
      </c>
      <c r="C279" t="s">
        <v>139</v>
      </c>
    </row>
    <row r="280" spans="1:9" x14ac:dyDescent="0.3">
      <c r="A280" t="s">
        <v>242</v>
      </c>
      <c r="B280" t="s">
        <v>10</v>
      </c>
      <c r="C280" t="s">
        <v>139</v>
      </c>
    </row>
    <row r="282" spans="1:9" x14ac:dyDescent="0.3">
      <c r="A282" t="s">
        <v>140</v>
      </c>
      <c r="B282" t="s">
        <v>9</v>
      </c>
      <c r="C282" t="s">
        <v>407</v>
      </c>
    </row>
    <row r="283" spans="1:9" x14ac:dyDescent="0.3">
      <c r="A283" t="s">
        <v>24</v>
      </c>
      <c r="B283" t="s">
        <v>10</v>
      </c>
      <c r="C283" t="s">
        <v>140</v>
      </c>
    </row>
    <row r="284" spans="1:9" x14ac:dyDescent="0.3">
      <c r="A284" t="s">
        <v>243</v>
      </c>
      <c r="B284" t="s">
        <v>10</v>
      </c>
      <c r="C284" t="s">
        <v>140</v>
      </c>
    </row>
    <row r="285" spans="1:9" x14ac:dyDescent="0.3">
      <c r="A285" t="s">
        <v>244</v>
      </c>
      <c r="B285" t="s">
        <v>10</v>
      </c>
      <c r="C285" t="s">
        <v>140</v>
      </c>
    </row>
    <row r="286" spans="1:9" x14ac:dyDescent="0.3">
      <c r="A286" t="s">
        <v>245</v>
      </c>
      <c r="B286" t="s">
        <v>10</v>
      </c>
      <c r="C286" t="s">
        <v>140</v>
      </c>
    </row>
    <row r="287" spans="1:9" x14ac:dyDescent="0.3">
      <c r="A287" t="s">
        <v>246</v>
      </c>
      <c r="B287" t="s">
        <v>10</v>
      </c>
      <c r="C287" t="s">
        <v>140</v>
      </c>
    </row>
    <row r="288" spans="1:9" x14ac:dyDescent="0.3">
      <c r="A288" t="s">
        <v>247</v>
      </c>
      <c r="B288" t="s">
        <v>10</v>
      </c>
      <c r="C288" t="s">
        <v>140</v>
      </c>
    </row>
    <row r="289" spans="1:3" x14ac:dyDescent="0.3">
      <c r="A289" t="s">
        <v>248</v>
      </c>
      <c r="B289" t="s">
        <v>10</v>
      </c>
      <c r="C289" t="s">
        <v>140</v>
      </c>
    </row>
    <row r="290" spans="1:3" x14ac:dyDescent="0.3">
      <c r="A290" t="s">
        <v>249</v>
      </c>
      <c r="B290" t="s">
        <v>10</v>
      </c>
      <c r="C290" t="s">
        <v>140</v>
      </c>
    </row>
    <row r="291" spans="1:3" x14ac:dyDescent="0.3">
      <c r="A291" t="s">
        <v>250</v>
      </c>
      <c r="B291" t="s">
        <v>10</v>
      </c>
      <c r="C291" t="s">
        <v>140</v>
      </c>
    </row>
    <row r="292" spans="1:3" x14ac:dyDescent="0.3">
      <c r="A292" t="s">
        <v>251</v>
      </c>
      <c r="B292" t="s">
        <v>10</v>
      </c>
      <c r="C292" t="s">
        <v>140</v>
      </c>
    </row>
    <row r="293" spans="1:3" x14ac:dyDescent="0.3">
      <c r="A293" t="s">
        <v>252</v>
      </c>
      <c r="B293" t="s">
        <v>10</v>
      </c>
      <c r="C293" t="s">
        <v>140</v>
      </c>
    </row>
    <row r="294" spans="1:3" x14ac:dyDescent="0.3">
      <c r="A294" t="s">
        <v>253</v>
      </c>
      <c r="B294" t="s">
        <v>10</v>
      </c>
      <c r="C294" t="s">
        <v>140</v>
      </c>
    </row>
    <row r="296" spans="1:3" x14ac:dyDescent="0.3">
      <c r="A296" t="s">
        <v>55</v>
      </c>
      <c r="B296" t="s">
        <v>9</v>
      </c>
      <c r="C296" t="s">
        <v>407</v>
      </c>
    </row>
    <row r="297" spans="1:3" x14ac:dyDescent="0.3">
      <c r="A297" t="s">
        <v>254</v>
      </c>
      <c r="B297" t="s">
        <v>10</v>
      </c>
      <c r="C297" t="s">
        <v>55</v>
      </c>
    </row>
    <row r="298" spans="1:3" x14ac:dyDescent="0.3">
      <c r="A298" t="s">
        <v>255</v>
      </c>
      <c r="B298" t="s">
        <v>10</v>
      </c>
      <c r="C298" t="s">
        <v>55</v>
      </c>
    </row>
    <row r="299" spans="1:3" x14ac:dyDescent="0.3">
      <c r="A299" t="s">
        <v>256</v>
      </c>
      <c r="B299" t="s">
        <v>10</v>
      </c>
      <c r="C299" t="s">
        <v>55</v>
      </c>
    </row>
    <row r="300" spans="1:3" x14ac:dyDescent="0.3">
      <c r="A300" t="s">
        <v>257</v>
      </c>
      <c r="B300" t="s">
        <v>10</v>
      </c>
      <c r="C300" t="s">
        <v>55</v>
      </c>
    </row>
    <row r="301" spans="1:3" x14ac:dyDescent="0.3">
      <c r="A301" t="s">
        <v>258</v>
      </c>
      <c r="B301" t="s">
        <v>10</v>
      </c>
      <c r="C301" t="s">
        <v>55</v>
      </c>
    </row>
    <row r="302" spans="1:3" x14ac:dyDescent="0.3">
      <c r="A302" t="s">
        <v>259</v>
      </c>
      <c r="B302" t="s">
        <v>10</v>
      </c>
      <c r="C302" t="s">
        <v>55</v>
      </c>
    </row>
    <row r="303" spans="1:3" x14ac:dyDescent="0.3">
      <c r="A303" t="s">
        <v>260</v>
      </c>
      <c r="B303" t="s">
        <v>10</v>
      </c>
      <c r="C303" t="s">
        <v>55</v>
      </c>
    </row>
    <row r="304" spans="1:3" x14ac:dyDescent="0.3">
      <c r="A304" t="s">
        <v>77</v>
      </c>
      <c r="B304" t="s">
        <v>10</v>
      </c>
      <c r="C304" t="s">
        <v>55</v>
      </c>
    </row>
    <row r="305" spans="1:3" x14ac:dyDescent="0.3">
      <c r="A305" t="s">
        <v>261</v>
      </c>
      <c r="B305" t="s">
        <v>10</v>
      </c>
      <c r="C305" t="s">
        <v>55</v>
      </c>
    </row>
    <row r="306" spans="1:3" x14ac:dyDescent="0.3">
      <c r="A306" t="s">
        <v>262</v>
      </c>
      <c r="B306" t="s">
        <v>10</v>
      </c>
      <c r="C306" t="s">
        <v>55</v>
      </c>
    </row>
    <row r="307" spans="1:3" x14ac:dyDescent="0.3">
      <c r="A307" t="s">
        <v>263</v>
      </c>
      <c r="B307" t="s">
        <v>10</v>
      </c>
      <c r="C307" t="s">
        <v>55</v>
      </c>
    </row>
    <row r="308" spans="1:3" x14ac:dyDescent="0.3">
      <c r="A308" t="s">
        <v>264</v>
      </c>
      <c r="B308" t="s">
        <v>10</v>
      </c>
      <c r="C308" t="s">
        <v>55</v>
      </c>
    </row>
    <row r="310" spans="1:3" x14ac:dyDescent="0.3">
      <c r="A310" t="s">
        <v>142</v>
      </c>
      <c r="B310" t="s">
        <v>9</v>
      </c>
      <c r="C310" t="s">
        <v>407</v>
      </c>
    </row>
    <row r="311" spans="1:3" x14ac:dyDescent="0.3">
      <c r="A311" t="s">
        <v>265</v>
      </c>
      <c r="B311" t="s">
        <v>10</v>
      </c>
      <c r="C311" t="s">
        <v>142</v>
      </c>
    </row>
    <row r="312" spans="1:3" x14ac:dyDescent="0.3">
      <c r="A312" t="s">
        <v>266</v>
      </c>
      <c r="B312" t="s">
        <v>10</v>
      </c>
      <c r="C312" t="s">
        <v>142</v>
      </c>
    </row>
    <row r="313" spans="1:3" x14ac:dyDescent="0.3">
      <c r="A313" t="s">
        <v>50</v>
      </c>
      <c r="B313" t="s">
        <v>10</v>
      </c>
      <c r="C313" t="s">
        <v>142</v>
      </c>
    </row>
    <row r="314" spans="1:3" x14ac:dyDescent="0.3">
      <c r="A314" t="s">
        <v>267</v>
      </c>
      <c r="B314" t="s">
        <v>10</v>
      </c>
      <c r="C314" t="s">
        <v>142</v>
      </c>
    </row>
    <row r="315" spans="1:3" x14ac:dyDescent="0.3">
      <c r="A315" t="s">
        <v>60</v>
      </c>
      <c r="B315" t="s">
        <v>10</v>
      </c>
      <c r="C315" t="s">
        <v>142</v>
      </c>
    </row>
    <row r="316" spans="1:3" x14ac:dyDescent="0.3">
      <c r="A316" t="s">
        <v>73</v>
      </c>
      <c r="B316" t="s">
        <v>10</v>
      </c>
      <c r="C316" t="s">
        <v>142</v>
      </c>
    </row>
    <row r="317" spans="1:3" x14ac:dyDescent="0.3">
      <c r="A317" t="s">
        <v>268</v>
      </c>
      <c r="B317" t="s">
        <v>10</v>
      </c>
      <c r="C317" t="s">
        <v>142</v>
      </c>
    </row>
    <row r="319" spans="1:3" x14ac:dyDescent="0.3">
      <c r="A319" t="s">
        <v>58</v>
      </c>
      <c r="B319" t="s">
        <v>9</v>
      </c>
      <c r="C319" t="s">
        <v>407</v>
      </c>
    </row>
    <row r="320" spans="1:3" x14ac:dyDescent="0.3">
      <c r="A320" t="s">
        <v>26</v>
      </c>
      <c r="B320" t="s">
        <v>10</v>
      </c>
      <c r="C320" t="s">
        <v>58</v>
      </c>
    </row>
    <row r="321" spans="1:3" x14ac:dyDescent="0.3">
      <c r="A321" t="s">
        <v>42</v>
      </c>
      <c r="B321" t="s">
        <v>10</v>
      </c>
      <c r="C321" t="s">
        <v>58</v>
      </c>
    </row>
    <row r="322" spans="1:3" x14ac:dyDescent="0.3">
      <c r="A322" t="s">
        <v>269</v>
      </c>
      <c r="B322" t="s">
        <v>10</v>
      </c>
      <c r="C322" t="s">
        <v>58</v>
      </c>
    </row>
    <row r="323" spans="1:3" x14ac:dyDescent="0.3">
      <c r="A323" t="s">
        <v>69</v>
      </c>
      <c r="B323" t="s">
        <v>10</v>
      </c>
      <c r="C323" t="s">
        <v>58</v>
      </c>
    </row>
    <row r="324" spans="1:3" x14ac:dyDescent="0.3">
      <c r="A324" t="s">
        <v>90</v>
      </c>
      <c r="B324" t="s">
        <v>10</v>
      </c>
      <c r="C324" t="s">
        <v>58</v>
      </c>
    </row>
    <row r="325" spans="1:3" x14ac:dyDescent="0.3">
      <c r="A325" t="s">
        <v>91</v>
      </c>
      <c r="B325" t="s">
        <v>10</v>
      </c>
      <c r="C325" t="s">
        <v>58</v>
      </c>
    </row>
    <row r="326" spans="1:3" x14ac:dyDescent="0.3">
      <c r="A326" t="s">
        <v>108</v>
      </c>
      <c r="B326" t="s">
        <v>10</v>
      </c>
      <c r="C326" t="s">
        <v>58</v>
      </c>
    </row>
    <row r="328" spans="1:3" x14ac:dyDescent="0.3">
      <c r="A328" t="s">
        <v>67</v>
      </c>
      <c r="B328" t="s">
        <v>9</v>
      </c>
      <c r="C328" t="s">
        <v>407</v>
      </c>
    </row>
    <row r="329" spans="1:3" x14ac:dyDescent="0.3">
      <c r="A329" t="s">
        <v>28</v>
      </c>
      <c r="B329" t="s">
        <v>10</v>
      </c>
      <c r="C329" t="s">
        <v>67</v>
      </c>
    </row>
    <row r="330" spans="1:3" x14ac:dyDescent="0.3">
      <c r="A330" t="s">
        <v>270</v>
      </c>
      <c r="B330" t="s">
        <v>10</v>
      </c>
      <c r="C330" t="s">
        <v>67</v>
      </c>
    </row>
    <row r="331" spans="1:3" x14ac:dyDescent="0.3">
      <c r="A331" t="s">
        <v>271</v>
      </c>
      <c r="B331" t="s">
        <v>10</v>
      </c>
      <c r="C331" t="s">
        <v>67</v>
      </c>
    </row>
    <row r="332" spans="1:3" x14ac:dyDescent="0.3">
      <c r="A332" t="s">
        <v>54</v>
      </c>
      <c r="B332" t="s">
        <v>10</v>
      </c>
      <c r="C332" t="s">
        <v>67</v>
      </c>
    </row>
    <row r="333" spans="1:3" x14ac:dyDescent="0.3">
      <c r="A333" t="s">
        <v>71</v>
      </c>
      <c r="B333" t="s">
        <v>10</v>
      </c>
      <c r="C333" t="s">
        <v>67</v>
      </c>
    </row>
    <row r="334" spans="1:3" x14ac:dyDescent="0.3">
      <c r="A334" t="s">
        <v>272</v>
      </c>
      <c r="B334" t="s">
        <v>10</v>
      </c>
      <c r="C334" t="s">
        <v>67</v>
      </c>
    </row>
    <row r="335" spans="1:3" x14ac:dyDescent="0.3">
      <c r="A335" t="s">
        <v>93</v>
      </c>
      <c r="B335" t="s">
        <v>10</v>
      </c>
      <c r="C335" t="s">
        <v>67</v>
      </c>
    </row>
    <row r="337" spans="1:3" x14ac:dyDescent="0.3">
      <c r="A337" t="s">
        <v>146</v>
      </c>
      <c r="B337" t="s">
        <v>9</v>
      </c>
      <c r="C337" t="s">
        <v>407</v>
      </c>
    </row>
    <row r="338" spans="1:3" x14ac:dyDescent="0.3">
      <c r="A338" t="s">
        <v>273</v>
      </c>
      <c r="B338" t="s">
        <v>10</v>
      </c>
      <c r="C338" t="s">
        <v>146</v>
      </c>
    </row>
    <row r="339" spans="1:3" x14ac:dyDescent="0.3">
      <c r="A339" t="s">
        <v>274</v>
      </c>
      <c r="B339" t="s">
        <v>10</v>
      </c>
      <c r="C339" t="s">
        <v>146</v>
      </c>
    </row>
    <row r="340" spans="1:3" x14ac:dyDescent="0.3">
      <c r="A340" t="s">
        <v>275</v>
      </c>
      <c r="B340" t="s">
        <v>10</v>
      </c>
      <c r="C340" t="s">
        <v>146</v>
      </c>
    </row>
    <row r="341" spans="1:3" x14ac:dyDescent="0.3">
      <c r="A341" t="s">
        <v>276</v>
      </c>
      <c r="B341" t="s">
        <v>10</v>
      </c>
      <c r="C341" t="s">
        <v>146</v>
      </c>
    </row>
    <row r="342" spans="1:3" x14ac:dyDescent="0.3">
      <c r="A342" t="s">
        <v>277</v>
      </c>
      <c r="B342" t="s">
        <v>10</v>
      </c>
      <c r="C342" t="s">
        <v>146</v>
      </c>
    </row>
    <row r="343" spans="1:3" x14ac:dyDescent="0.3">
      <c r="A343" t="s">
        <v>278</v>
      </c>
      <c r="B343" t="s">
        <v>10</v>
      </c>
      <c r="C343" t="s">
        <v>146</v>
      </c>
    </row>
    <row r="344" spans="1:3" x14ac:dyDescent="0.3">
      <c r="A344" t="s">
        <v>279</v>
      </c>
      <c r="B344" t="s">
        <v>10</v>
      </c>
      <c r="C344" t="s">
        <v>146</v>
      </c>
    </row>
    <row r="354" spans="1:3" x14ac:dyDescent="0.3">
      <c r="A354" t="s">
        <v>74</v>
      </c>
      <c r="B354" t="s">
        <v>9</v>
      </c>
      <c r="C354" t="s">
        <v>407</v>
      </c>
    </row>
    <row r="355" spans="1:3" x14ac:dyDescent="0.3">
      <c r="A355" t="s">
        <v>34</v>
      </c>
      <c r="B355" t="s">
        <v>10</v>
      </c>
      <c r="C355" t="s">
        <v>74</v>
      </c>
    </row>
    <row r="356" spans="1:3" x14ac:dyDescent="0.3">
      <c r="A356" t="s">
        <v>48</v>
      </c>
      <c r="B356" t="s">
        <v>10</v>
      </c>
      <c r="C356" t="s">
        <v>74</v>
      </c>
    </row>
    <row r="357" spans="1:3" x14ac:dyDescent="0.3">
      <c r="A357" t="s">
        <v>51</v>
      </c>
      <c r="B357" t="s">
        <v>10</v>
      </c>
      <c r="C357" t="s">
        <v>74</v>
      </c>
    </row>
    <row r="358" spans="1:3" x14ac:dyDescent="0.3">
      <c r="A358" t="s">
        <v>78</v>
      </c>
      <c r="B358" t="s">
        <v>10</v>
      </c>
      <c r="C358" t="s">
        <v>74</v>
      </c>
    </row>
    <row r="359" spans="1:3" x14ac:dyDescent="0.3">
      <c r="A359" t="s">
        <v>82</v>
      </c>
      <c r="B359" t="s">
        <v>10</v>
      </c>
      <c r="C359" t="s">
        <v>74</v>
      </c>
    </row>
    <row r="360" spans="1:3" x14ac:dyDescent="0.3">
      <c r="A360" t="s">
        <v>83</v>
      </c>
      <c r="B360" t="s">
        <v>10</v>
      </c>
      <c r="C360" t="s">
        <v>74</v>
      </c>
    </row>
    <row r="361" spans="1:3" x14ac:dyDescent="0.3">
      <c r="A361" t="s">
        <v>85</v>
      </c>
      <c r="B361" t="s">
        <v>10</v>
      </c>
      <c r="C361" t="s">
        <v>74</v>
      </c>
    </row>
    <row r="363" spans="1:3" x14ac:dyDescent="0.3">
      <c r="A363" t="s">
        <v>76</v>
      </c>
      <c r="B363" t="s">
        <v>9</v>
      </c>
      <c r="C363" t="s">
        <v>407</v>
      </c>
    </row>
    <row r="364" spans="1:3" x14ac:dyDescent="0.3">
      <c r="A364" t="s">
        <v>280</v>
      </c>
      <c r="B364" t="s">
        <v>10</v>
      </c>
      <c r="C364" t="s">
        <v>76</v>
      </c>
    </row>
    <row r="365" spans="1:3" x14ac:dyDescent="0.3">
      <c r="A365" t="s">
        <v>281</v>
      </c>
      <c r="B365" t="s">
        <v>10</v>
      </c>
      <c r="C365" t="s">
        <v>76</v>
      </c>
    </row>
    <row r="366" spans="1:3" x14ac:dyDescent="0.3">
      <c r="A366" t="s">
        <v>282</v>
      </c>
      <c r="B366" t="s">
        <v>10</v>
      </c>
      <c r="C366" t="s">
        <v>76</v>
      </c>
    </row>
    <row r="367" spans="1:3" x14ac:dyDescent="0.3">
      <c r="A367" t="s">
        <v>283</v>
      </c>
      <c r="B367" t="s">
        <v>10</v>
      </c>
      <c r="C367" t="s">
        <v>76</v>
      </c>
    </row>
    <row r="368" spans="1:3" x14ac:dyDescent="0.3">
      <c r="A368" t="s">
        <v>284</v>
      </c>
      <c r="B368" t="s">
        <v>10</v>
      </c>
      <c r="C368" t="s">
        <v>76</v>
      </c>
    </row>
    <row r="369" spans="1:3" x14ac:dyDescent="0.3">
      <c r="A369" t="s">
        <v>66</v>
      </c>
      <c r="B369" t="s">
        <v>10</v>
      </c>
      <c r="C369" t="s">
        <v>76</v>
      </c>
    </row>
    <row r="370" spans="1:3" x14ac:dyDescent="0.3">
      <c r="A370" t="s">
        <v>285</v>
      </c>
      <c r="B370" t="s">
        <v>10</v>
      </c>
      <c r="C370" t="s">
        <v>76</v>
      </c>
    </row>
    <row r="372" spans="1:3" x14ac:dyDescent="0.3">
      <c r="A372" t="s">
        <v>150</v>
      </c>
      <c r="B372" t="s">
        <v>9</v>
      </c>
      <c r="C372" t="s">
        <v>407</v>
      </c>
    </row>
    <row r="373" spans="1:3" x14ac:dyDescent="0.3">
      <c r="A373" t="s">
        <v>286</v>
      </c>
      <c r="B373" t="s">
        <v>10</v>
      </c>
      <c r="C373" t="s">
        <v>150</v>
      </c>
    </row>
    <row r="374" spans="1:3" x14ac:dyDescent="0.3">
      <c r="A374" t="s">
        <v>287</v>
      </c>
      <c r="B374" t="s">
        <v>10</v>
      </c>
      <c r="C374" t="s">
        <v>150</v>
      </c>
    </row>
    <row r="375" spans="1:3" x14ac:dyDescent="0.3">
      <c r="A375" t="s">
        <v>94</v>
      </c>
      <c r="B375" t="s">
        <v>10</v>
      </c>
      <c r="C375" t="s">
        <v>150</v>
      </c>
    </row>
    <row r="376" spans="1:3" x14ac:dyDescent="0.3">
      <c r="A376" t="s">
        <v>105</v>
      </c>
      <c r="B376" t="s">
        <v>10</v>
      </c>
      <c r="C376" t="s">
        <v>150</v>
      </c>
    </row>
    <row r="377" spans="1:3" x14ac:dyDescent="0.3">
      <c r="A377" t="s">
        <v>110</v>
      </c>
      <c r="B377" t="s">
        <v>10</v>
      </c>
      <c r="C377" t="s">
        <v>150</v>
      </c>
    </row>
    <row r="384" spans="1:3" x14ac:dyDescent="0.3">
      <c r="A384" t="s">
        <v>288</v>
      </c>
      <c r="B384" t="s">
        <v>10</v>
      </c>
      <c r="C384" t="s">
        <v>152</v>
      </c>
    </row>
    <row r="385" spans="1:3" x14ac:dyDescent="0.3">
      <c r="A385" t="s">
        <v>289</v>
      </c>
      <c r="B385" t="s">
        <v>10</v>
      </c>
      <c r="C385" t="s">
        <v>152</v>
      </c>
    </row>
    <row r="386" spans="1:3" x14ac:dyDescent="0.3">
      <c r="A386" t="s">
        <v>152</v>
      </c>
      <c r="B386" t="s">
        <v>9</v>
      </c>
      <c r="C386" t="s">
        <v>407</v>
      </c>
    </row>
    <row r="387" spans="1:3" x14ac:dyDescent="0.3">
      <c r="A387" t="s">
        <v>61</v>
      </c>
      <c r="B387" t="s">
        <v>10</v>
      </c>
      <c r="C387" t="s">
        <v>152</v>
      </c>
    </row>
    <row r="388" spans="1:3" x14ac:dyDescent="0.3">
      <c r="A388" t="s">
        <v>84</v>
      </c>
      <c r="B388" t="s">
        <v>10</v>
      </c>
      <c r="C388" t="s">
        <v>152</v>
      </c>
    </row>
    <row r="389" spans="1:3" x14ac:dyDescent="0.3">
      <c r="A389" t="s">
        <v>95</v>
      </c>
      <c r="B389" t="s">
        <v>10</v>
      </c>
      <c r="C389" t="s">
        <v>152</v>
      </c>
    </row>
    <row r="391" spans="1:3" x14ac:dyDescent="0.3">
      <c r="A391" t="s">
        <v>87</v>
      </c>
      <c r="B391" t="s">
        <v>10</v>
      </c>
      <c r="C391" t="s">
        <v>152</v>
      </c>
    </row>
    <row r="393" spans="1:3" x14ac:dyDescent="0.3">
      <c r="A393" t="s">
        <v>97</v>
      </c>
      <c r="B393" t="s">
        <v>9</v>
      </c>
      <c r="C393" t="s">
        <v>407</v>
      </c>
    </row>
    <row r="394" spans="1:3" x14ac:dyDescent="0.3">
      <c r="A394" t="s">
        <v>290</v>
      </c>
      <c r="B394" t="s">
        <v>10</v>
      </c>
      <c r="C394" t="s">
        <v>97</v>
      </c>
    </row>
    <row r="395" spans="1:3" x14ac:dyDescent="0.3">
      <c r="A395" t="s">
        <v>291</v>
      </c>
      <c r="B395" t="s">
        <v>10</v>
      </c>
      <c r="C395" t="s">
        <v>97</v>
      </c>
    </row>
    <row r="396" spans="1:3" x14ac:dyDescent="0.3">
      <c r="A396" t="s">
        <v>57</v>
      </c>
      <c r="B396" t="s">
        <v>10</v>
      </c>
      <c r="C396" t="s">
        <v>97</v>
      </c>
    </row>
    <row r="397" spans="1:3" x14ac:dyDescent="0.3">
      <c r="A397" t="s">
        <v>292</v>
      </c>
      <c r="B397" t="s">
        <v>10</v>
      </c>
      <c r="C397" t="s">
        <v>97</v>
      </c>
    </row>
    <row r="398" spans="1:3" x14ac:dyDescent="0.3">
      <c r="A398" t="s">
        <v>293</v>
      </c>
      <c r="B398" t="s">
        <v>10</v>
      </c>
      <c r="C398" t="s">
        <v>97</v>
      </c>
    </row>
    <row r="399" spans="1:3" x14ac:dyDescent="0.3">
      <c r="A399" t="s">
        <v>96</v>
      </c>
      <c r="B399" t="s">
        <v>10</v>
      </c>
      <c r="C399" t="s">
        <v>97</v>
      </c>
    </row>
    <row r="400" spans="1:3" x14ac:dyDescent="0.3">
      <c r="A400" t="s">
        <v>294</v>
      </c>
      <c r="B400" t="s">
        <v>10</v>
      </c>
      <c r="C400" t="s">
        <v>97</v>
      </c>
    </row>
    <row r="401" spans="1:3" x14ac:dyDescent="0.3">
      <c r="A401" t="s">
        <v>295</v>
      </c>
      <c r="B401" t="s">
        <v>10</v>
      </c>
      <c r="C401" t="s">
        <v>97</v>
      </c>
    </row>
    <row r="403" spans="1:3" x14ac:dyDescent="0.3">
      <c r="A403" t="s">
        <v>100</v>
      </c>
      <c r="B403" t="s">
        <v>9</v>
      </c>
      <c r="C403" t="s">
        <v>407</v>
      </c>
    </row>
    <row r="404" spans="1:3" x14ac:dyDescent="0.3">
      <c r="A404" t="s">
        <v>25</v>
      </c>
      <c r="B404" t="s">
        <v>10</v>
      </c>
      <c r="C404" t="s">
        <v>100</v>
      </c>
    </row>
    <row r="405" spans="1:3" x14ac:dyDescent="0.3">
      <c r="A405" t="s">
        <v>296</v>
      </c>
      <c r="B405" t="s">
        <v>10</v>
      </c>
      <c r="C405" t="s">
        <v>100</v>
      </c>
    </row>
    <row r="406" spans="1:3" x14ac:dyDescent="0.3">
      <c r="A406" t="s">
        <v>297</v>
      </c>
      <c r="B406" t="s">
        <v>10</v>
      </c>
      <c r="C406" t="s">
        <v>100</v>
      </c>
    </row>
    <row r="407" spans="1:3" x14ac:dyDescent="0.3">
      <c r="A407" t="s">
        <v>63</v>
      </c>
      <c r="B407" t="s">
        <v>10</v>
      </c>
      <c r="C407" t="s">
        <v>100</v>
      </c>
    </row>
    <row r="408" spans="1:3" x14ac:dyDescent="0.3">
      <c r="A408" t="s">
        <v>298</v>
      </c>
      <c r="B408" t="s">
        <v>10</v>
      </c>
      <c r="C408" t="s">
        <v>100</v>
      </c>
    </row>
    <row r="409" spans="1:3" x14ac:dyDescent="0.3">
      <c r="A409" t="s">
        <v>299</v>
      </c>
      <c r="B409" t="s">
        <v>10</v>
      </c>
      <c r="C409" t="s">
        <v>100</v>
      </c>
    </row>
    <row r="410" spans="1:3" x14ac:dyDescent="0.3">
      <c r="A410" t="s">
        <v>300</v>
      </c>
      <c r="B410" t="s">
        <v>10</v>
      </c>
      <c r="C410" t="s">
        <v>100</v>
      </c>
    </row>
    <row r="411" spans="1:3" x14ac:dyDescent="0.3">
      <c r="A411" t="s">
        <v>44</v>
      </c>
      <c r="B411" t="s">
        <v>10</v>
      </c>
      <c r="C411" t="s">
        <v>100</v>
      </c>
    </row>
    <row r="412" spans="1:3" x14ac:dyDescent="0.3">
      <c r="A412" t="s">
        <v>111</v>
      </c>
      <c r="B412" t="s">
        <v>10</v>
      </c>
      <c r="C412" t="s">
        <v>100</v>
      </c>
    </row>
    <row r="414" spans="1:3" x14ac:dyDescent="0.3">
      <c r="A414" t="s">
        <v>156</v>
      </c>
      <c r="B414" t="s">
        <v>9</v>
      </c>
      <c r="C414" t="s">
        <v>407</v>
      </c>
    </row>
    <row r="415" spans="1:3" x14ac:dyDescent="0.3">
      <c r="A415" t="s">
        <v>301</v>
      </c>
      <c r="B415" t="s">
        <v>10</v>
      </c>
      <c r="C415" t="s">
        <v>156</v>
      </c>
    </row>
    <row r="416" spans="1:3" x14ac:dyDescent="0.3">
      <c r="A416" t="s">
        <v>302</v>
      </c>
      <c r="B416" t="s">
        <v>10</v>
      </c>
      <c r="C416" t="s">
        <v>156</v>
      </c>
    </row>
    <row r="417" spans="1:3" x14ac:dyDescent="0.3">
      <c r="A417" t="s">
        <v>303</v>
      </c>
      <c r="B417" t="s">
        <v>10</v>
      </c>
      <c r="C417" t="s">
        <v>156</v>
      </c>
    </row>
    <row r="418" spans="1:3" x14ac:dyDescent="0.3">
      <c r="A418" t="s">
        <v>304</v>
      </c>
      <c r="B418" t="s">
        <v>10</v>
      </c>
      <c r="C418" t="s">
        <v>156</v>
      </c>
    </row>
    <row r="419" spans="1:3" x14ac:dyDescent="0.3">
      <c r="A419" t="s">
        <v>305</v>
      </c>
      <c r="B419" t="s">
        <v>10</v>
      </c>
      <c r="C419" t="s">
        <v>156</v>
      </c>
    </row>
    <row r="420" spans="1:3" x14ac:dyDescent="0.3">
      <c r="A420" t="s">
        <v>306</v>
      </c>
      <c r="B420" t="s">
        <v>10</v>
      </c>
      <c r="C420" t="s">
        <v>156</v>
      </c>
    </row>
    <row r="421" spans="1:3" x14ac:dyDescent="0.3">
      <c r="A421" t="s">
        <v>307</v>
      </c>
      <c r="B421" t="s">
        <v>10</v>
      </c>
      <c r="C421" t="s">
        <v>156</v>
      </c>
    </row>
    <row r="422" spans="1:3" x14ac:dyDescent="0.3">
      <c r="A422" t="s">
        <v>308</v>
      </c>
      <c r="B422" t="s">
        <v>10</v>
      </c>
      <c r="C422" t="s">
        <v>156</v>
      </c>
    </row>
    <row r="423" spans="1:3" x14ac:dyDescent="0.3">
      <c r="A423" t="s">
        <v>309</v>
      </c>
      <c r="B423" t="s">
        <v>10</v>
      </c>
      <c r="C423" t="s">
        <v>156</v>
      </c>
    </row>
    <row r="424" spans="1:3" x14ac:dyDescent="0.3">
      <c r="A424" t="s">
        <v>310</v>
      </c>
      <c r="B424" t="s">
        <v>10</v>
      </c>
      <c r="C424" t="s">
        <v>156</v>
      </c>
    </row>
    <row r="425" spans="1:3" x14ac:dyDescent="0.3">
      <c r="A425" t="s">
        <v>311</v>
      </c>
      <c r="B425" t="s">
        <v>10</v>
      </c>
      <c r="C425" t="s">
        <v>156</v>
      </c>
    </row>
    <row r="427" spans="1:3" x14ac:dyDescent="0.3">
      <c r="A427" t="s">
        <v>158</v>
      </c>
      <c r="B427" t="s">
        <v>9</v>
      </c>
      <c r="C427" t="s">
        <v>407</v>
      </c>
    </row>
    <row r="428" spans="1:3" x14ac:dyDescent="0.3">
      <c r="A428" t="s">
        <v>312</v>
      </c>
      <c r="B428" t="s">
        <v>10</v>
      </c>
      <c r="C428" t="s">
        <v>158</v>
      </c>
    </row>
    <row r="429" spans="1:3" x14ac:dyDescent="0.3">
      <c r="A429" t="s">
        <v>313</v>
      </c>
      <c r="B429" t="s">
        <v>10</v>
      </c>
      <c r="C429" t="s">
        <v>158</v>
      </c>
    </row>
    <row r="430" spans="1:3" x14ac:dyDescent="0.3">
      <c r="A430" t="s">
        <v>80</v>
      </c>
      <c r="B430" t="s">
        <v>10</v>
      </c>
      <c r="C430" t="s">
        <v>158</v>
      </c>
    </row>
    <row r="431" spans="1:3" x14ac:dyDescent="0.3">
      <c r="A431" t="s">
        <v>98</v>
      </c>
      <c r="B431" t="s">
        <v>10</v>
      </c>
      <c r="C431" t="s">
        <v>158</v>
      </c>
    </row>
    <row r="432" spans="1:3" x14ac:dyDescent="0.3">
      <c r="A432" t="s">
        <v>314</v>
      </c>
      <c r="B432" t="s">
        <v>10</v>
      </c>
      <c r="C432" t="s">
        <v>158</v>
      </c>
    </row>
    <row r="434" spans="1:3" x14ac:dyDescent="0.3">
      <c r="A434" t="s">
        <v>160</v>
      </c>
      <c r="B434" t="s">
        <v>9</v>
      </c>
      <c r="C434" t="s">
        <v>407</v>
      </c>
    </row>
    <row r="435" spans="1:3" x14ac:dyDescent="0.3">
      <c r="A435" t="s">
        <v>315</v>
      </c>
      <c r="B435" t="s">
        <v>10</v>
      </c>
      <c r="C435" t="s">
        <v>160</v>
      </c>
    </row>
    <row r="436" spans="1:3" x14ac:dyDescent="0.3">
      <c r="A436" t="s">
        <v>316</v>
      </c>
      <c r="B436" t="s">
        <v>10</v>
      </c>
      <c r="C436" t="s">
        <v>160</v>
      </c>
    </row>
    <row r="437" spans="1:3" x14ac:dyDescent="0.3">
      <c r="A437" t="s">
        <v>30</v>
      </c>
      <c r="B437" t="s">
        <v>10</v>
      </c>
      <c r="C437" t="s">
        <v>160</v>
      </c>
    </row>
    <row r="438" spans="1:3" x14ac:dyDescent="0.3">
      <c r="A438" t="s">
        <v>317</v>
      </c>
      <c r="B438" t="s">
        <v>10</v>
      </c>
      <c r="C438" t="s">
        <v>160</v>
      </c>
    </row>
    <row r="439" spans="1:3" x14ac:dyDescent="0.3">
      <c r="A439" t="s">
        <v>318</v>
      </c>
      <c r="B439" t="s">
        <v>10</v>
      </c>
      <c r="C439" t="s">
        <v>160</v>
      </c>
    </row>
    <row r="440" spans="1:3" x14ac:dyDescent="0.3">
      <c r="A440" t="s">
        <v>64</v>
      </c>
      <c r="B440" t="s">
        <v>10</v>
      </c>
      <c r="C440" t="s">
        <v>160</v>
      </c>
    </row>
    <row r="441" spans="1:3" x14ac:dyDescent="0.3">
      <c r="A441" t="s">
        <v>319</v>
      </c>
      <c r="B441" t="s">
        <v>10</v>
      </c>
      <c r="C441" t="s">
        <v>160</v>
      </c>
    </row>
    <row r="449" spans="1:3" x14ac:dyDescent="0.3">
      <c r="A449" t="s">
        <v>162</v>
      </c>
      <c r="B449" t="s">
        <v>9</v>
      </c>
      <c r="C449" t="s">
        <v>407</v>
      </c>
    </row>
    <row r="450" spans="1:3" x14ac:dyDescent="0.3">
      <c r="A450" t="s">
        <v>320</v>
      </c>
      <c r="B450" t="s">
        <v>10</v>
      </c>
      <c r="C450" t="s">
        <v>162</v>
      </c>
    </row>
    <row r="451" spans="1:3" x14ac:dyDescent="0.3">
      <c r="A451" t="s">
        <v>59</v>
      </c>
      <c r="B451" t="s">
        <v>10</v>
      </c>
      <c r="C451" t="s">
        <v>162</v>
      </c>
    </row>
    <row r="452" spans="1:3" x14ac:dyDescent="0.3">
      <c r="A452" t="s">
        <v>321</v>
      </c>
      <c r="B452" t="s">
        <v>10</v>
      </c>
      <c r="C452" t="s">
        <v>162</v>
      </c>
    </row>
    <row r="453" spans="1:3" x14ac:dyDescent="0.3">
      <c r="A453" t="s">
        <v>322</v>
      </c>
      <c r="B453" t="s">
        <v>10</v>
      </c>
      <c r="C453" t="s">
        <v>162</v>
      </c>
    </row>
    <row r="454" spans="1:3" x14ac:dyDescent="0.3">
      <c r="A454" t="s">
        <v>112</v>
      </c>
      <c r="B454" t="s">
        <v>10</v>
      </c>
      <c r="C454" t="s">
        <v>162</v>
      </c>
    </row>
    <row r="455" spans="1:3" x14ac:dyDescent="0.3">
      <c r="A455" t="s">
        <v>323</v>
      </c>
      <c r="B455" t="s">
        <v>10</v>
      </c>
      <c r="C455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5F40-D726-4D2E-8F70-3641194D89FD}">
  <sheetPr codeName="Sheet4"/>
  <dimension ref="A1:K336"/>
  <sheetViews>
    <sheetView topLeftCell="A330" workbookViewId="0">
      <selection activeCell="A49" sqref="A49"/>
    </sheetView>
  </sheetViews>
  <sheetFormatPr defaultRowHeight="14.4" x14ac:dyDescent="0.3"/>
  <cols>
    <col min="1" max="1" width="25.5546875" customWidth="1"/>
  </cols>
  <sheetData>
    <row r="1" spans="1:11" x14ac:dyDescent="0.3">
      <c r="A1" t="s">
        <v>116</v>
      </c>
      <c r="B1" t="s">
        <v>117</v>
      </c>
      <c r="I1" t="s">
        <v>118</v>
      </c>
      <c r="J1" t="s">
        <v>117</v>
      </c>
      <c r="K1" t="s">
        <v>119</v>
      </c>
    </row>
    <row r="2" spans="1:11" x14ac:dyDescent="0.3">
      <c r="I2" t="s">
        <v>120</v>
      </c>
      <c r="J2" t="s">
        <v>121</v>
      </c>
      <c r="K2" t="s">
        <v>6</v>
      </c>
    </row>
    <row r="3" spans="1:11" x14ac:dyDescent="0.3">
      <c r="A3" t="s">
        <v>122</v>
      </c>
      <c r="B3" t="s">
        <v>123</v>
      </c>
      <c r="C3" t="s">
        <v>5</v>
      </c>
      <c r="I3" t="s">
        <v>124</v>
      </c>
      <c r="J3" t="s">
        <v>125</v>
      </c>
      <c r="K3" t="s">
        <v>2</v>
      </c>
    </row>
    <row r="4" spans="1:11" x14ac:dyDescent="0.3">
      <c r="A4" t="s">
        <v>126</v>
      </c>
      <c r="B4" t="s">
        <v>123</v>
      </c>
      <c r="C4" t="s">
        <v>5</v>
      </c>
      <c r="I4" t="s">
        <v>35</v>
      </c>
      <c r="J4" t="s">
        <v>125</v>
      </c>
      <c r="K4" t="s">
        <v>2</v>
      </c>
    </row>
    <row r="5" spans="1:11" x14ac:dyDescent="0.3">
      <c r="A5" t="s">
        <v>127</v>
      </c>
      <c r="B5" t="s">
        <v>121</v>
      </c>
      <c r="C5" t="s">
        <v>6</v>
      </c>
      <c r="I5" t="s">
        <v>128</v>
      </c>
      <c r="J5" t="s">
        <v>121</v>
      </c>
      <c r="K5" t="s">
        <v>6</v>
      </c>
    </row>
    <row r="6" spans="1:11" x14ac:dyDescent="0.3">
      <c r="A6" t="s">
        <v>129</v>
      </c>
      <c r="B6" t="s">
        <v>123</v>
      </c>
      <c r="C6" t="s">
        <v>5</v>
      </c>
      <c r="I6" t="s">
        <v>37</v>
      </c>
      <c r="J6" t="s">
        <v>125</v>
      </c>
      <c r="K6" t="s">
        <v>2</v>
      </c>
    </row>
    <row r="7" spans="1:11" x14ac:dyDescent="0.3">
      <c r="A7" t="s">
        <v>130</v>
      </c>
      <c r="B7" t="s">
        <v>123</v>
      </c>
      <c r="C7" t="s">
        <v>5</v>
      </c>
      <c r="I7" t="s">
        <v>131</v>
      </c>
      <c r="J7" t="s">
        <v>125</v>
      </c>
      <c r="K7" t="s">
        <v>2</v>
      </c>
    </row>
    <row r="8" spans="1:11" x14ac:dyDescent="0.3">
      <c r="A8" t="s">
        <v>132</v>
      </c>
      <c r="B8" t="s">
        <v>123</v>
      </c>
      <c r="C8" t="s">
        <v>5</v>
      </c>
      <c r="I8" t="s">
        <v>45</v>
      </c>
      <c r="J8" t="s">
        <v>121</v>
      </c>
      <c r="K8" t="s">
        <v>6</v>
      </c>
    </row>
    <row r="9" spans="1:11" x14ac:dyDescent="0.3">
      <c r="A9" t="s">
        <v>133</v>
      </c>
      <c r="B9" t="s">
        <v>123</v>
      </c>
      <c r="C9" t="s">
        <v>5</v>
      </c>
      <c r="I9" t="s">
        <v>134</v>
      </c>
      <c r="J9" t="s">
        <v>121</v>
      </c>
      <c r="K9" t="s">
        <v>6</v>
      </c>
    </row>
    <row r="10" spans="1:11" x14ac:dyDescent="0.3">
      <c r="A10" t="s">
        <v>135</v>
      </c>
      <c r="B10" t="s">
        <v>123</v>
      </c>
      <c r="C10" t="s">
        <v>5</v>
      </c>
      <c r="I10" t="s">
        <v>136</v>
      </c>
      <c r="J10" t="s">
        <v>121</v>
      </c>
      <c r="K10" t="s">
        <v>6</v>
      </c>
    </row>
    <row r="11" spans="1:11" x14ac:dyDescent="0.3">
      <c r="A11" t="s">
        <v>137</v>
      </c>
      <c r="B11" t="s">
        <v>123</v>
      </c>
      <c r="C11" t="s">
        <v>5</v>
      </c>
      <c r="I11" t="s">
        <v>49</v>
      </c>
      <c r="J11" t="s">
        <v>121</v>
      </c>
      <c r="K11" t="s">
        <v>6</v>
      </c>
    </row>
    <row r="12" spans="1:11" x14ac:dyDescent="0.3">
      <c r="A12" t="s">
        <v>138</v>
      </c>
      <c r="B12" t="s">
        <v>123</v>
      </c>
      <c r="C12" t="s">
        <v>5</v>
      </c>
      <c r="I12" t="s">
        <v>139</v>
      </c>
      <c r="J12" t="s">
        <v>123</v>
      </c>
      <c r="K12" t="s">
        <v>5</v>
      </c>
    </row>
    <row r="13" spans="1:11" x14ac:dyDescent="0.3">
      <c r="A13" t="s">
        <v>43</v>
      </c>
      <c r="B13" t="s">
        <v>125</v>
      </c>
      <c r="C13" t="s">
        <v>2</v>
      </c>
      <c r="I13" t="s">
        <v>140</v>
      </c>
      <c r="J13" t="s">
        <v>121</v>
      </c>
      <c r="K13" t="s">
        <v>6</v>
      </c>
    </row>
    <row r="14" spans="1:11" x14ac:dyDescent="0.3">
      <c r="A14" t="s">
        <v>141</v>
      </c>
      <c r="B14" t="s">
        <v>123</v>
      </c>
      <c r="C14" t="s">
        <v>5</v>
      </c>
      <c r="I14" t="s">
        <v>55</v>
      </c>
      <c r="J14" t="s">
        <v>123</v>
      </c>
      <c r="K14" t="s">
        <v>5</v>
      </c>
    </row>
    <row r="15" spans="1:11" x14ac:dyDescent="0.3">
      <c r="A15" t="s">
        <v>70</v>
      </c>
      <c r="B15" t="s">
        <v>121</v>
      </c>
      <c r="C15" t="s">
        <v>6</v>
      </c>
      <c r="I15" t="s">
        <v>142</v>
      </c>
      <c r="J15" t="s">
        <v>121</v>
      </c>
      <c r="K15" t="s">
        <v>6</v>
      </c>
    </row>
    <row r="16" spans="1:11" x14ac:dyDescent="0.3">
      <c r="A16" t="s">
        <v>143</v>
      </c>
      <c r="B16" t="s">
        <v>123</v>
      </c>
      <c r="C16" t="s">
        <v>5</v>
      </c>
      <c r="I16" t="s">
        <v>58</v>
      </c>
      <c r="J16" t="s">
        <v>125</v>
      </c>
      <c r="K16" t="s">
        <v>2</v>
      </c>
    </row>
    <row r="17" spans="1:11" x14ac:dyDescent="0.3">
      <c r="A17" t="s">
        <v>144</v>
      </c>
      <c r="B17" t="s">
        <v>123</v>
      </c>
      <c r="C17" t="s">
        <v>5</v>
      </c>
      <c r="I17" t="s">
        <v>67</v>
      </c>
      <c r="J17" t="s">
        <v>125</v>
      </c>
      <c r="K17" t="s">
        <v>2</v>
      </c>
    </row>
    <row r="18" spans="1:11" x14ac:dyDescent="0.3">
      <c r="A18" t="s">
        <v>145</v>
      </c>
      <c r="B18" t="s">
        <v>123</v>
      </c>
      <c r="C18" t="s">
        <v>5</v>
      </c>
      <c r="I18" t="s">
        <v>146</v>
      </c>
      <c r="J18" t="s">
        <v>121</v>
      </c>
      <c r="K18" t="s">
        <v>6</v>
      </c>
    </row>
    <row r="19" spans="1:11" x14ac:dyDescent="0.3">
      <c r="A19" t="s">
        <v>81</v>
      </c>
      <c r="B19" t="s">
        <v>147</v>
      </c>
      <c r="C19" t="s">
        <v>2</v>
      </c>
      <c r="I19" t="s">
        <v>74</v>
      </c>
      <c r="J19" t="s">
        <v>125</v>
      </c>
      <c r="K19" t="s">
        <v>2</v>
      </c>
    </row>
    <row r="20" spans="1:11" x14ac:dyDescent="0.3">
      <c r="A20" t="s">
        <v>148</v>
      </c>
      <c r="B20" t="s">
        <v>149</v>
      </c>
      <c r="C20" t="s">
        <v>5</v>
      </c>
      <c r="I20" t="s">
        <v>76</v>
      </c>
      <c r="J20" t="s">
        <v>121</v>
      </c>
      <c r="K20" t="s">
        <v>6</v>
      </c>
    </row>
    <row r="21" spans="1:11" x14ac:dyDescent="0.3">
      <c r="A21" t="s">
        <v>52</v>
      </c>
      <c r="B21" t="s">
        <v>125</v>
      </c>
      <c r="C21" t="s">
        <v>2</v>
      </c>
      <c r="I21" t="s">
        <v>150</v>
      </c>
      <c r="J21" t="s">
        <v>125</v>
      </c>
      <c r="K21" t="s">
        <v>2</v>
      </c>
    </row>
    <row r="22" spans="1:11" x14ac:dyDescent="0.3">
      <c r="A22" t="s">
        <v>151</v>
      </c>
      <c r="B22" t="s">
        <v>123</v>
      </c>
      <c r="C22" t="s">
        <v>5</v>
      </c>
      <c r="I22" t="s">
        <v>152</v>
      </c>
      <c r="J22" t="s">
        <v>125</v>
      </c>
      <c r="K22" t="s">
        <v>2</v>
      </c>
    </row>
    <row r="23" spans="1:11" x14ac:dyDescent="0.3">
      <c r="A23" t="s">
        <v>153</v>
      </c>
      <c r="B23" t="s">
        <v>123</v>
      </c>
      <c r="C23" t="s">
        <v>5</v>
      </c>
      <c r="I23" t="s">
        <v>97</v>
      </c>
      <c r="J23" t="s">
        <v>121</v>
      </c>
      <c r="K23" t="s">
        <v>6</v>
      </c>
    </row>
    <row r="24" spans="1:11" x14ac:dyDescent="0.3">
      <c r="A24" t="s">
        <v>154</v>
      </c>
      <c r="B24" t="s">
        <v>121</v>
      </c>
      <c r="C24" t="s">
        <v>6</v>
      </c>
      <c r="I24" t="s">
        <v>100</v>
      </c>
      <c r="J24" t="s">
        <v>125</v>
      </c>
      <c r="K24" t="s">
        <v>2</v>
      </c>
    </row>
    <row r="25" spans="1:11" x14ac:dyDescent="0.3">
      <c r="A25" t="s">
        <v>155</v>
      </c>
      <c r="B25" t="s">
        <v>123</v>
      </c>
      <c r="C25" t="s">
        <v>5</v>
      </c>
      <c r="I25" t="s">
        <v>156</v>
      </c>
      <c r="J25" t="s">
        <v>157</v>
      </c>
      <c r="K25" t="s">
        <v>5</v>
      </c>
    </row>
    <row r="26" spans="1:11" x14ac:dyDescent="0.3">
      <c r="A26" t="s">
        <v>72</v>
      </c>
      <c r="B26" t="s">
        <v>121</v>
      </c>
      <c r="C26" t="s">
        <v>6</v>
      </c>
      <c r="I26" t="s">
        <v>158</v>
      </c>
      <c r="J26" t="s">
        <v>121</v>
      </c>
      <c r="K26" t="s">
        <v>6</v>
      </c>
    </row>
    <row r="27" spans="1:11" x14ac:dyDescent="0.3">
      <c r="A27" t="s">
        <v>159</v>
      </c>
      <c r="B27" t="s">
        <v>123</v>
      </c>
      <c r="C27" t="s">
        <v>5</v>
      </c>
      <c r="I27" t="s">
        <v>160</v>
      </c>
      <c r="J27" t="s">
        <v>123</v>
      </c>
      <c r="K27" t="s">
        <v>5</v>
      </c>
    </row>
    <row r="28" spans="1:11" x14ac:dyDescent="0.3">
      <c r="A28" t="s">
        <v>161</v>
      </c>
      <c r="B28" t="s">
        <v>123</v>
      </c>
      <c r="C28" t="s">
        <v>5</v>
      </c>
      <c r="I28" t="s">
        <v>162</v>
      </c>
      <c r="J28" t="s">
        <v>121</v>
      </c>
      <c r="K28" t="s">
        <v>6</v>
      </c>
    </row>
    <row r="29" spans="1:11" x14ac:dyDescent="0.3">
      <c r="A29" t="s">
        <v>163</v>
      </c>
      <c r="B29" t="s">
        <v>123</v>
      </c>
      <c r="C29" t="s">
        <v>5</v>
      </c>
      <c r="J29" t="s">
        <v>125</v>
      </c>
      <c r="K29" t="s">
        <v>2</v>
      </c>
    </row>
    <row r="30" spans="1:11" x14ac:dyDescent="0.3">
      <c r="A30" t="s">
        <v>164</v>
      </c>
      <c r="B30" t="s">
        <v>123</v>
      </c>
      <c r="C30" t="s">
        <v>5</v>
      </c>
      <c r="J30" t="s">
        <v>147</v>
      </c>
      <c r="K30" t="s">
        <v>2</v>
      </c>
    </row>
    <row r="31" spans="1:11" x14ac:dyDescent="0.3">
      <c r="A31" t="s">
        <v>165</v>
      </c>
      <c r="B31" t="s">
        <v>123</v>
      </c>
      <c r="C31" t="s">
        <v>5</v>
      </c>
      <c r="J31" t="s">
        <v>123</v>
      </c>
      <c r="K31" t="s">
        <v>5</v>
      </c>
    </row>
    <row r="32" spans="1:11" x14ac:dyDescent="0.3">
      <c r="A32" t="s">
        <v>166</v>
      </c>
      <c r="B32" t="s">
        <v>123</v>
      </c>
      <c r="C32" t="s">
        <v>5</v>
      </c>
      <c r="J32" t="s">
        <v>157</v>
      </c>
      <c r="K32" t="s">
        <v>5</v>
      </c>
    </row>
    <row r="33" spans="1:11" x14ac:dyDescent="0.3">
      <c r="A33" t="s">
        <v>167</v>
      </c>
      <c r="B33" t="s">
        <v>123</v>
      </c>
      <c r="C33" t="s">
        <v>5</v>
      </c>
      <c r="J33" t="s">
        <v>149</v>
      </c>
      <c r="K33" t="s">
        <v>5</v>
      </c>
    </row>
    <row r="34" spans="1:11" x14ac:dyDescent="0.3">
      <c r="A34" t="s">
        <v>168</v>
      </c>
      <c r="B34" t="s">
        <v>123</v>
      </c>
      <c r="C34" t="s">
        <v>5</v>
      </c>
      <c r="J34" t="s">
        <v>121</v>
      </c>
      <c r="K34" t="s">
        <v>6</v>
      </c>
    </row>
    <row r="35" spans="1:11" x14ac:dyDescent="0.3">
      <c r="A35" t="s">
        <v>169</v>
      </c>
      <c r="B35" t="s">
        <v>123</v>
      </c>
      <c r="C35" t="s">
        <v>5</v>
      </c>
    </row>
    <row r="36" spans="1:11" x14ac:dyDescent="0.3">
      <c r="A36" t="s">
        <v>170</v>
      </c>
      <c r="B36" t="s">
        <v>157</v>
      </c>
      <c r="C36" t="s">
        <v>5</v>
      </c>
    </row>
    <row r="37" spans="1:11" x14ac:dyDescent="0.3">
      <c r="A37" t="s">
        <v>171</v>
      </c>
      <c r="B37" t="s">
        <v>123</v>
      </c>
      <c r="C37" t="s">
        <v>5</v>
      </c>
    </row>
    <row r="38" spans="1:11" x14ac:dyDescent="0.3">
      <c r="A38" t="s">
        <v>172</v>
      </c>
      <c r="B38" t="s">
        <v>123</v>
      </c>
      <c r="C38" t="s">
        <v>5</v>
      </c>
    </row>
    <row r="39" spans="1:11" x14ac:dyDescent="0.3">
      <c r="A39" t="s">
        <v>173</v>
      </c>
      <c r="B39" t="s">
        <v>121</v>
      </c>
      <c r="C39" t="s">
        <v>6</v>
      </c>
    </row>
    <row r="40" spans="1:11" x14ac:dyDescent="0.3">
      <c r="A40" t="s">
        <v>174</v>
      </c>
      <c r="B40" t="s">
        <v>123</v>
      </c>
      <c r="C40" t="s">
        <v>5</v>
      </c>
    </row>
    <row r="41" spans="1:11" x14ac:dyDescent="0.3">
      <c r="A41" t="s">
        <v>175</v>
      </c>
      <c r="B41" t="s">
        <v>123</v>
      </c>
      <c r="C41" t="s">
        <v>5</v>
      </c>
    </row>
    <row r="42" spans="1:11" x14ac:dyDescent="0.3">
      <c r="A42" t="s">
        <v>176</v>
      </c>
      <c r="B42" t="s">
        <v>123</v>
      </c>
      <c r="C42" t="s">
        <v>5</v>
      </c>
    </row>
    <row r="43" spans="1:11" x14ac:dyDescent="0.3">
      <c r="A43" t="s">
        <v>177</v>
      </c>
      <c r="B43" t="s">
        <v>123</v>
      </c>
      <c r="C43" t="s">
        <v>5</v>
      </c>
    </row>
    <row r="44" spans="1:11" x14ac:dyDescent="0.3">
      <c r="A44" t="s">
        <v>178</v>
      </c>
      <c r="B44" t="s">
        <v>123</v>
      </c>
      <c r="C44" t="s">
        <v>5</v>
      </c>
    </row>
    <row r="45" spans="1:11" x14ac:dyDescent="0.3">
      <c r="A45" t="s">
        <v>179</v>
      </c>
      <c r="B45" t="s">
        <v>123</v>
      </c>
      <c r="C45" t="s">
        <v>5</v>
      </c>
    </row>
    <row r="46" spans="1:11" x14ac:dyDescent="0.3">
      <c r="A46" t="s">
        <v>180</v>
      </c>
      <c r="B46" t="s">
        <v>123</v>
      </c>
      <c r="C46" t="s">
        <v>5</v>
      </c>
    </row>
    <row r="47" spans="1:11" x14ac:dyDescent="0.3">
      <c r="A47" t="s">
        <v>181</v>
      </c>
      <c r="B47" t="s">
        <v>123</v>
      </c>
      <c r="C47" t="s">
        <v>5</v>
      </c>
    </row>
    <row r="48" spans="1:11" x14ac:dyDescent="0.3">
      <c r="A48" t="s">
        <v>53</v>
      </c>
      <c r="B48" t="s">
        <v>147</v>
      </c>
      <c r="C48" t="s">
        <v>2</v>
      </c>
    </row>
    <row r="49" spans="1:3" x14ac:dyDescent="0.3">
      <c r="A49" t="s">
        <v>38</v>
      </c>
      <c r="B49" t="s">
        <v>125</v>
      </c>
      <c r="C49" t="s">
        <v>2</v>
      </c>
    </row>
    <row r="50" spans="1:3" x14ac:dyDescent="0.3">
      <c r="A50" t="s">
        <v>75</v>
      </c>
      <c r="B50" t="s">
        <v>125</v>
      </c>
      <c r="C50" t="s">
        <v>2</v>
      </c>
    </row>
    <row r="51" spans="1:3" x14ac:dyDescent="0.3">
      <c r="A51" t="s">
        <v>29</v>
      </c>
      <c r="B51" t="s">
        <v>121</v>
      </c>
      <c r="C51" t="s">
        <v>6</v>
      </c>
    </row>
    <row r="52" spans="1:3" x14ac:dyDescent="0.3">
      <c r="A52" t="s">
        <v>182</v>
      </c>
      <c r="B52" t="s">
        <v>121</v>
      </c>
      <c r="C52" t="s">
        <v>6</v>
      </c>
    </row>
    <row r="53" spans="1:3" x14ac:dyDescent="0.3">
      <c r="A53" t="s">
        <v>86</v>
      </c>
      <c r="B53" t="s">
        <v>125</v>
      </c>
      <c r="C53" t="s">
        <v>2</v>
      </c>
    </row>
    <row r="54" spans="1:3" x14ac:dyDescent="0.3">
      <c r="A54" t="s">
        <v>32</v>
      </c>
      <c r="B54" t="s">
        <v>147</v>
      </c>
      <c r="C54" t="s">
        <v>2</v>
      </c>
    </row>
    <row r="55" spans="1:3" x14ac:dyDescent="0.3">
      <c r="A55" t="s">
        <v>183</v>
      </c>
      <c r="B55" t="s">
        <v>147</v>
      </c>
      <c r="C55" t="s">
        <v>2</v>
      </c>
    </row>
    <row r="56" spans="1:3" x14ac:dyDescent="0.3">
      <c r="A56" t="s">
        <v>184</v>
      </c>
      <c r="B56" t="s">
        <v>125</v>
      </c>
      <c r="C56" t="s">
        <v>2</v>
      </c>
    </row>
    <row r="57" spans="1:3" x14ac:dyDescent="0.3">
      <c r="A57" t="s">
        <v>185</v>
      </c>
      <c r="B57" t="s">
        <v>121</v>
      </c>
      <c r="C57" t="s">
        <v>6</v>
      </c>
    </row>
    <row r="58" spans="1:3" x14ac:dyDescent="0.3">
      <c r="A58" t="s">
        <v>186</v>
      </c>
      <c r="B58" t="s">
        <v>125</v>
      </c>
      <c r="C58" t="s">
        <v>2</v>
      </c>
    </row>
    <row r="59" spans="1:3" x14ac:dyDescent="0.3">
      <c r="A59" t="s">
        <v>187</v>
      </c>
      <c r="B59" t="s">
        <v>125</v>
      </c>
      <c r="C59" t="s">
        <v>2</v>
      </c>
    </row>
    <row r="60" spans="1:3" x14ac:dyDescent="0.3">
      <c r="A60" t="s">
        <v>188</v>
      </c>
      <c r="B60" t="s">
        <v>121</v>
      </c>
      <c r="C60" t="s">
        <v>6</v>
      </c>
    </row>
    <row r="61" spans="1:3" x14ac:dyDescent="0.3">
      <c r="A61" t="s">
        <v>189</v>
      </c>
      <c r="B61" t="s">
        <v>121</v>
      </c>
      <c r="C61" t="s">
        <v>6</v>
      </c>
    </row>
    <row r="62" spans="1:3" x14ac:dyDescent="0.3">
      <c r="A62" t="s">
        <v>190</v>
      </c>
      <c r="B62" t="s">
        <v>121</v>
      </c>
      <c r="C62" t="s">
        <v>6</v>
      </c>
    </row>
    <row r="63" spans="1:3" x14ac:dyDescent="0.3">
      <c r="A63" t="s">
        <v>191</v>
      </c>
      <c r="B63" t="s">
        <v>123</v>
      </c>
      <c r="C63" t="s">
        <v>5</v>
      </c>
    </row>
    <row r="64" spans="1:3" x14ac:dyDescent="0.3">
      <c r="A64" t="s">
        <v>39</v>
      </c>
      <c r="B64" t="s">
        <v>147</v>
      </c>
      <c r="C64" t="s">
        <v>2</v>
      </c>
    </row>
    <row r="65" spans="1:3" x14ac:dyDescent="0.3">
      <c r="A65" t="s">
        <v>192</v>
      </c>
      <c r="B65" t="s">
        <v>125</v>
      </c>
      <c r="C65" t="s">
        <v>2</v>
      </c>
    </row>
    <row r="66" spans="1:3" x14ac:dyDescent="0.3">
      <c r="A66" t="s">
        <v>193</v>
      </c>
      <c r="B66" t="s">
        <v>147</v>
      </c>
      <c r="C66" t="s">
        <v>2</v>
      </c>
    </row>
    <row r="67" spans="1:3" x14ac:dyDescent="0.3">
      <c r="A67" t="s">
        <v>88</v>
      </c>
      <c r="B67" t="s">
        <v>125</v>
      </c>
      <c r="C67" t="s">
        <v>2</v>
      </c>
    </row>
    <row r="68" spans="1:3" x14ac:dyDescent="0.3">
      <c r="A68" t="s">
        <v>23</v>
      </c>
      <c r="B68" t="s">
        <v>147</v>
      </c>
      <c r="C68" t="s">
        <v>2</v>
      </c>
    </row>
    <row r="69" spans="1:3" x14ac:dyDescent="0.3">
      <c r="A69" t="s">
        <v>194</v>
      </c>
      <c r="B69" t="s">
        <v>121</v>
      </c>
      <c r="C69" t="s">
        <v>6</v>
      </c>
    </row>
    <row r="70" spans="1:3" x14ac:dyDescent="0.3">
      <c r="A70" t="s">
        <v>195</v>
      </c>
      <c r="B70" t="s">
        <v>121</v>
      </c>
      <c r="C70" t="s">
        <v>6</v>
      </c>
    </row>
    <row r="71" spans="1:3" x14ac:dyDescent="0.3">
      <c r="A71" t="s">
        <v>31</v>
      </c>
      <c r="B71" t="s">
        <v>147</v>
      </c>
      <c r="C71" t="s">
        <v>2</v>
      </c>
    </row>
    <row r="72" spans="1:3" x14ac:dyDescent="0.3">
      <c r="A72" t="s">
        <v>46</v>
      </c>
      <c r="B72" t="s">
        <v>147</v>
      </c>
      <c r="C72" t="s">
        <v>2</v>
      </c>
    </row>
    <row r="73" spans="1:3" x14ac:dyDescent="0.3">
      <c r="A73" t="s">
        <v>92</v>
      </c>
      <c r="B73" t="s">
        <v>147</v>
      </c>
      <c r="C73" t="s">
        <v>2</v>
      </c>
    </row>
    <row r="74" spans="1:3" x14ac:dyDescent="0.3">
      <c r="A74" t="s">
        <v>196</v>
      </c>
      <c r="B74" t="s">
        <v>149</v>
      </c>
      <c r="C74" t="s">
        <v>5</v>
      </c>
    </row>
    <row r="75" spans="1:3" x14ac:dyDescent="0.3">
      <c r="A75" t="s">
        <v>197</v>
      </c>
      <c r="B75" t="s">
        <v>121</v>
      </c>
      <c r="C75" t="s">
        <v>6</v>
      </c>
    </row>
    <row r="76" spans="1:3" x14ac:dyDescent="0.3">
      <c r="A76" t="s">
        <v>198</v>
      </c>
      <c r="B76" t="s">
        <v>123</v>
      </c>
      <c r="C76" t="s">
        <v>5</v>
      </c>
    </row>
    <row r="77" spans="1:3" x14ac:dyDescent="0.3">
      <c r="A77" t="s">
        <v>36</v>
      </c>
      <c r="B77" t="s">
        <v>147</v>
      </c>
      <c r="C77" t="s">
        <v>2</v>
      </c>
    </row>
    <row r="78" spans="1:3" x14ac:dyDescent="0.3">
      <c r="A78" t="s">
        <v>199</v>
      </c>
      <c r="B78" t="s">
        <v>149</v>
      </c>
      <c r="C78" t="s">
        <v>5</v>
      </c>
    </row>
    <row r="79" spans="1:3" x14ac:dyDescent="0.3">
      <c r="A79" t="s">
        <v>200</v>
      </c>
      <c r="B79" t="s">
        <v>125</v>
      </c>
      <c r="C79" t="s">
        <v>2</v>
      </c>
    </row>
    <row r="80" spans="1:3" x14ac:dyDescent="0.3">
      <c r="A80" t="s">
        <v>201</v>
      </c>
      <c r="B80" t="s">
        <v>123</v>
      </c>
      <c r="C80" t="s">
        <v>5</v>
      </c>
    </row>
    <row r="81" spans="1:3" x14ac:dyDescent="0.3">
      <c r="A81" t="s">
        <v>202</v>
      </c>
      <c r="B81" t="s">
        <v>121</v>
      </c>
      <c r="C81" t="s">
        <v>6</v>
      </c>
    </row>
    <row r="82" spans="1:3" x14ac:dyDescent="0.3">
      <c r="A82" t="s">
        <v>40</v>
      </c>
      <c r="B82" t="s">
        <v>125</v>
      </c>
      <c r="C82" t="s">
        <v>2</v>
      </c>
    </row>
    <row r="83" spans="1:3" x14ac:dyDescent="0.3">
      <c r="A83" t="s">
        <v>203</v>
      </c>
      <c r="B83" t="s">
        <v>123</v>
      </c>
      <c r="C83" t="s">
        <v>5</v>
      </c>
    </row>
    <row r="84" spans="1:3" x14ac:dyDescent="0.3">
      <c r="A84" t="s">
        <v>62</v>
      </c>
      <c r="B84" t="s">
        <v>147</v>
      </c>
      <c r="C84" t="s">
        <v>2</v>
      </c>
    </row>
    <row r="85" spans="1:3" x14ac:dyDescent="0.3">
      <c r="A85" t="s">
        <v>68</v>
      </c>
      <c r="B85" t="s">
        <v>125</v>
      </c>
      <c r="C85" t="s">
        <v>2</v>
      </c>
    </row>
    <row r="86" spans="1:3" x14ac:dyDescent="0.3">
      <c r="A86" t="s">
        <v>89</v>
      </c>
      <c r="B86" t="s">
        <v>147</v>
      </c>
      <c r="C86" t="s">
        <v>2</v>
      </c>
    </row>
    <row r="87" spans="1:3" x14ac:dyDescent="0.3">
      <c r="A87" t="s">
        <v>101</v>
      </c>
      <c r="B87" t="s">
        <v>125</v>
      </c>
      <c r="C87" t="s">
        <v>2</v>
      </c>
    </row>
    <row r="88" spans="1:3" x14ac:dyDescent="0.3">
      <c r="A88" t="s">
        <v>103</v>
      </c>
      <c r="B88" t="s">
        <v>147</v>
      </c>
      <c r="C88" t="s">
        <v>2</v>
      </c>
    </row>
    <row r="89" spans="1:3" x14ac:dyDescent="0.3">
      <c r="A89" t="s">
        <v>107</v>
      </c>
      <c r="B89" t="s">
        <v>147</v>
      </c>
      <c r="C89" t="s">
        <v>2</v>
      </c>
    </row>
    <row r="90" spans="1:3" x14ac:dyDescent="0.3">
      <c r="A90" t="s">
        <v>204</v>
      </c>
      <c r="B90" t="s">
        <v>123</v>
      </c>
      <c r="C90" t="s">
        <v>5</v>
      </c>
    </row>
    <row r="91" spans="1:3" x14ac:dyDescent="0.3">
      <c r="A91" t="s">
        <v>205</v>
      </c>
      <c r="B91" t="s">
        <v>121</v>
      </c>
      <c r="C91" t="s">
        <v>6</v>
      </c>
    </row>
    <row r="92" spans="1:3" x14ac:dyDescent="0.3">
      <c r="A92" t="s">
        <v>206</v>
      </c>
      <c r="B92" t="s">
        <v>147</v>
      </c>
      <c r="C92" t="s">
        <v>2</v>
      </c>
    </row>
    <row r="93" spans="1:3" x14ac:dyDescent="0.3">
      <c r="A93" t="s">
        <v>207</v>
      </c>
      <c r="B93" t="s">
        <v>147</v>
      </c>
      <c r="C93" t="s">
        <v>2</v>
      </c>
    </row>
    <row r="94" spans="1:3" x14ac:dyDescent="0.3">
      <c r="A94" t="s">
        <v>208</v>
      </c>
      <c r="B94" t="s">
        <v>147</v>
      </c>
      <c r="C94" t="s">
        <v>2</v>
      </c>
    </row>
    <row r="95" spans="1:3" x14ac:dyDescent="0.3">
      <c r="A95" t="s">
        <v>209</v>
      </c>
      <c r="B95" t="s">
        <v>123</v>
      </c>
      <c r="C95" t="s">
        <v>5</v>
      </c>
    </row>
    <row r="96" spans="1:3" x14ac:dyDescent="0.3">
      <c r="A96" t="s">
        <v>210</v>
      </c>
      <c r="B96" t="s">
        <v>123</v>
      </c>
      <c r="C96" t="s">
        <v>5</v>
      </c>
    </row>
    <row r="97" spans="1:3" x14ac:dyDescent="0.3">
      <c r="A97" t="s">
        <v>211</v>
      </c>
      <c r="B97" t="s">
        <v>123</v>
      </c>
      <c r="C97" t="s">
        <v>5</v>
      </c>
    </row>
    <row r="98" spans="1:3" x14ac:dyDescent="0.3">
      <c r="A98" t="s">
        <v>56</v>
      </c>
      <c r="B98" t="s">
        <v>121</v>
      </c>
      <c r="C98" t="s">
        <v>6</v>
      </c>
    </row>
    <row r="99" spans="1:3" x14ac:dyDescent="0.3">
      <c r="A99" t="s">
        <v>79</v>
      </c>
      <c r="B99" t="s">
        <v>125</v>
      </c>
      <c r="C99" t="s">
        <v>2</v>
      </c>
    </row>
    <row r="100" spans="1:3" x14ac:dyDescent="0.3">
      <c r="A100" t="s">
        <v>106</v>
      </c>
      <c r="B100" t="s">
        <v>147</v>
      </c>
      <c r="C100" t="s">
        <v>2</v>
      </c>
    </row>
    <row r="101" spans="1:3" x14ac:dyDescent="0.3">
      <c r="A101" t="s">
        <v>212</v>
      </c>
      <c r="B101" t="s">
        <v>123</v>
      </c>
      <c r="C101" t="s">
        <v>5</v>
      </c>
    </row>
    <row r="102" spans="1:3" x14ac:dyDescent="0.3">
      <c r="A102" t="s">
        <v>27</v>
      </c>
      <c r="B102" t="s">
        <v>125</v>
      </c>
      <c r="C102" t="s">
        <v>2</v>
      </c>
    </row>
    <row r="103" spans="1:3" x14ac:dyDescent="0.3">
      <c r="A103" t="s">
        <v>213</v>
      </c>
      <c r="B103" t="s">
        <v>121</v>
      </c>
      <c r="C103" t="s">
        <v>6</v>
      </c>
    </row>
    <row r="104" spans="1:3" x14ac:dyDescent="0.3">
      <c r="A104" t="s">
        <v>214</v>
      </c>
      <c r="B104" t="s">
        <v>123</v>
      </c>
      <c r="C104" t="s">
        <v>5</v>
      </c>
    </row>
    <row r="105" spans="1:3" x14ac:dyDescent="0.3">
      <c r="A105" t="s">
        <v>215</v>
      </c>
      <c r="B105" t="s">
        <v>123</v>
      </c>
      <c r="C105" t="s">
        <v>5</v>
      </c>
    </row>
    <row r="106" spans="1:3" x14ac:dyDescent="0.3">
      <c r="A106" t="s">
        <v>216</v>
      </c>
      <c r="B106" t="s">
        <v>121</v>
      </c>
      <c r="C106" t="s">
        <v>6</v>
      </c>
    </row>
    <row r="107" spans="1:3" x14ac:dyDescent="0.3">
      <c r="A107" t="s">
        <v>217</v>
      </c>
      <c r="B107" t="s">
        <v>121</v>
      </c>
      <c r="C107" t="s">
        <v>6</v>
      </c>
    </row>
    <row r="108" spans="1:3" x14ac:dyDescent="0.3">
      <c r="A108" t="s">
        <v>218</v>
      </c>
      <c r="B108" t="s">
        <v>123</v>
      </c>
      <c r="C108" t="s">
        <v>5</v>
      </c>
    </row>
    <row r="109" spans="1:3" x14ac:dyDescent="0.3">
      <c r="A109" t="s">
        <v>219</v>
      </c>
      <c r="B109" t="s">
        <v>147</v>
      </c>
      <c r="C109" t="s">
        <v>2</v>
      </c>
    </row>
    <row r="110" spans="1:3" x14ac:dyDescent="0.3">
      <c r="A110" t="s">
        <v>220</v>
      </c>
      <c r="B110" t="s">
        <v>123</v>
      </c>
      <c r="C110" t="s">
        <v>5</v>
      </c>
    </row>
    <row r="111" spans="1:3" x14ac:dyDescent="0.3">
      <c r="A111" t="s">
        <v>221</v>
      </c>
      <c r="B111" t="s">
        <v>125</v>
      </c>
      <c r="C111" t="s">
        <v>2</v>
      </c>
    </row>
    <row r="112" spans="1:3" x14ac:dyDescent="0.3">
      <c r="A112" t="s">
        <v>104</v>
      </c>
      <c r="B112" t="s">
        <v>147</v>
      </c>
      <c r="C112" t="s">
        <v>2</v>
      </c>
    </row>
    <row r="113" spans="1:3" x14ac:dyDescent="0.3">
      <c r="A113" t="s">
        <v>222</v>
      </c>
      <c r="B113" t="s">
        <v>123</v>
      </c>
      <c r="C113" t="s">
        <v>5</v>
      </c>
    </row>
    <row r="114" spans="1:3" x14ac:dyDescent="0.3">
      <c r="A114" t="s">
        <v>33</v>
      </c>
      <c r="B114" t="s">
        <v>147</v>
      </c>
      <c r="C114" t="s">
        <v>2</v>
      </c>
    </row>
    <row r="115" spans="1:3" x14ac:dyDescent="0.3">
      <c r="A115" t="s">
        <v>47</v>
      </c>
      <c r="B115" t="s">
        <v>147</v>
      </c>
      <c r="C115" t="s">
        <v>2</v>
      </c>
    </row>
    <row r="116" spans="1:3" x14ac:dyDescent="0.3">
      <c r="A116" t="s">
        <v>223</v>
      </c>
      <c r="B116" t="s">
        <v>123</v>
      </c>
      <c r="C116" t="s">
        <v>5</v>
      </c>
    </row>
    <row r="117" spans="1:3" x14ac:dyDescent="0.3">
      <c r="A117" t="s">
        <v>99</v>
      </c>
      <c r="B117" t="s">
        <v>121</v>
      </c>
      <c r="C117" t="s">
        <v>6</v>
      </c>
    </row>
    <row r="118" spans="1:3" x14ac:dyDescent="0.3">
      <c r="A118" t="s">
        <v>102</v>
      </c>
      <c r="B118" t="s">
        <v>125</v>
      </c>
      <c r="C118" t="s">
        <v>2</v>
      </c>
    </row>
    <row r="119" spans="1:3" x14ac:dyDescent="0.3">
      <c r="A119" t="s">
        <v>224</v>
      </c>
      <c r="B119" t="s">
        <v>121</v>
      </c>
      <c r="C119" t="s">
        <v>6</v>
      </c>
    </row>
    <row r="120" spans="1:3" x14ac:dyDescent="0.3">
      <c r="A120" t="s">
        <v>225</v>
      </c>
      <c r="B120" t="s">
        <v>147</v>
      </c>
      <c r="C120" t="s">
        <v>2</v>
      </c>
    </row>
    <row r="121" spans="1:3" x14ac:dyDescent="0.3">
      <c r="A121" t="s">
        <v>226</v>
      </c>
      <c r="B121" t="s">
        <v>123</v>
      </c>
      <c r="C121" t="s">
        <v>5</v>
      </c>
    </row>
    <row r="122" spans="1:3" x14ac:dyDescent="0.3">
      <c r="A122" t="s">
        <v>227</v>
      </c>
      <c r="B122" t="s">
        <v>123</v>
      </c>
      <c r="C122" t="s">
        <v>5</v>
      </c>
    </row>
    <row r="123" spans="1:3" x14ac:dyDescent="0.3">
      <c r="A123" t="s">
        <v>228</v>
      </c>
      <c r="B123" t="s">
        <v>123</v>
      </c>
      <c r="C123" t="s">
        <v>5</v>
      </c>
    </row>
    <row r="124" spans="1:3" x14ac:dyDescent="0.3">
      <c r="A124" t="s">
        <v>229</v>
      </c>
      <c r="B124" t="s">
        <v>121</v>
      </c>
      <c r="C124" t="s">
        <v>6</v>
      </c>
    </row>
    <row r="125" spans="1:3" x14ac:dyDescent="0.3">
      <c r="A125" t="s">
        <v>230</v>
      </c>
      <c r="B125" t="s">
        <v>123</v>
      </c>
      <c r="C125" t="s">
        <v>5</v>
      </c>
    </row>
    <row r="126" spans="1:3" x14ac:dyDescent="0.3">
      <c r="A126" t="s">
        <v>65</v>
      </c>
      <c r="B126" t="s">
        <v>121</v>
      </c>
      <c r="C126" t="s">
        <v>6</v>
      </c>
    </row>
    <row r="127" spans="1:3" x14ac:dyDescent="0.3">
      <c r="A127" t="s">
        <v>231</v>
      </c>
      <c r="B127" t="s">
        <v>123</v>
      </c>
      <c r="C127" t="s">
        <v>5</v>
      </c>
    </row>
    <row r="128" spans="1:3" x14ac:dyDescent="0.3">
      <c r="A128" t="s">
        <v>232</v>
      </c>
      <c r="B128" t="s">
        <v>121</v>
      </c>
      <c r="C128" t="s">
        <v>6</v>
      </c>
    </row>
    <row r="129" spans="1:3" x14ac:dyDescent="0.3">
      <c r="A129" t="s">
        <v>233</v>
      </c>
      <c r="B129" t="s">
        <v>125</v>
      </c>
      <c r="C129" t="s">
        <v>2</v>
      </c>
    </row>
    <row r="130" spans="1:3" x14ac:dyDescent="0.3">
      <c r="A130" t="s">
        <v>234</v>
      </c>
      <c r="B130" t="s">
        <v>157</v>
      </c>
      <c r="C130" t="s">
        <v>5</v>
      </c>
    </row>
    <row r="131" spans="1:3" x14ac:dyDescent="0.3">
      <c r="A131" t="s">
        <v>235</v>
      </c>
      <c r="B131" t="s">
        <v>121</v>
      </c>
      <c r="C131" t="s">
        <v>6</v>
      </c>
    </row>
    <row r="132" spans="1:3" x14ac:dyDescent="0.3">
      <c r="A132" t="s">
        <v>41</v>
      </c>
      <c r="B132" t="s">
        <v>121</v>
      </c>
      <c r="C132" t="s">
        <v>6</v>
      </c>
    </row>
    <row r="133" spans="1:3" x14ac:dyDescent="0.3">
      <c r="A133" t="s">
        <v>236</v>
      </c>
      <c r="B133" t="s">
        <v>157</v>
      </c>
      <c r="C133" t="s">
        <v>5</v>
      </c>
    </row>
    <row r="134" spans="1:3" x14ac:dyDescent="0.3">
      <c r="A134" t="s">
        <v>237</v>
      </c>
      <c r="B134" t="s">
        <v>121</v>
      </c>
      <c r="C134" t="s">
        <v>6</v>
      </c>
    </row>
    <row r="135" spans="1:3" x14ac:dyDescent="0.3">
      <c r="A135" t="s">
        <v>238</v>
      </c>
      <c r="B135" t="s">
        <v>123</v>
      </c>
      <c r="C135" t="s">
        <v>5</v>
      </c>
    </row>
    <row r="136" spans="1:3" x14ac:dyDescent="0.3">
      <c r="A136" t="s">
        <v>239</v>
      </c>
      <c r="B136" t="s">
        <v>123</v>
      </c>
      <c r="C136" t="s">
        <v>5</v>
      </c>
    </row>
    <row r="137" spans="1:3" x14ac:dyDescent="0.3">
      <c r="A137" t="s">
        <v>240</v>
      </c>
      <c r="B137" t="s">
        <v>157</v>
      </c>
      <c r="C137" t="s">
        <v>5</v>
      </c>
    </row>
    <row r="138" spans="1:3" x14ac:dyDescent="0.3">
      <c r="A138" t="s">
        <v>241</v>
      </c>
      <c r="B138" t="s">
        <v>157</v>
      </c>
      <c r="C138" t="s">
        <v>5</v>
      </c>
    </row>
    <row r="139" spans="1:3" x14ac:dyDescent="0.3">
      <c r="A139" t="s">
        <v>242</v>
      </c>
      <c r="B139" t="s">
        <v>123</v>
      </c>
      <c r="C139" t="s">
        <v>5</v>
      </c>
    </row>
    <row r="140" spans="1:3" x14ac:dyDescent="0.3">
      <c r="A140" t="s">
        <v>24</v>
      </c>
      <c r="B140" t="s">
        <v>121</v>
      </c>
      <c r="C140" t="s">
        <v>6</v>
      </c>
    </row>
    <row r="141" spans="1:3" x14ac:dyDescent="0.3">
      <c r="A141" t="s">
        <v>243</v>
      </c>
      <c r="B141" t="s">
        <v>123</v>
      </c>
      <c r="C141" t="s">
        <v>5</v>
      </c>
    </row>
    <row r="142" spans="1:3" x14ac:dyDescent="0.3">
      <c r="A142" t="s">
        <v>244</v>
      </c>
      <c r="B142" t="s">
        <v>157</v>
      </c>
      <c r="C142" t="s">
        <v>5</v>
      </c>
    </row>
    <row r="143" spans="1:3" x14ac:dyDescent="0.3">
      <c r="A143" t="s">
        <v>245</v>
      </c>
      <c r="B143" t="s">
        <v>121</v>
      </c>
      <c r="C143" t="s">
        <v>6</v>
      </c>
    </row>
    <row r="144" spans="1:3" x14ac:dyDescent="0.3">
      <c r="A144" t="s">
        <v>246</v>
      </c>
      <c r="B144" t="s">
        <v>157</v>
      </c>
      <c r="C144" t="s">
        <v>5</v>
      </c>
    </row>
    <row r="145" spans="1:3" x14ac:dyDescent="0.3">
      <c r="A145" t="s">
        <v>247</v>
      </c>
      <c r="B145" t="s">
        <v>121</v>
      </c>
      <c r="C145" t="s">
        <v>6</v>
      </c>
    </row>
    <row r="146" spans="1:3" x14ac:dyDescent="0.3">
      <c r="A146" t="s">
        <v>248</v>
      </c>
      <c r="B146" t="s">
        <v>125</v>
      </c>
      <c r="C146" t="s">
        <v>2</v>
      </c>
    </row>
    <row r="147" spans="1:3" x14ac:dyDescent="0.3">
      <c r="A147" t="s">
        <v>249</v>
      </c>
      <c r="B147" t="s">
        <v>121</v>
      </c>
      <c r="C147" t="s">
        <v>6</v>
      </c>
    </row>
    <row r="148" spans="1:3" x14ac:dyDescent="0.3">
      <c r="A148" t="s">
        <v>250</v>
      </c>
      <c r="B148" t="s">
        <v>125</v>
      </c>
      <c r="C148" t="s">
        <v>2</v>
      </c>
    </row>
    <row r="149" spans="1:3" x14ac:dyDescent="0.3">
      <c r="A149" t="s">
        <v>251</v>
      </c>
      <c r="B149" t="s">
        <v>123</v>
      </c>
      <c r="C149" t="s">
        <v>5</v>
      </c>
    </row>
    <row r="150" spans="1:3" x14ac:dyDescent="0.3">
      <c r="A150" t="s">
        <v>252</v>
      </c>
      <c r="B150" t="s">
        <v>121</v>
      </c>
      <c r="C150" t="s">
        <v>6</v>
      </c>
    </row>
    <row r="151" spans="1:3" x14ac:dyDescent="0.3">
      <c r="A151" t="s">
        <v>253</v>
      </c>
      <c r="B151" t="s">
        <v>121</v>
      </c>
      <c r="C151" t="s">
        <v>6</v>
      </c>
    </row>
    <row r="152" spans="1:3" x14ac:dyDescent="0.3">
      <c r="A152" t="s">
        <v>254</v>
      </c>
      <c r="B152" t="s">
        <v>123</v>
      </c>
      <c r="C152" t="s">
        <v>5</v>
      </c>
    </row>
    <row r="153" spans="1:3" x14ac:dyDescent="0.3">
      <c r="A153" t="s">
        <v>255</v>
      </c>
      <c r="B153" t="s">
        <v>121</v>
      </c>
      <c r="C153" t="s">
        <v>6</v>
      </c>
    </row>
    <row r="154" spans="1:3" x14ac:dyDescent="0.3">
      <c r="A154" t="s">
        <v>256</v>
      </c>
      <c r="B154" t="s">
        <v>123</v>
      </c>
      <c r="C154" t="s">
        <v>5</v>
      </c>
    </row>
    <row r="155" spans="1:3" x14ac:dyDescent="0.3">
      <c r="A155" t="s">
        <v>257</v>
      </c>
      <c r="B155" t="s">
        <v>123</v>
      </c>
      <c r="C155" t="s">
        <v>5</v>
      </c>
    </row>
    <row r="156" spans="1:3" x14ac:dyDescent="0.3">
      <c r="A156" t="s">
        <v>258</v>
      </c>
      <c r="B156" t="s">
        <v>121</v>
      </c>
      <c r="C156" t="s">
        <v>6</v>
      </c>
    </row>
    <row r="157" spans="1:3" x14ac:dyDescent="0.3">
      <c r="A157" t="s">
        <v>259</v>
      </c>
      <c r="B157" t="s">
        <v>123</v>
      </c>
      <c r="C157" t="s">
        <v>5</v>
      </c>
    </row>
    <row r="158" spans="1:3" x14ac:dyDescent="0.3">
      <c r="A158" t="s">
        <v>260</v>
      </c>
      <c r="B158" t="s">
        <v>123</v>
      </c>
      <c r="C158" t="s">
        <v>5</v>
      </c>
    </row>
    <row r="159" spans="1:3" x14ac:dyDescent="0.3">
      <c r="A159" t="s">
        <v>77</v>
      </c>
      <c r="B159" t="s">
        <v>147</v>
      </c>
      <c r="C159" t="s">
        <v>2</v>
      </c>
    </row>
    <row r="160" spans="1:3" x14ac:dyDescent="0.3">
      <c r="A160" t="s">
        <v>261</v>
      </c>
      <c r="B160" t="s">
        <v>123</v>
      </c>
      <c r="C160" t="s">
        <v>5</v>
      </c>
    </row>
    <row r="161" spans="1:3" x14ac:dyDescent="0.3">
      <c r="A161" t="s">
        <v>262</v>
      </c>
      <c r="B161" t="s">
        <v>123</v>
      </c>
      <c r="C161" t="s">
        <v>5</v>
      </c>
    </row>
    <row r="162" spans="1:3" x14ac:dyDescent="0.3">
      <c r="A162" t="s">
        <v>263</v>
      </c>
      <c r="B162" t="s">
        <v>121</v>
      </c>
      <c r="C162" t="s">
        <v>6</v>
      </c>
    </row>
    <row r="163" spans="1:3" x14ac:dyDescent="0.3">
      <c r="A163" t="s">
        <v>264</v>
      </c>
      <c r="B163" t="s">
        <v>125</v>
      </c>
      <c r="C163" t="s">
        <v>2</v>
      </c>
    </row>
    <row r="164" spans="1:3" x14ac:dyDescent="0.3">
      <c r="A164" t="s">
        <v>265</v>
      </c>
      <c r="B164" t="s">
        <v>123</v>
      </c>
      <c r="C164" t="s">
        <v>5</v>
      </c>
    </row>
    <row r="165" spans="1:3" x14ac:dyDescent="0.3">
      <c r="A165" t="s">
        <v>266</v>
      </c>
      <c r="B165" t="s">
        <v>123</v>
      </c>
      <c r="C165" t="s">
        <v>5</v>
      </c>
    </row>
    <row r="166" spans="1:3" x14ac:dyDescent="0.3">
      <c r="A166" t="s">
        <v>50</v>
      </c>
      <c r="B166" t="s">
        <v>147</v>
      </c>
      <c r="C166" t="s">
        <v>2</v>
      </c>
    </row>
    <row r="167" spans="1:3" x14ac:dyDescent="0.3">
      <c r="A167" t="s">
        <v>267</v>
      </c>
      <c r="B167" t="s">
        <v>125</v>
      </c>
      <c r="C167" t="s">
        <v>2</v>
      </c>
    </row>
    <row r="168" spans="1:3" x14ac:dyDescent="0.3">
      <c r="A168" t="s">
        <v>60</v>
      </c>
      <c r="B168" t="s">
        <v>147</v>
      </c>
      <c r="C168" t="s">
        <v>2</v>
      </c>
    </row>
    <row r="169" spans="1:3" x14ac:dyDescent="0.3">
      <c r="A169" t="s">
        <v>73</v>
      </c>
      <c r="B169" t="s">
        <v>125</v>
      </c>
      <c r="C169" t="s">
        <v>2</v>
      </c>
    </row>
    <row r="170" spans="1:3" x14ac:dyDescent="0.3">
      <c r="A170" t="s">
        <v>268</v>
      </c>
      <c r="B170" t="s">
        <v>123</v>
      </c>
      <c r="C170" t="s">
        <v>5</v>
      </c>
    </row>
    <row r="171" spans="1:3" x14ac:dyDescent="0.3">
      <c r="A171" t="s">
        <v>26</v>
      </c>
      <c r="B171" t="s">
        <v>121</v>
      </c>
      <c r="C171" t="s">
        <v>6</v>
      </c>
    </row>
    <row r="172" spans="1:3" x14ac:dyDescent="0.3">
      <c r="A172" t="s">
        <v>42</v>
      </c>
      <c r="B172" t="s">
        <v>147</v>
      </c>
      <c r="C172" t="s">
        <v>2</v>
      </c>
    </row>
    <row r="173" spans="1:3" x14ac:dyDescent="0.3">
      <c r="A173" t="s">
        <v>269</v>
      </c>
      <c r="B173" t="s">
        <v>123</v>
      </c>
      <c r="C173" t="s">
        <v>5</v>
      </c>
    </row>
    <row r="174" spans="1:3" x14ac:dyDescent="0.3">
      <c r="A174" t="s">
        <v>69</v>
      </c>
      <c r="B174" t="s">
        <v>147</v>
      </c>
      <c r="C174" t="s">
        <v>2</v>
      </c>
    </row>
    <row r="175" spans="1:3" x14ac:dyDescent="0.3">
      <c r="A175" t="s">
        <v>90</v>
      </c>
      <c r="B175" t="s">
        <v>125</v>
      </c>
      <c r="C175" t="s">
        <v>2</v>
      </c>
    </row>
    <row r="176" spans="1:3" x14ac:dyDescent="0.3">
      <c r="A176" t="s">
        <v>91</v>
      </c>
      <c r="B176" t="s">
        <v>125</v>
      </c>
      <c r="C176" t="s">
        <v>2</v>
      </c>
    </row>
    <row r="177" spans="1:3" x14ac:dyDescent="0.3">
      <c r="A177" t="s">
        <v>108</v>
      </c>
      <c r="B177" t="s">
        <v>147</v>
      </c>
      <c r="C177" t="s">
        <v>2</v>
      </c>
    </row>
    <row r="178" spans="1:3" x14ac:dyDescent="0.3">
      <c r="A178" t="s">
        <v>28</v>
      </c>
      <c r="B178" t="s">
        <v>147</v>
      </c>
      <c r="C178" t="s">
        <v>2</v>
      </c>
    </row>
    <row r="179" spans="1:3" x14ac:dyDescent="0.3">
      <c r="A179" t="s">
        <v>270</v>
      </c>
      <c r="B179" t="s">
        <v>121</v>
      </c>
      <c r="C179" t="s">
        <v>6</v>
      </c>
    </row>
    <row r="180" spans="1:3" x14ac:dyDescent="0.3">
      <c r="A180" t="s">
        <v>271</v>
      </c>
      <c r="B180" t="s">
        <v>121</v>
      </c>
      <c r="C180" t="s">
        <v>6</v>
      </c>
    </row>
    <row r="181" spans="1:3" x14ac:dyDescent="0.3">
      <c r="A181" t="s">
        <v>54</v>
      </c>
      <c r="B181" t="s">
        <v>125</v>
      </c>
      <c r="C181" t="s">
        <v>2</v>
      </c>
    </row>
    <row r="182" spans="1:3" x14ac:dyDescent="0.3">
      <c r="A182" t="s">
        <v>71</v>
      </c>
      <c r="B182" t="s">
        <v>147</v>
      </c>
      <c r="C182" t="s">
        <v>2</v>
      </c>
    </row>
    <row r="183" spans="1:3" x14ac:dyDescent="0.3">
      <c r="A183" t="s">
        <v>272</v>
      </c>
      <c r="B183" t="s">
        <v>123</v>
      </c>
      <c r="C183" t="s">
        <v>5</v>
      </c>
    </row>
    <row r="184" spans="1:3" x14ac:dyDescent="0.3">
      <c r="A184" t="s">
        <v>93</v>
      </c>
      <c r="B184" t="s">
        <v>147</v>
      </c>
      <c r="C184" t="s">
        <v>2</v>
      </c>
    </row>
    <row r="185" spans="1:3" x14ac:dyDescent="0.3">
      <c r="A185" t="s">
        <v>273</v>
      </c>
      <c r="B185" t="s">
        <v>123</v>
      </c>
      <c r="C185" t="s">
        <v>5</v>
      </c>
    </row>
    <row r="186" spans="1:3" x14ac:dyDescent="0.3">
      <c r="A186" t="s">
        <v>274</v>
      </c>
      <c r="B186" t="s">
        <v>147</v>
      </c>
      <c r="C186" t="s">
        <v>2</v>
      </c>
    </row>
    <row r="187" spans="1:3" x14ac:dyDescent="0.3">
      <c r="A187" t="s">
        <v>275</v>
      </c>
      <c r="B187" t="s">
        <v>125</v>
      </c>
      <c r="C187" t="s">
        <v>2</v>
      </c>
    </row>
    <row r="188" spans="1:3" x14ac:dyDescent="0.3">
      <c r="A188" t="s">
        <v>276</v>
      </c>
      <c r="B188" t="s">
        <v>123</v>
      </c>
      <c r="C188" t="s">
        <v>5</v>
      </c>
    </row>
    <row r="189" spans="1:3" x14ac:dyDescent="0.3">
      <c r="A189" t="s">
        <v>277</v>
      </c>
      <c r="B189" t="s">
        <v>123</v>
      </c>
      <c r="C189" t="s">
        <v>5</v>
      </c>
    </row>
    <row r="190" spans="1:3" x14ac:dyDescent="0.3">
      <c r="A190" t="s">
        <v>278</v>
      </c>
      <c r="B190" t="s">
        <v>147</v>
      </c>
      <c r="C190" t="s">
        <v>2</v>
      </c>
    </row>
    <row r="191" spans="1:3" x14ac:dyDescent="0.3">
      <c r="A191" t="s">
        <v>279</v>
      </c>
      <c r="B191" t="s">
        <v>121</v>
      </c>
      <c r="C191" t="s">
        <v>6</v>
      </c>
    </row>
    <row r="192" spans="1:3" x14ac:dyDescent="0.3">
      <c r="A192" t="s">
        <v>34</v>
      </c>
      <c r="B192" t="s">
        <v>147</v>
      </c>
      <c r="C192" t="s">
        <v>2</v>
      </c>
    </row>
    <row r="193" spans="1:3" x14ac:dyDescent="0.3">
      <c r="A193" t="s">
        <v>48</v>
      </c>
      <c r="B193" t="s">
        <v>147</v>
      </c>
      <c r="C193" t="s">
        <v>2</v>
      </c>
    </row>
    <row r="194" spans="1:3" x14ac:dyDescent="0.3">
      <c r="A194" t="s">
        <v>51</v>
      </c>
      <c r="B194" t="s">
        <v>121</v>
      </c>
      <c r="C194" t="s">
        <v>6</v>
      </c>
    </row>
    <row r="195" spans="1:3" x14ac:dyDescent="0.3">
      <c r="A195" t="s">
        <v>78</v>
      </c>
      <c r="B195" t="s">
        <v>147</v>
      </c>
      <c r="C195" t="s">
        <v>2</v>
      </c>
    </row>
    <row r="196" spans="1:3" x14ac:dyDescent="0.3">
      <c r="A196" t="s">
        <v>82</v>
      </c>
      <c r="B196" t="s">
        <v>147</v>
      </c>
      <c r="C196" t="s">
        <v>2</v>
      </c>
    </row>
    <row r="197" spans="1:3" x14ac:dyDescent="0.3">
      <c r="A197" t="s">
        <v>83</v>
      </c>
      <c r="B197" t="s">
        <v>121</v>
      </c>
      <c r="C197" t="s">
        <v>6</v>
      </c>
    </row>
    <row r="198" spans="1:3" x14ac:dyDescent="0.3">
      <c r="A198" t="s">
        <v>85</v>
      </c>
      <c r="B198" t="s">
        <v>147</v>
      </c>
      <c r="C198" t="s">
        <v>2</v>
      </c>
    </row>
    <row r="199" spans="1:3" x14ac:dyDescent="0.3">
      <c r="A199" t="s">
        <v>280</v>
      </c>
      <c r="B199" t="s">
        <v>123</v>
      </c>
      <c r="C199" t="s">
        <v>5</v>
      </c>
    </row>
    <row r="200" spans="1:3" x14ac:dyDescent="0.3">
      <c r="A200" t="s">
        <v>281</v>
      </c>
      <c r="B200" t="s">
        <v>125</v>
      </c>
      <c r="C200" t="s">
        <v>2</v>
      </c>
    </row>
    <row r="201" spans="1:3" x14ac:dyDescent="0.3">
      <c r="A201" t="s">
        <v>282</v>
      </c>
      <c r="B201" t="s">
        <v>149</v>
      </c>
      <c r="C201" t="s">
        <v>5</v>
      </c>
    </row>
    <row r="202" spans="1:3" x14ac:dyDescent="0.3">
      <c r="A202" t="s">
        <v>283</v>
      </c>
      <c r="B202" t="s">
        <v>149</v>
      </c>
      <c r="C202" t="s">
        <v>5</v>
      </c>
    </row>
    <row r="203" spans="1:3" x14ac:dyDescent="0.3">
      <c r="A203" t="s">
        <v>284</v>
      </c>
      <c r="B203" t="s">
        <v>123</v>
      </c>
      <c r="C203" t="s">
        <v>5</v>
      </c>
    </row>
    <row r="204" spans="1:3" x14ac:dyDescent="0.3">
      <c r="A204" t="s">
        <v>66</v>
      </c>
      <c r="B204" t="s">
        <v>125</v>
      </c>
      <c r="C204" t="s">
        <v>2</v>
      </c>
    </row>
    <row r="205" spans="1:3" x14ac:dyDescent="0.3">
      <c r="A205" t="s">
        <v>285</v>
      </c>
      <c r="B205" t="s">
        <v>125</v>
      </c>
      <c r="C205" t="s">
        <v>2</v>
      </c>
    </row>
    <row r="206" spans="1:3" x14ac:dyDescent="0.3">
      <c r="A206" t="s">
        <v>286</v>
      </c>
      <c r="B206" t="s">
        <v>121</v>
      </c>
      <c r="C206" t="s">
        <v>6</v>
      </c>
    </row>
    <row r="207" spans="1:3" x14ac:dyDescent="0.3">
      <c r="A207" t="s">
        <v>287</v>
      </c>
      <c r="B207" t="s">
        <v>123</v>
      </c>
      <c r="C207" t="s">
        <v>5</v>
      </c>
    </row>
    <row r="208" spans="1:3" x14ac:dyDescent="0.3">
      <c r="A208" t="s">
        <v>94</v>
      </c>
      <c r="B208" t="s">
        <v>147</v>
      </c>
      <c r="C208" t="s">
        <v>2</v>
      </c>
    </row>
    <row r="209" spans="1:3" x14ac:dyDescent="0.3">
      <c r="A209" t="s">
        <v>105</v>
      </c>
      <c r="B209" t="s">
        <v>125</v>
      </c>
      <c r="C209" t="s">
        <v>2</v>
      </c>
    </row>
    <row r="210" spans="1:3" x14ac:dyDescent="0.3">
      <c r="A210" t="s">
        <v>110</v>
      </c>
      <c r="B210" t="s">
        <v>147</v>
      </c>
      <c r="C210" t="s">
        <v>2</v>
      </c>
    </row>
    <row r="211" spans="1:3" x14ac:dyDescent="0.3">
      <c r="A211" t="s">
        <v>61</v>
      </c>
      <c r="B211" t="s">
        <v>147</v>
      </c>
      <c r="C211" t="s">
        <v>2</v>
      </c>
    </row>
    <row r="212" spans="1:3" x14ac:dyDescent="0.3">
      <c r="A212" t="s">
        <v>84</v>
      </c>
      <c r="B212" t="s">
        <v>125</v>
      </c>
      <c r="C212" t="s">
        <v>2</v>
      </c>
    </row>
    <row r="213" spans="1:3" x14ac:dyDescent="0.3">
      <c r="A213" t="s">
        <v>95</v>
      </c>
      <c r="B213" t="s">
        <v>125</v>
      </c>
      <c r="C213" t="s">
        <v>2</v>
      </c>
    </row>
    <row r="214" spans="1:3" x14ac:dyDescent="0.3">
      <c r="A214" t="s">
        <v>288</v>
      </c>
      <c r="B214" t="s">
        <v>121</v>
      </c>
      <c r="C214" t="s">
        <v>6</v>
      </c>
    </row>
    <row r="215" spans="1:3" x14ac:dyDescent="0.3">
      <c r="A215" t="s">
        <v>289</v>
      </c>
      <c r="B215" t="s">
        <v>147</v>
      </c>
      <c r="C215" t="s">
        <v>2</v>
      </c>
    </row>
    <row r="216" spans="1:3" x14ac:dyDescent="0.3">
      <c r="A216" t="s">
        <v>290</v>
      </c>
      <c r="B216" t="s">
        <v>121</v>
      </c>
      <c r="C216" t="s">
        <v>6</v>
      </c>
    </row>
    <row r="217" spans="1:3" x14ac:dyDescent="0.3">
      <c r="A217" t="s">
        <v>291</v>
      </c>
      <c r="B217" t="s">
        <v>121</v>
      </c>
      <c r="C217" t="s">
        <v>6</v>
      </c>
    </row>
    <row r="218" spans="1:3" x14ac:dyDescent="0.3">
      <c r="A218" t="s">
        <v>57</v>
      </c>
      <c r="B218" t="s">
        <v>121</v>
      </c>
      <c r="C218" t="s">
        <v>6</v>
      </c>
    </row>
    <row r="219" spans="1:3" x14ac:dyDescent="0.3">
      <c r="A219" t="s">
        <v>292</v>
      </c>
      <c r="B219" t="s">
        <v>123</v>
      </c>
      <c r="C219" t="s">
        <v>5</v>
      </c>
    </row>
    <row r="220" spans="1:3" x14ac:dyDescent="0.3">
      <c r="A220" t="s">
        <v>293</v>
      </c>
      <c r="B220" t="s">
        <v>121</v>
      </c>
      <c r="C220" t="s">
        <v>6</v>
      </c>
    </row>
    <row r="221" spans="1:3" x14ac:dyDescent="0.3">
      <c r="A221" t="s">
        <v>96</v>
      </c>
      <c r="B221" t="s">
        <v>121</v>
      </c>
      <c r="C221" t="s">
        <v>6</v>
      </c>
    </row>
    <row r="222" spans="1:3" x14ac:dyDescent="0.3">
      <c r="A222" t="s">
        <v>294</v>
      </c>
      <c r="B222" t="s">
        <v>125</v>
      </c>
      <c r="C222" t="s">
        <v>2</v>
      </c>
    </row>
    <row r="223" spans="1:3" x14ac:dyDescent="0.3">
      <c r="A223" t="s">
        <v>295</v>
      </c>
      <c r="B223" t="s">
        <v>123</v>
      </c>
      <c r="C223" t="s">
        <v>5</v>
      </c>
    </row>
    <row r="224" spans="1:3" x14ac:dyDescent="0.3">
      <c r="A224" t="s">
        <v>25</v>
      </c>
      <c r="B224" t="s">
        <v>147</v>
      </c>
      <c r="C224" t="s">
        <v>2</v>
      </c>
    </row>
    <row r="225" spans="1:3" x14ac:dyDescent="0.3">
      <c r="A225" t="s">
        <v>296</v>
      </c>
      <c r="B225" t="s">
        <v>147</v>
      </c>
      <c r="C225" t="s">
        <v>2</v>
      </c>
    </row>
    <row r="226" spans="1:3" x14ac:dyDescent="0.3">
      <c r="A226" t="s">
        <v>297</v>
      </c>
      <c r="B226" t="s">
        <v>123</v>
      </c>
      <c r="C226" t="s">
        <v>5</v>
      </c>
    </row>
    <row r="227" spans="1:3" x14ac:dyDescent="0.3">
      <c r="A227" t="s">
        <v>63</v>
      </c>
      <c r="B227" t="s">
        <v>147</v>
      </c>
      <c r="C227" t="s">
        <v>2</v>
      </c>
    </row>
    <row r="228" spans="1:3" x14ac:dyDescent="0.3">
      <c r="A228" t="s">
        <v>298</v>
      </c>
      <c r="B228" t="s">
        <v>125</v>
      </c>
      <c r="C228" t="s">
        <v>2</v>
      </c>
    </row>
    <row r="229" spans="1:3" x14ac:dyDescent="0.3">
      <c r="A229" t="s">
        <v>299</v>
      </c>
      <c r="B229" t="s">
        <v>125</v>
      </c>
      <c r="C229" t="s">
        <v>2</v>
      </c>
    </row>
    <row r="230" spans="1:3" x14ac:dyDescent="0.3">
      <c r="A230" t="s">
        <v>300</v>
      </c>
      <c r="B230" t="s">
        <v>121</v>
      </c>
      <c r="C230" t="s">
        <v>6</v>
      </c>
    </row>
    <row r="231" spans="1:3" x14ac:dyDescent="0.3">
      <c r="A231" t="s">
        <v>301</v>
      </c>
      <c r="B231" t="s">
        <v>157</v>
      </c>
      <c r="C231" t="s">
        <v>5</v>
      </c>
    </row>
    <row r="232" spans="1:3" x14ac:dyDescent="0.3">
      <c r="A232" t="s">
        <v>302</v>
      </c>
      <c r="B232" t="s">
        <v>157</v>
      </c>
      <c r="C232" t="s">
        <v>5</v>
      </c>
    </row>
    <row r="233" spans="1:3" x14ac:dyDescent="0.3">
      <c r="A233" t="s">
        <v>303</v>
      </c>
      <c r="B233" t="s">
        <v>123</v>
      </c>
      <c r="C233" t="s">
        <v>5</v>
      </c>
    </row>
    <row r="234" spans="1:3" x14ac:dyDescent="0.3">
      <c r="A234" t="s">
        <v>304</v>
      </c>
      <c r="B234" t="s">
        <v>121</v>
      </c>
      <c r="C234" t="s">
        <v>6</v>
      </c>
    </row>
    <row r="235" spans="1:3" x14ac:dyDescent="0.3">
      <c r="A235" t="s">
        <v>305</v>
      </c>
      <c r="B235" t="s">
        <v>123</v>
      </c>
      <c r="C235" t="s">
        <v>5</v>
      </c>
    </row>
    <row r="236" spans="1:3" x14ac:dyDescent="0.3">
      <c r="A236" t="s">
        <v>306</v>
      </c>
      <c r="B236" t="s">
        <v>157</v>
      </c>
      <c r="C236" t="s">
        <v>5</v>
      </c>
    </row>
    <row r="237" spans="1:3" x14ac:dyDescent="0.3">
      <c r="A237" t="s">
        <v>307</v>
      </c>
      <c r="B237" t="s">
        <v>157</v>
      </c>
      <c r="C237" t="s">
        <v>5</v>
      </c>
    </row>
    <row r="238" spans="1:3" x14ac:dyDescent="0.3">
      <c r="A238" t="s">
        <v>308</v>
      </c>
      <c r="B238" t="s">
        <v>123</v>
      </c>
      <c r="C238" t="s">
        <v>5</v>
      </c>
    </row>
    <row r="239" spans="1:3" x14ac:dyDescent="0.3">
      <c r="A239" t="s">
        <v>309</v>
      </c>
      <c r="B239" t="s">
        <v>121</v>
      </c>
      <c r="C239" t="s">
        <v>6</v>
      </c>
    </row>
    <row r="240" spans="1:3" x14ac:dyDescent="0.3">
      <c r="A240" t="s">
        <v>310</v>
      </c>
      <c r="B240" t="s">
        <v>125</v>
      </c>
      <c r="C240" t="s">
        <v>2</v>
      </c>
    </row>
    <row r="241" spans="1:3" x14ac:dyDescent="0.3">
      <c r="A241" t="s">
        <v>311</v>
      </c>
      <c r="B241" t="s">
        <v>157</v>
      </c>
      <c r="C241" t="s">
        <v>5</v>
      </c>
    </row>
    <row r="242" spans="1:3" x14ac:dyDescent="0.3">
      <c r="A242" t="s">
        <v>312</v>
      </c>
      <c r="B242" t="s">
        <v>147</v>
      </c>
      <c r="C242" t="s">
        <v>2</v>
      </c>
    </row>
    <row r="243" spans="1:3" x14ac:dyDescent="0.3">
      <c r="A243" t="s">
        <v>313</v>
      </c>
      <c r="B243" t="s">
        <v>123</v>
      </c>
      <c r="C243" t="s">
        <v>5</v>
      </c>
    </row>
    <row r="244" spans="1:3" x14ac:dyDescent="0.3">
      <c r="A244" t="s">
        <v>80</v>
      </c>
      <c r="B244" t="s">
        <v>123</v>
      </c>
      <c r="C244" t="s">
        <v>5</v>
      </c>
    </row>
    <row r="245" spans="1:3" x14ac:dyDescent="0.3">
      <c r="A245" t="s">
        <v>98</v>
      </c>
      <c r="B245" t="s">
        <v>147</v>
      </c>
      <c r="C245" t="s">
        <v>2</v>
      </c>
    </row>
    <row r="246" spans="1:3" x14ac:dyDescent="0.3">
      <c r="A246" t="s">
        <v>314</v>
      </c>
      <c r="B246" t="s">
        <v>123</v>
      </c>
      <c r="C246" t="s">
        <v>5</v>
      </c>
    </row>
    <row r="247" spans="1:3" x14ac:dyDescent="0.3">
      <c r="A247" t="s">
        <v>315</v>
      </c>
      <c r="B247" t="s">
        <v>123</v>
      </c>
      <c r="C247" t="s">
        <v>5</v>
      </c>
    </row>
    <row r="248" spans="1:3" x14ac:dyDescent="0.3">
      <c r="A248" t="s">
        <v>316</v>
      </c>
      <c r="B248" t="s">
        <v>123</v>
      </c>
      <c r="C248" t="s">
        <v>5</v>
      </c>
    </row>
    <row r="249" spans="1:3" x14ac:dyDescent="0.3">
      <c r="A249" t="s">
        <v>30</v>
      </c>
      <c r="B249" t="s">
        <v>125</v>
      </c>
      <c r="C249" t="s">
        <v>2</v>
      </c>
    </row>
    <row r="250" spans="1:3" x14ac:dyDescent="0.3">
      <c r="A250" t="s">
        <v>317</v>
      </c>
      <c r="B250" t="s">
        <v>123</v>
      </c>
      <c r="C250" t="s">
        <v>5</v>
      </c>
    </row>
    <row r="251" spans="1:3" x14ac:dyDescent="0.3">
      <c r="A251" t="s">
        <v>318</v>
      </c>
      <c r="B251" t="s">
        <v>125</v>
      </c>
      <c r="C251" t="s">
        <v>2</v>
      </c>
    </row>
    <row r="252" spans="1:3" x14ac:dyDescent="0.3">
      <c r="A252" t="s">
        <v>64</v>
      </c>
      <c r="B252" t="s">
        <v>123</v>
      </c>
      <c r="C252" t="s">
        <v>5</v>
      </c>
    </row>
    <row r="253" spans="1:3" x14ac:dyDescent="0.3">
      <c r="A253" t="s">
        <v>319</v>
      </c>
      <c r="B253" t="s">
        <v>123</v>
      </c>
      <c r="C253" t="s">
        <v>5</v>
      </c>
    </row>
    <row r="254" spans="1:3" x14ac:dyDescent="0.3">
      <c r="A254" t="s">
        <v>320</v>
      </c>
      <c r="B254" t="s">
        <v>123</v>
      </c>
      <c r="C254" t="s">
        <v>5</v>
      </c>
    </row>
    <row r="255" spans="1:3" x14ac:dyDescent="0.3">
      <c r="A255" t="s">
        <v>59</v>
      </c>
      <c r="B255" t="s">
        <v>125</v>
      </c>
      <c r="C255" t="s">
        <v>2</v>
      </c>
    </row>
    <row r="256" spans="1:3" x14ac:dyDescent="0.3">
      <c r="A256" t="s">
        <v>321</v>
      </c>
      <c r="B256" t="s">
        <v>123</v>
      </c>
      <c r="C256" t="s">
        <v>5</v>
      </c>
    </row>
    <row r="257" spans="1:3" x14ac:dyDescent="0.3">
      <c r="A257" t="s">
        <v>322</v>
      </c>
      <c r="B257" t="s">
        <v>123</v>
      </c>
      <c r="C257" t="s">
        <v>5</v>
      </c>
    </row>
    <row r="258" spans="1:3" x14ac:dyDescent="0.3">
      <c r="A258" t="s">
        <v>112</v>
      </c>
      <c r="B258" t="s">
        <v>147</v>
      </c>
      <c r="C258" t="s">
        <v>2</v>
      </c>
    </row>
    <row r="259" spans="1:3" x14ac:dyDescent="0.3">
      <c r="A259" t="s">
        <v>323</v>
      </c>
      <c r="B259" t="s">
        <v>121</v>
      </c>
      <c r="C259" t="s">
        <v>6</v>
      </c>
    </row>
    <row r="260" spans="1:3" x14ac:dyDescent="0.3">
      <c r="A260" t="s">
        <v>324</v>
      </c>
      <c r="B260" t="s">
        <v>157</v>
      </c>
      <c r="C260" t="s">
        <v>5</v>
      </c>
    </row>
    <row r="261" spans="1:3" x14ac:dyDescent="0.3">
      <c r="A261" t="s">
        <v>325</v>
      </c>
      <c r="B261" t="s">
        <v>157</v>
      </c>
      <c r="C261" t="s">
        <v>5</v>
      </c>
    </row>
    <row r="262" spans="1:3" x14ac:dyDescent="0.3">
      <c r="A262" t="s">
        <v>326</v>
      </c>
      <c r="B262" t="s">
        <v>157</v>
      </c>
      <c r="C262" t="s">
        <v>5</v>
      </c>
    </row>
    <row r="263" spans="1:3" x14ac:dyDescent="0.3">
      <c r="A263" t="s">
        <v>327</v>
      </c>
      <c r="B263" t="s">
        <v>157</v>
      </c>
      <c r="C263" t="s">
        <v>5</v>
      </c>
    </row>
    <row r="264" spans="1:3" x14ac:dyDescent="0.3">
      <c r="A264" t="s">
        <v>328</v>
      </c>
      <c r="B264" t="s">
        <v>157</v>
      </c>
      <c r="C264" t="s">
        <v>5</v>
      </c>
    </row>
    <row r="265" spans="1:3" x14ac:dyDescent="0.3">
      <c r="A265" t="s">
        <v>329</v>
      </c>
      <c r="B265" t="s">
        <v>157</v>
      </c>
      <c r="C265" t="s">
        <v>5</v>
      </c>
    </row>
    <row r="266" spans="1:3" x14ac:dyDescent="0.3">
      <c r="A266" t="s">
        <v>330</v>
      </c>
      <c r="B266" t="s">
        <v>157</v>
      </c>
      <c r="C266" t="s">
        <v>5</v>
      </c>
    </row>
    <row r="267" spans="1:3" x14ac:dyDescent="0.3">
      <c r="A267" t="s">
        <v>331</v>
      </c>
      <c r="B267" t="s">
        <v>157</v>
      </c>
      <c r="C267" t="s">
        <v>5</v>
      </c>
    </row>
    <row r="268" spans="1:3" x14ac:dyDescent="0.3">
      <c r="A268" t="s">
        <v>332</v>
      </c>
      <c r="B268" t="s">
        <v>157</v>
      </c>
      <c r="C268" t="s">
        <v>5</v>
      </c>
    </row>
    <row r="269" spans="1:3" x14ac:dyDescent="0.3">
      <c r="A269" t="s">
        <v>333</v>
      </c>
      <c r="B269" t="s">
        <v>157</v>
      </c>
      <c r="C269" t="s">
        <v>5</v>
      </c>
    </row>
    <row r="270" spans="1:3" x14ac:dyDescent="0.3">
      <c r="A270" t="s">
        <v>334</v>
      </c>
      <c r="B270" t="s">
        <v>157</v>
      </c>
      <c r="C270" t="s">
        <v>5</v>
      </c>
    </row>
    <row r="271" spans="1:3" x14ac:dyDescent="0.3">
      <c r="A271" t="s">
        <v>335</v>
      </c>
      <c r="B271" t="s">
        <v>157</v>
      </c>
      <c r="C271" t="s">
        <v>5</v>
      </c>
    </row>
    <row r="272" spans="1:3" x14ac:dyDescent="0.3">
      <c r="A272" t="s">
        <v>336</v>
      </c>
      <c r="B272" t="s">
        <v>157</v>
      </c>
      <c r="C272" t="s">
        <v>5</v>
      </c>
    </row>
    <row r="273" spans="1:3" x14ac:dyDescent="0.3">
      <c r="A273" t="s">
        <v>337</v>
      </c>
      <c r="B273" t="s">
        <v>157</v>
      </c>
      <c r="C273" t="s">
        <v>5</v>
      </c>
    </row>
    <row r="274" spans="1:3" x14ac:dyDescent="0.3">
      <c r="A274" t="s">
        <v>338</v>
      </c>
      <c r="B274" t="s">
        <v>157</v>
      </c>
      <c r="C274" t="s">
        <v>5</v>
      </c>
    </row>
    <row r="275" spans="1:3" x14ac:dyDescent="0.3">
      <c r="A275" t="s">
        <v>339</v>
      </c>
      <c r="B275" t="s">
        <v>149</v>
      </c>
      <c r="C275" t="s">
        <v>5</v>
      </c>
    </row>
    <row r="276" spans="1:3" x14ac:dyDescent="0.3">
      <c r="A276" t="s">
        <v>340</v>
      </c>
      <c r="B276" t="s">
        <v>149</v>
      </c>
      <c r="C276" t="s">
        <v>5</v>
      </c>
    </row>
    <row r="277" spans="1:3" x14ac:dyDescent="0.3">
      <c r="A277" t="s">
        <v>341</v>
      </c>
      <c r="B277" t="s">
        <v>149</v>
      </c>
      <c r="C277" t="s">
        <v>5</v>
      </c>
    </row>
    <row r="278" spans="1:3" x14ac:dyDescent="0.3">
      <c r="A278" t="s">
        <v>342</v>
      </c>
      <c r="B278" t="s">
        <v>149</v>
      </c>
      <c r="C278" t="s">
        <v>5</v>
      </c>
    </row>
    <row r="279" spans="1:3" x14ac:dyDescent="0.3">
      <c r="A279" t="s">
        <v>343</v>
      </c>
      <c r="B279" t="s">
        <v>157</v>
      </c>
      <c r="C279" t="s">
        <v>5</v>
      </c>
    </row>
    <row r="280" spans="1:3" x14ac:dyDescent="0.3">
      <c r="A280" t="s">
        <v>344</v>
      </c>
      <c r="B280" t="s">
        <v>157</v>
      </c>
      <c r="C280" t="s">
        <v>5</v>
      </c>
    </row>
    <row r="281" spans="1:3" x14ac:dyDescent="0.3">
      <c r="A281" t="s">
        <v>345</v>
      </c>
      <c r="B281" t="s">
        <v>157</v>
      </c>
      <c r="C281" t="s">
        <v>5</v>
      </c>
    </row>
    <row r="282" spans="1:3" x14ac:dyDescent="0.3">
      <c r="A282" t="s">
        <v>346</v>
      </c>
      <c r="B282" t="s">
        <v>157</v>
      </c>
      <c r="C282" t="s">
        <v>5</v>
      </c>
    </row>
    <row r="283" spans="1:3" x14ac:dyDescent="0.3">
      <c r="A283" t="s">
        <v>347</v>
      </c>
      <c r="B283" t="s">
        <v>157</v>
      </c>
      <c r="C283" t="s">
        <v>5</v>
      </c>
    </row>
    <row r="284" spans="1:3" x14ac:dyDescent="0.3">
      <c r="A284" t="s">
        <v>348</v>
      </c>
      <c r="B284" t="s">
        <v>157</v>
      </c>
      <c r="C284" t="s">
        <v>5</v>
      </c>
    </row>
    <row r="285" spans="1:3" x14ac:dyDescent="0.3">
      <c r="A285" t="s">
        <v>349</v>
      </c>
      <c r="B285" t="s">
        <v>123</v>
      </c>
      <c r="C285" t="s">
        <v>5</v>
      </c>
    </row>
    <row r="286" spans="1:3" x14ac:dyDescent="0.3">
      <c r="A286" t="s">
        <v>350</v>
      </c>
      <c r="B286" t="s">
        <v>157</v>
      </c>
      <c r="C286" t="s">
        <v>5</v>
      </c>
    </row>
    <row r="287" spans="1:3" x14ac:dyDescent="0.3">
      <c r="A287" t="s">
        <v>351</v>
      </c>
      <c r="B287" t="s">
        <v>157</v>
      </c>
      <c r="C287" t="s">
        <v>5</v>
      </c>
    </row>
    <row r="288" spans="1:3" x14ac:dyDescent="0.3">
      <c r="A288" t="s">
        <v>352</v>
      </c>
      <c r="B288" t="s">
        <v>157</v>
      </c>
      <c r="C288" t="s">
        <v>5</v>
      </c>
    </row>
    <row r="289" spans="1:3" x14ac:dyDescent="0.3">
      <c r="A289" t="s">
        <v>353</v>
      </c>
      <c r="B289" t="s">
        <v>157</v>
      </c>
      <c r="C289" t="s">
        <v>5</v>
      </c>
    </row>
    <row r="290" spans="1:3" x14ac:dyDescent="0.3">
      <c r="A290" t="s">
        <v>354</v>
      </c>
      <c r="B290" t="s">
        <v>157</v>
      </c>
      <c r="C290" t="s">
        <v>5</v>
      </c>
    </row>
    <row r="291" spans="1:3" x14ac:dyDescent="0.3">
      <c r="A291" t="s">
        <v>355</v>
      </c>
      <c r="B291" t="s">
        <v>157</v>
      </c>
      <c r="C291" t="s">
        <v>5</v>
      </c>
    </row>
    <row r="292" spans="1:3" x14ac:dyDescent="0.3">
      <c r="A292" t="s">
        <v>356</v>
      </c>
      <c r="B292" t="s">
        <v>157</v>
      </c>
      <c r="C292" t="s">
        <v>5</v>
      </c>
    </row>
    <row r="293" spans="1:3" x14ac:dyDescent="0.3">
      <c r="A293" t="s">
        <v>357</v>
      </c>
      <c r="B293" t="s">
        <v>157</v>
      </c>
      <c r="C293" t="s">
        <v>5</v>
      </c>
    </row>
    <row r="294" spans="1:3" x14ac:dyDescent="0.3">
      <c r="A294" t="s">
        <v>358</v>
      </c>
      <c r="B294" t="s">
        <v>157</v>
      </c>
      <c r="C294" t="s">
        <v>5</v>
      </c>
    </row>
    <row r="295" spans="1:3" x14ac:dyDescent="0.3">
      <c r="A295" t="s">
        <v>359</v>
      </c>
      <c r="B295" t="s">
        <v>123</v>
      </c>
      <c r="C295" t="s">
        <v>5</v>
      </c>
    </row>
    <row r="296" spans="1:3" x14ac:dyDescent="0.3">
      <c r="A296" t="s">
        <v>360</v>
      </c>
      <c r="B296" t="s">
        <v>157</v>
      </c>
      <c r="C296" t="s">
        <v>5</v>
      </c>
    </row>
    <row r="297" spans="1:3" x14ac:dyDescent="0.3">
      <c r="A297" t="s">
        <v>361</v>
      </c>
      <c r="B297" t="s">
        <v>157</v>
      </c>
      <c r="C297" t="s">
        <v>5</v>
      </c>
    </row>
    <row r="298" spans="1:3" x14ac:dyDescent="0.3">
      <c r="A298" t="s">
        <v>362</v>
      </c>
      <c r="B298" t="s">
        <v>157</v>
      </c>
      <c r="C298" t="s">
        <v>5</v>
      </c>
    </row>
    <row r="299" spans="1:3" x14ac:dyDescent="0.3">
      <c r="A299" t="s">
        <v>363</v>
      </c>
      <c r="B299" t="s">
        <v>157</v>
      </c>
      <c r="C299" t="s">
        <v>5</v>
      </c>
    </row>
    <row r="300" spans="1:3" x14ac:dyDescent="0.3">
      <c r="A300" t="s">
        <v>364</v>
      </c>
      <c r="B300" t="s">
        <v>157</v>
      </c>
      <c r="C300" t="s">
        <v>5</v>
      </c>
    </row>
    <row r="301" spans="1:3" x14ac:dyDescent="0.3">
      <c r="A301" t="s">
        <v>365</v>
      </c>
      <c r="B301" t="s">
        <v>157</v>
      </c>
      <c r="C301" t="s">
        <v>5</v>
      </c>
    </row>
    <row r="302" spans="1:3" x14ac:dyDescent="0.3">
      <c r="A302" t="s">
        <v>366</v>
      </c>
      <c r="B302" t="s">
        <v>157</v>
      </c>
      <c r="C302" t="s">
        <v>5</v>
      </c>
    </row>
    <row r="303" spans="1:3" x14ac:dyDescent="0.3">
      <c r="A303" t="s">
        <v>367</v>
      </c>
      <c r="B303" t="s">
        <v>157</v>
      </c>
      <c r="C303" t="s">
        <v>5</v>
      </c>
    </row>
    <row r="304" spans="1:3" x14ac:dyDescent="0.3">
      <c r="A304" t="s">
        <v>368</v>
      </c>
      <c r="B304" t="s">
        <v>157</v>
      </c>
      <c r="C304" t="s">
        <v>5</v>
      </c>
    </row>
    <row r="305" spans="1:3" x14ac:dyDescent="0.3">
      <c r="A305" t="s">
        <v>369</v>
      </c>
      <c r="B305" t="s">
        <v>157</v>
      </c>
      <c r="C305" t="s">
        <v>5</v>
      </c>
    </row>
    <row r="306" spans="1:3" x14ac:dyDescent="0.3">
      <c r="A306" t="s">
        <v>370</v>
      </c>
      <c r="B306" t="s">
        <v>157</v>
      </c>
      <c r="C306" t="s">
        <v>5</v>
      </c>
    </row>
    <row r="307" spans="1:3" x14ac:dyDescent="0.3">
      <c r="A307" t="s">
        <v>371</v>
      </c>
      <c r="B307" t="s">
        <v>157</v>
      </c>
      <c r="C307" t="s">
        <v>5</v>
      </c>
    </row>
    <row r="308" spans="1:3" x14ac:dyDescent="0.3">
      <c r="A308" t="s">
        <v>372</v>
      </c>
      <c r="B308" t="s">
        <v>157</v>
      </c>
      <c r="C308" t="s">
        <v>5</v>
      </c>
    </row>
    <row r="309" spans="1:3" x14ac:dyDescent="0.3">
      <c r="A309" t="s">
        <v>373</v>
      </c>
      <c r="B309" t="s">
        <v>157</v>
      </c>
      <c r="C309" t="s">
        <v>5</v>
      </c>
    </row>
    <row r="310" spans="1:3" x14ac:dyDescent="0.3">
      <c r="A310" t="s">
        <v>374</v>
      </c>
      <c r="B310" t="s">
        <v>157</v>
      </c>
      <c r="C310" t="s">
        <v>5</v>
      </c>
    </row>
    <row r="311" spans="1:3" x14ac:dyDescent="0.3">
      <c r="A311" t="s">
        <v>375</v>
      </c>
      <c r="B311" t="s">
        <v>157</v>
      </c>
      <c r="C311" t="s">
        <v>5</v>
      </c>
    </row>
    <row r="312" spans="1:3" x14ac:dyDescent="0.3">
      <c r="A312" t="s">
        <v>376</v>
      </c>
      <c r="B312" t="s">
        <v>157</v>
      </c>
      <c r="C312" t="s">
        <v>5</v>
      </c>
    </row>
    <row r="313" spans="1:3" x14ac:dyDescent="0.3">
      <c r="A313" t="s">
        <v>377</v>
      </c>
      <c r="B313" t="s">
        <v>157</v>
      </c>
      <c r="C313" t="s">
        <v>5</v>
      </c>
    </row>
    <row r="314" spans="1:3" x14ac:dyDescent="0.3">
      <c r="A314" t="s">
        <v>378</v>
      </c>
      <c r="B314" t="s">
        <v>157</v>
      </c>
      <c r="C314" t="s">
        <v>5</v>
      </c>
    </row>
    <row r="315" spans="1:3" x14ac:dyDescent="0.3">
      <c r="A315" t="s">
        <v>379</v>
      </c>
      <c r="B315" t="s">
        <v>157</v>
      </c>
      <c r="C315" t="s">
        <v>5</v>
      </c>
    </row>
    <row r="316" spans="1:3" x14ac:dyDescent="0.3">
      <c r="A316" t="s">
        <v>380</v>
      </c>
      <c r="B316" t="s">
        <v>157</v>
      </c>
      <c r="C316" t="s">
        <v>5</v>
      </c>
    </row>
    <row r="317" spans="1:3" x14ac:dyDescent="0.3">
      <c r="A317" t="s">
        <v>381</v>
      </c>
      <c r="B317" t="s">
        <v>157</v>
      </c>
      <c r="C317" t="s">
        <v>5</v>
      </c>
    </row>
    <row r="318" spans="1:3" x14ac:dyDescent="0.3">
      <c r="A318" t="s">
        <v>382</v>
      </c>
      <c r="B318" t="s">
        <v>157</v>
      </c>
      <c r="C318" t="s">
        <v>5</v>
      </c>
    </row>
    <row r="319" spans="1:3" x14ac:dyDescent="0.3">
      <c r="A319" t="s">
        <v>383</v>
      </c>
      <c r="B319" t="s">
        <v>157</v>
      </c>
      <c r="C319" t="s">
        <v>5</v>
      </c>
    </row>
    <row r="320" spans="1:3" x14ac:dyDescent="0.3">
      <c r="A320" t="s">
        <v>384</v>
      </c>
      <c r="B320" t="s">
        <v>157</v>
      </c>
      <c r="C320" t="s">
        <v>5</v>
      </c>
    </row>
    <row r="321" spans="1:3" x14ac:dyDescent="0.3">
      <c r="A321" t="s">
        <v>385</v>
      </c>
      <c r="B321" t="s">
        <v>157</v>
      </c>
      <c r="C321" t="s">
        <v>5</v>
      </c>
    </row>
    <row r="322" spans="1:3" x14ac:dyDescent="0.3">
      <c r="A322" t="s">
        <v>386</v>
      </c>
      <c r="B322" t="s">
        <v>157</v>
      </c>
      <c r="C322" t="s">
        <v>5</v>
      </c>
    </row>
    <row r="323" spans="1:3" x14ac:dyDescent="0.3">
      <c r="A323" t="s">
        <v>387</v>
      </c>
      <c r="B323" t="s">
        <v>157</v>
      </c>
      <c r="C323" t="s">
        <v>5</v>
      </c>
    </row>
    <row r="324" spans="1:3" x14ac:dyDescent="0.3">
      <c r="A324" t="s">
        <v>388</v>
      </c>
      <c r="B324" t="s">
        <v>157</v>
      </c>
      <c r="C324" t="s">
        <v>5</v>
      </c>
    </row>
    <row r="325" spans="1:3" x14ac:dyDescent="0.3">
      <c r="A325" t="s">
        <v>389</v>
      </c>
      <c r="B325" t="s">
        <v>157</v>
      </c>
      <c r="C325" t="s">
        <v>5</v>
      </c>
    </row>
    <row r="326" spans="1:3" x14ac:dyDescent="0.3">
      <c r="A326" t="s">
        <v>390</v>
      </c>
      <c r="B326" t="s">
        <v>157</v>
      </c>
      <c r="C326" t="s">
        <v>5</v>
      </c>
    </row>
    <row r="327" spans="1:3" x14ac:dyDescent="0.3">
      <c r="A327" t="s">
        <v>391</v>
      </c>
      <c r="B327" t="s">
        <v>157</v>
      </c>
      <c r="C327" t="s">
        <v>5</v>
      </c>
    </row>
    <row r="328" spans="1:3" x14ac:dyDescent="0.3">
      <c r="A328" t="s">
        <v>392</v>
      </c>
      <c r="B328" t="s">
        <v>157</v>
      </c>
      <c r="C328" t="s">
        <v>5</v>
      </c>
    </row>
    <row r="329" spans="1:3" x14ac:dyDescent="0.3">
      <c r="A329" t="s">
        <v>393</v>
      </c>
      <c r="B329" t="s">
        <v>125</v>
      </c>
      <c r="C329" t="s">
        <v>2</v>
      </c>
    </row>
    <row r="330" spans="1:3" x14ac:dyDescent="0.3">
      <c r="A330" t="s">
        <v>44</v>
      </c>
      <c r="B330" t="s">
        <v>125</v>
      </c>
      <c r="C330" t="s">
        <v>2</v>
      </c>
    </row>
    <row r="331" spans="1:3" x14ac:dyDescent="0.3">
      <c r="A331" t="s">
        <v>111</v>
      </c>
      <c r="B331" t="s">
        <v>125</v>
      </c>
      <c r="C331" t="s">
        <v>2</v>
      </c>
    </row>
    <row r="332" spans="1:3" x14ac:dyDescent="0.3">
      <c r="A332" t="s">
        <v>87</v>
      </c>
      <c r="B332" t="s">
        <v>125</v>
      </c>
      <c r="C332" t="s">
        <v>2</v>
      </c>
    </row>
    <row r="333" spans="1:3" x14ac:dyDescent="0.3">
      <c r="A333" t="s">
        <v>120</v>
      </c>
      <c r="B333" t="s">
        <v>121</v>
      </c>
      <c r="C333" t="s">
        <v>6</v>
      </c>
    </row>
    <row r="334" spans="1:3" x14ac:dyDescent="0.3">
      <c r="A334" t="s">
        <v>394</v>
      </c>
      <c r="C334" t="s">
        <v>5</v>
      </c>
    </row>
    <row r="335" spans="1:3" x14ac:dyDescent="0.3">
      <c r="A335" t="s">
        <v>395</v>
      </c>
      <c r="B335" t="s">
        <v>121</v>
      </c>
      <c r="C335" t="s">
        <v>6</v>
      </c>
    </row>
    <row r="336" spans="1:3" x14ac:dyDescent="0.3">
      <c r="A336" t="s">
        <v>109</v>
      </c>
      <c r="B336" t="s">
        <v>121</v>
      </c>
      <c r="C336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E808-EE53-4EC9-9DD0-9A4AF85069E9}">
  <sheetPr codeName="Sheet5"/>
  <dimension ref="A1:C271"/>
  <sheetViews>
    <sheetView topLeftCell="A245" workbookViewId="0">
      <selection sqref="A1:XFD1048576"/>
    </sheetView>
  </sheetViews>
  <sheetFormatPr defaultRowHeight="14.4" x14ac:dyDescent="0.3"/>
  <cols>
    <col min="1" max="1" width="27.109375" bestFit="1" customWidth="1"/>
    <col min="2" max="2" width="18.88671875" bestFit="1" customWidth="1"/>
    <col min="3" max="3" width="27.109375" bestFit="1" customWidth="1"/>
  </cols>
  <sheetData>
    <row r="1" spans="1:3" x14ac:dyDescent="0.3">
      <c r="A1" t="s">
        <v>396</v>
      </c>
      <c r="B1" t="s">
        <v>397</v>
      </c>
      <c r="C1" t="s">
        <v>396</v>
      </c>
    </row>
    <row r="2" spans="1:3" x14ac:dyDescent="0.3">
      <c r="A2" t="s">
        <v>315</v>
      </c>
      <c r="B2" t="s">
        <v>160</v>
      </c>
      <c r="C2" t="s">
        <v>315</v>
      </c>
    </row>
    <row r="3" spans="1:3" x14ac:dyDescent="0.3">
      <c r="A3" t="s">
        <v>23</v>
      </c>
      <c r="B3" t="s">
        <v>35</v>
      </c>
      <c r="C3" t="s">
        <v>23</v>
      </c>
    </row>
    <row r="4" spans="1:3" x14ac:dyDescent="0.3">
      <c r="A4" t="s">
        <v>196</v>
      </c>
      <c r="B4" t="s">
        <v>128</v>
      </c>
      <c r="C4" t="s">
        <v>196</v>
      </c>
    </row>
    <row r="5" spans="1:3" x14ac:dyDescent="0.3">
      <c r="A5" t="s">
        <v>316</v>
      </c>
      <c r="B5" t="s">
        <v>160</v>
      </c>
      <c r="C5" t="s">
        <v>316</v>
      </c>
    </row>
    <row r="6" spans="1:3" x14ac:dyDescent="0.3">
      <c r="A6" t="s">
        <v>280</v>
      </c>
      <c r="B6" t="s">
        <v>76</v>
      </c>
      <c r="C6" t="s">
        <v>280</v>
      </c>
    </row>
    <row r="7" spans="1:3" x14ac:dyDescent="0.3">
      <c r="A7" t="s">
        <v>24</v>
      </c>
      <c r="B7" t="s">
        <v>140</v>
      </c>
      <c r="C7" t="s">
        <v>24</v>
      </c>
    </row>
    <row r="8" spans="1:3" x14ac:dyDescent="0.3">
      <c r="A8" t="s">
        <v>187</v>
      </c>
      <c r="B8" t="s">
        <v>403</v>
      </c>
      <c r="C8" t="s">
        <v>187</v>
      </c>
    </row>
    <row r="9" spans="1:3" x14ac:dyDescent="0.3">
      <c r="A9" t="s">
        <v>25</v>
      </c>
      <c r="B9" t="s">
        <v>100</v>
      </c>
      <c r="C9" t="s">
        <v>25</v>
      </c>
    </row>
    <row r="10" spans="1:3" x14ac:dyDescent="0.3">
      <c r="A10" t="s">
        <v>361</v>
      </c>
      <c r="B10" t="s">
        <v>402</v>
      </c>
      <c r="C10" t="s">
        <v>361</v>
      </c>
    </row>
    <row r="11" spans="1:3" x14ac:dyDescent="0.3">
      <c r="A11" t="s">
        <v>362</v>
      </c>
      <c r="B11" t="s">
        <v>402</v>
      </c>
      <c r="C11" t="s">
        <v>362</v>
      </c>
    </row>
    <row r="12" spans="1:3" x14ac:dyDescent="0.3">
      <c r="A12" t="s">
        <v>339</v>
      </c>
      <c r="B12" t="s">
        <v>406</v>
      </c>
      <c r="C12" t="s">
        <v>339</v>
      </c>
    </row>
    <row r="13" spans="1:3" x14ac:dyDescent="0.3">
      <c r="A13" t="s">
        <v>194</v>
      </c>
      <c r="B13" t="s">
        <v>35</v>
      </c>
      <c r="C13" t="s">
        <v>194</v>
      </c>
    </row>
    <row r="14" spans="1:3" x14ac:dyDescent="0.3">
      <c r="A14" t="s">
        <v>212</v>
      </c>
      <c r="B14" t="s">
        <v>134</v>
      </c>
      <c r="C14" t="s">
        <v>212</v>
      </c>
    </row>
    <row r="15" spans="1:3" x14ac:dyDescent="0.3">
      <c r="A15" t="s">
        <v>224</v>
      </c>
      <c r="B15" t="s">
        <v>49</v>
      </c>
      <c r="C15" t="s">
        <v>224</v>
      </c>
    </row>
    <row r="16" spans="1:3" x14ac:dyDescent="0.3">
      <c r="A16" t="s">
        <v>281</v>
      </c>
      <c r="B16" t="s">
        <v>76</v>
      </c>
      <c r="C16" t="s">
        <v>281</v>
      </c>
    </row>
    <row r="17" spans="1:3" x14ac:dyDescent="0.3">
      <c r="A17" t="s">
        <v>363</v>
      </c>
      <c r="B17" t="s">
        <v>402</v>
      </c>
      <c r="C17" t="s">
        <v>363</v>
      </c>
    </row>
    <row r="18" spans="1:3" x14ac:dyDescent="0.3">
      <c r="A18" t="s">
        <v>348</v>
      </c>
      <c r="B18" t="s">
        <v>399</v>
      </c>
      <c r="C18" t="s">
        <v>348</v>
      </c>
    </row>
    <row r="19" spans="1:3" x14ac:dyDescent="0.3">
      <c r="A19" t="s">
        <v>265</v>
      </c>
      <c r="B19" t="s">
        <v>142</v>
      </c>
      <c r="C19" t="s">
        <v>265</v>
      </c>
    </row>
    <row r="20" spans="1:3" x14ac:dyDescent="0.3">
      <c r="A20" t="s">
        <v>197</v>
      </c>
      <c r="B20" t="s">
        <v>128</v>
      </c>
      <c r="C20" t="s">
        <v>197</v>
      </c>
    </row>
    <row r="21" spans="1:3" x14ac:dyDescent="0.3">
      <c r="A21" t="s">
        <v>324</v>
      </c>
      <c r="B21" t="s">
        <v>404</v>
      </c>
      <c r="C21" t="s">
        <v>324</v>
      </c>
    </row>
    <row r="22" spans="1:3" x14ac:dyDescent="0.3">
      <c r="A22" t="s">
        <v>26</v>
      </c>
      <c r="B22" t="s">
        <v>58</v>
      </c>
      <c r="C22" t="s">
        <v>26</v>
      </c>
    </row>
    <row r="23" spans="1:3" x14ac:dyDescent="0.3">
      <c r="A23" t="s">
        <v>355</v>
      </c>
      <c r="B23" t="s">
        <v>400</v>
      </c>
      <c r="C23" t="s">
        <v>355</v>
      </c>
    </row>
    <row r="24" spans="1:3" x14ac:dyDescent="0.3">
      <c r="A24" t="s">
        <v>27</v>
      </c>
      <c r="B24" t="s">
        <v>134</v>
      </c>
      <c r="C24" t="s">
        <v>27</v>
      </c>
    </row>
    <row r="25" spans="1:3" x14ac:dyDescent="0.3">
      <c r="A25" t="s">
        <v>28</v>
      </c>
      <c r="B25" t="s">
        <v>67</v>
      </c>
      <c r="C25" t="s">
        <v>28</v>
      </c>
    </row>
    <row r="26" spans="1:3" x14ac:dyDescent="0.3">
      <c r="A26" t="s">
        <v>364</v>
      </c>
      <c r="B26" t="s">
        <v>402</v>
      </c>
      <c r="C26" t="s">
        <v>364</v>
      </c>
    </row>
    <row r="27" spans="1:3" x14ac:dyDescent="0.3">
      <c r="A27" t="s">
        <v>213</v>
      </c>
      <c r="B27" t="s">
        <v>134</v>
      </c>
      <c r="C27" t="s">
        <v>213</v>
      </c>
    </row>
    <row r="28" spans="1:3" x14ac:dyDescent="0.3">
      <c r="A28" t="s">
        <v>270</v>
      </c>
      <c r="B28" t="s">
        <v>67</v>
      </c>
      <c r="C28" t="s">
        <v>270</v>
      </c>
    </row>
    <row r="29" spans="1:3" x14ac:dyDescent="0.3">
      <c r="A29" t="s">
        <v>365</v>
      </c>
      <c r="B29" t="s">
        <v>402</v>
      </c>
      <c r="C29" t="s">
        <v>365</v>
      </c>
    </row>
    <row r="30" spans="1:3" x14ac:dyDescent="0.3">
      <c r="A30" t="s">
        <v>320</v>
      </c>
      <c r="B30" t="s">
        <v>162</v>
      </c>
      <c r="C30" t="s">
        <v>320</v>
      </c>
    </row>
    <row r="31" spans="1:3" x14ac:dyDescent="0.3">
      <c r="A31" t="s">
        <v>234</v>
      </c>
      <c r="B31" t="s">
        <v>139</v>
      </c>
      <c r="C31" t="s">
        <v>234</v>
      </c>
    </row>
    <row r="32" spans="1:3" x14ac:dyDescent="0.3">
      <c r="A32" t="s">
        <v>282</v>
      </c>
      <c r="B32" t="s">
        <v>76</v>
      </c>
      <c r="C32" t="s">
        <v>282</v>
      </c>
    </row>
    <row r="33" spans="1:3" x14ac:dyDescent="0.3">
      <c r="A33" t="s">
        <v>254</v>
      </c>
      <c r="B33" t="s">
        <v>55</v>
      </c>
      <c r="C33" t="s">
        <v>254</v>
      </c>
    </row>
    <row r="34" spans="1:3" x14ac:dyDescent="0.3">
      <c r="A34" t="s">
        <v>325</v>
      </c>
      <c r="B34" t="s">
        <v>404</v>
      </c>
      <c r="C34" t="s">
        <v>325</v>
      </c>
    </row>
    <row r="35" spans="1:3" x14ac:dyDescent="0.3">
      <c r="A35" t="s">
        <v>356</v>
      </c>
      <c r="B35" t="s">
        <v>400</v>
      </c>
      <c r="C35" t="s">
        <v>356</v>
      </c>
    </row>
    <row r="36" spans="1:3" x14ac:dyDescent="0.3">
      <c r="A36" t="s">
        <v>191</v>
      </c>
      <c r="B36" t="s">
        <v>124</v>
      </c>
      <c r="C36" t="s">
        <v>191</v>
      </c>
    </row>
    <row r="37" spans="1:3" x14ac:dyDescent="0.3">
      <c r="A37" t="s">
        <v>366</v>
      </c>
      <c r="B37" t="s">
        <v>401</v>
      </c>
      <c r="C37" t="s">
        <v>366</v>
      </c>
    </row>
    <row r="38" spans="1:3" x14ac:dyDescent="0.3">
      <c r="A38" t="s">
        <v>290</v>
      </c>
      <c r="B38" t="s">
        <v>97</v>
      </c>
      <c r="C38" t="s">
        <v>290</v>
      </c>
    </row>
    <row r="39" spans="1:3" x14ac:dyDescent="0.3">
      <c r="A39" t="s">
        <v>243</v>
      </c>
      <c r="B39" t="s">
        <v>140</v>
      </c>
      <c r="C39" t="s">
        <v>243</v>
      </c>
    </row>
    <row r="40" spans="1:3" x14ac:dyDescent="0.3">
      <c r="A40" t="s">
        <v>195</v>
      </c>
      <c r="B40" t="s">
        <v>35</v>
      </c>
      <c r="C40" t="s">
        <v>195</v>
      </c>
    </row>
    <row r="41" spans="1:3" x14ac:dyDescent="0.3">
      <c r="A41" t="s">
        <v>214</v>
      </c>
      <c r="B41" t="s">
        <v>134</v>
      </c>
      <c r="C41" t="s">
        <v>214</v>
      </c>
    </row>
    <row r="42" spans="1:3" x14ac:dyDescent="0.3">
      <c r="A42" t="s">
        <v>266</v>
      </c>
      <c r="B42" t="s">
        <v>142</v>
      </c>
      <c r="C42" t="s">
        <v>266</v>
      </c>
    </row>
    <row r="43" spans="1:3" x14ac:dyDescent="0.3">
      <c r="A43" t="s">
        <v>215</v>
      </c>
      <c r="B43" t="s">
        <v>134</v>
      </c>
      <c r="C43" t="s">
        <v>215</v>
      </c>
    </row>
    <row r="44" spans="1:3" x14ac:dyDescent="0.3">
      <c r="A44" t="s">
        <v>222</v>
      </c>
      <c r="B44" t="s">
        <v>136</v>
      </c>
      <c r="C44" t="s">
        <v>222</v>
      </c>
    </row>
    <row r="45" spans="1:3" x14ac:dyDescent="0.3">
      <c r="A45" t="s">
        <v>286</v>
      </c>
      <c r="B45" t="s">
        <v>150</v>
      </c>
      <c r="C45" t="s">
        <v>286</v>
      </c>
    </row>
    <row r="46" spans="1:3" x14ac:dyDescent="0.3">
      <c r="A46" t="s">
        <v>198</v>
      </c>
      <c r="B46" t="s">
        <v>128</v>
      </c>
      <c r="C46" t="s">
        <v>198</v>
      </c>
    </row>
    <row r="47" spans="1:3" x14ac:dyDescent="0.3">
      <c r="A47" t="s">
        <v>30</v>
      </c>
      <c r="B47" t="s">
        <v>160</v>
      </c>
      <c r="C47" t="s">
        <v>30</v>
      </c>
    </row>
    <row r="48" spans="1:3" x14ac:dyDescent="0.3">
      <c r="A48" t="s">
        <v>188</v>
      </c>
      <c r="B48" t="s">
        <v>403</v>
      </c>
      <c r="C48" t="s">
        <v>188</v>
      </c>
    </row>
    <row r="49" spans="1:3" x14ac:dyDescent="0.3">
      <c r="A49" t="s">
        <v>255</v>
      </c>
      <c r="B49" t="s">
        <v>55</v>
      </c>
      <c r="C49" t="s">
        <v>255</v>
      </c>
    </row>
    <row r="50" spans="1:3" x14ac:dyDescent="0.3">
      <c r="A50" t="s">
        <v>204</v>
      </c>
      <c r="B50" t="s">
        <v>131</v>
      </c>
      <c r="C50" t="s">
        <v>204</v>
      </c>
    </row>
    <row r="51" spans="1:3" x14ac:dyDescent="0.3">
      <c r="A51" t="s">
        <v>360</v>
      </c>
      <c r="B51" t="s">
        <v>401</v>
      </c>
      <c r="C51" t="s">
        <v>360</v>
      </c>
    </row>
    <row r="52" spans="1:3" x14ac:dyDescent="0.3">
      <c r="A52" t="s">
        <v>216</v>
      </c>
      <c r="B52" t="s">
        <v>134</v>
      </c>
      <c r="C52" t="s">
        <v>216</v>
      </c>
    </row>
    <row r="53" spans="1:3" x14ac:dyDescent="0.3">
      <c r="A53" t="s">
        <v>31</v>
      </c>
      <c r="B53" t="s">
        <v>35</v>
      </c>
      <c r="C53" t="s">
        <v>31</v>
      </c>
    </row>
    <row r="54" spans="1:3" x14ac:dyDescent="0.3">
      <c r="A54" t="s">
        <v>273</v>
      </c>
      <c r="B54" t="s">
        <v>146</v>
      </c>
      <c r="C54" t="s">
        <v>273</v>
      </c>
    </row>
    <row r="55" spans="1:3" x14ac:dyDescent="0.3">
      <c r="A55" t="s">
        <v>33</v>
      </c>
      <c r="B55" t="s">
        <v>136</v>
      </c>
      <c r="C55" t="s">
        <v>33</v>
      </c>
    </row>
    <row r="56" spans="1:3" x14ac:dyDescent="0.3">
      <c r="A56" t="s">
        <v>349</v>
      </c>
      <c r="B56" t="s">
        <v>399</v>
      </c>
      <c r="C56" t="s">
        <v>349</v>
      </c>
    </row>
    <row r="57" spans="1:3" x14ac:dyDescent="0.3">
      <c r="A57" t="s">
        <v>34</v>
      </c>
      <c r="B57" t="s">
        <v>74</v>
      </c>
      <c r="C57" t="s">
        <v>34</v>
      </c>
    </row>
    <row r="58" spans="1:3" x14ac:dyDescent="0.3">
      <c r="A58" t="s">
        <v>317</v>
      </c>
      <c r="B58" t="s">
        <v>160</v>
      </c>
      <c r="C58" t="s">
        <v>317</v>
      </c>
    </row>
    <row r="59" spans="1:3" x14ac:dyDescent="0.3">
      <c r="A59" t="s">
        <v>367</v>
      </c>
      <c r="B59" t="s">
        <v>402</v>
      </c>
      <c r="C59" t="s">
        <v>367</v>
      </c>
    </row>
    <row r="60" spans="1:3" x14ac:dyDescent="0.3">
      <c r="A60" t="s">
        <v>235</v>
      </c>
      <c r="B60" t="s">
        <v>139</v>
      </c>
      <c r="C60" t="s">
        <v>235</v>
      </c>
    </row>
    <row r="61" spans="1:3" x14ac:dyDescent="0.3">
      <c r="A61" t="s">
        <v>244</v>
      </c>
      <c r="B61" t="s">
        <v>140</v>
      </c>
      <c r="C61" t="s">
        <v>244</v>
      </c>
    </row>
    <row r="62" spans="1:3" x14ac:dyDescent="0.3">
      <c r="A62" t="s">
        <v>274</v>
      </c>
      <c r="B62" t="s">
        <v>146</v>
      </c>
      <c r="C62" t="s">
        <v>274</v>
      </c>
    </row>
    <row r="63" spans="1:3" x14ac:dyDescent="0.3">
      <c r="A63" t="s">
        <v>36</v>
      </c>
      <c r="B63" t="s">
        <v>128</v>
      </c>
      <c r="C63" t="s">
        <v>36</v>
      </c>
    </row>
    <row r="64" spans="1:3" x14ac:dyDescent="0.3">
      <c r="A64" t="s">
        <v>340</v>
      </c>
      <c r="B64" t="s">
        <v>406</v>
      </c>
      <c r="C64" t="s">
        <v>340</v>
      </c>
    </row>
    <row r="65" spans="1:3" x14ac:dyDescent="0.3">
      <c r="A65" t="s">
        <v>245</v>
      </c>
      <c r="B65" t="s">
        <v>140</v>
      </c>
      <c r="C65" t="s">
        <v>245</v>
      </c>
    </row>
    <row r="66" spans="1:3" x14ac:dyDescent="0.3">
      <c r="A66" t="s">
        <v>350</v>
      </c>
      <c r="B66" t="s">
        <v>399</v>
      </c>
      <c r="C66" t="s">
        <v>350</v>
      </c>
    </row>
    <row r="67" spans="1:3" x14ac:dyDescent="0.3">
      <c r="A67" t="s">
        <v>368</v>
      </c>
      <c r="B67" t="s">
        <v>402</v>
      </c>
      <c r="C67" t="s">
        <v>368</v>
      </c>
    </row>
    <row r="68" spans="1:3" x14ac:dyDescent="0.3">
      <c r="A68" t="s">
        <v>39</v>
      </c>
      <c r="B68" t="s">
        <v>124</v>
      </c>
      <c r="C68" t="s">
        <v>39</v>
      </c>
    </row>
    <row r="69" spans="1:3" x14ac:dyDescent="0.3">
      <c r="A69" t="s">
        <v>40</v>
      </c>
      <c r="B69" t="s">
        <v>37</v>
      </c>
      <c r="C69" t="s">
        <v>40</v>
      </c>
    </row>
    <row r="70" spans="1:3" x14ac:dyDescent="0.3">
      <c r="A70" t="s">
        <v>205</v>
      </c>
      <c r="B70" t="s">
        <v>131</v>
      </c>
      <c r="C70" t="s">
        <v>205</v>
      </c>
    </row>
    <row r="71" spans="1:3" x14ac:dyDescent="0.3">
      <c r="A71" t="s">
        <v>225</v>
      </c>
      <c r="B71" t="s">
        <v>49</v>
      </c>
      <c r="C71" t="s">
        <v>225</v>
      </c>
    </row>
    <row r="72" spans="1:3" x14ac:dyDescent="0.3">
      <c r="A72" t="s">
        <v>41</v>
      </c>
      <c r="B72" t="s">
        <v>139</v>
      </c>
      <c r="C72" t="s">
        <v>41</v>
      </c>
    </row>
    <row r="73" spans="1:3" x14ac:dyDescent="0.3">
      <c r="A73" t="s">
        <v>42</v>
      </c>
      <c r="B73" t="s">
        <v>58</v>
      </c>
      <c r="C73" t="s">
        <v>42</v>
      </c>
    </row>
    <row r="74" spans="1:3" x14ac:dyDescent="0.3">
      <c r="A74" t="s">
        <v>275</v>
      </c>
      <c r="B74" t="s">
        <v>146</v>
      </c>
      <c r="C74" t="s">
        <v>275</v>
      </c>
    </row>
    <row r="75" spans="1:3" x14ac:dyDescent="0.3">
      <c r="A75" t="s">
        <v>291</v>
      </c>
      <c r="B75" t="s">
        <v>97</v>
      </c>
      <c r="C75" t="s">
        <v>291</v>
      </c>
    </row>
    <row r="76" spans="1:3" x14ac:dyDescent="0.3">
      <c r="A76" t="s">
        <v>44</v>
      </c>
      <c r="B76" t="s">
        <v>100</v>
      </c>
      <c r="C76" t="s">
        <v>296</v>
      </c>
    </row>
    <row r="77" spans="1:3" x14ac:dyDescent="0.3">
      <c r="A77" t="s">
        <v>210</v>
      </c>
      <c r="B77" t="s">
        <v>45</v>
      </c>
      <c r="C77" t="s">
        <v>210</v>
      </c>
    </row>
    <row r="78" spans="1:3" x14ac:dyDescent="0.3">
      <c r="A78" t="s">
        <v>226</v>
      </c>
      <c r="B78" t="s">
        <v>49</v>
      </c>
      <c r="C78" t="s">
        <v>226</v>
      </c>
    </row>
    <row r="79" spans="1:3" x14ac:dyDescent="0.3">
      <c r="A79" t="s">
        <v>46</v>
      </c>
      <c r="B79" t="s">
        <v>35</v>
      </c>
      <c r="C79" t="s">
        <v>46</v>
      </c>
    </row>
    <row r="80" spans="1:3" x14ac:dyDescent="0.3">
      <c r="A80" t="s">
        <v>301</v>
      </c>
      <c r="B80" t="s">
        <v>156</v>
      </c>
      <c r="C80" t="s">
        <v>301</v>
      </c>
    </row>
    <row r="81" spans="1:3" x14ac:dyDescent="0.3">
      <c r="A81" t="s">
        <v>369</v>
      </c>
      <c r="B81" t="s">
        <v>402</v>
      </c>
      <c r="C81" t="s">
        <v>369</v>
      </c>
    </row>
    <row r="82" spans="1:3" x14ac:dyDescent="0.3">
      <c r="A82" t="s">
        <v>217</v>
      </c>
      <c r="B82" t="s">
        <v>134</v>
      </c>
      <c r="C82" t="s">
        <v>217</v>
      </c>
    </row>
    <row r="83" spans="1:3" x14ac:dyDescent="0.3">
      <c r="A83" t="s">
        <v>302</v>
      </c>
      <c r="B83" t="s">
        <v>156</v>
      </c>
      <c r="C83" t="s">
        <v>302</v>
      </c>
    </row>
    <row r="84" spans="1:3" x14ac:dyDescent="0.3">
      <c r="A84" t="s">
        <v>199</v>
      </c>
      <c r="B84" t="s">
        <v>128</v>
      </c>
      <c r="C84" t="s">
        <v>199</v>
      </c>
    </row>
    <row r="85" spans="1:3" x14ac:dyDescent="0.3">
      <c r="A85" t="s">
        <v>203</v>
      </c>
      <c r="B85" t="s">
        <v>37</v>
      </c>
      <c r="C85" t="s">
        <v>203</v>
      </c>
    </row>
    <row r="86" spans="1:3" x14ac:dyDescent="0.3">
      <c r="A86" t="s">
        <v>227</v>
      </c>
      <c r="B86" t="s">
        <v>49</v>
      </c>
      <c r="C86" t="s">
        <v>227</v>
      </c>
    </row>
    <row r="87" spans="1:3" x14ac:dyDescent="0.3">
      <c r="A87" t="s">
        <v>192</v>
      </c>
      <c r="B87" t="s">
        <v>124</v>
      </c>
      <c r="C87" t="s">
        <v>192</v>
      </c>
    </row>
    <row r="88" spans="1:3" x14ac:dyDescent="0.3">
      <c r="A88" t="s">
        <v>249</v>
      </c>
      <c r="B88" t="s">
        <v>140</v>
      </c>
      <c r="C88" t="s">
        <v>249</v>
      </c>
    </row>
    <row r="89" spans="1:3" x14ac:dyDescent="0.3">
      <c r="A89" t="s">
        <v>47</v>
      </c>
      <c r="B89" t="s">
        <v>136</v>
      </c>
      <c r="C89" t="s">
        <v>47</v>
      </c>
    </row>
    <row r="90" spans="1:3" x14ac:dyDescent="0.3">
      <c r="A90" t="s">
        <v>256</v>
      </c>
      <c r="B90" t="s">
        <v>55</v>
      </c>
      <c r="C90" t="s">
        <v>256</v>
      </c>
    </row>
    <row r="91" spans="1:3" x14ac:dyDescent="0.3">
      <c r="A91" t="s">
        <v>343</v>
      </c>
      <c r="B91" t="s">
        <v>398</v>
      </c>
      <c r="C91" t="s">
        <v>343</v>
      </c>
    </row>
    <row r="92" spans="1:3" x14ac:dyDescent="0.3">
      <c r="A92" t="s">
        <v>283</v>
      </c>
      <c r="B92" t="s">
        <v>76</v>
      </c>
      <c r="C92" t="s">
        <v>283</v>
      </c>
    </row>
    <row r="93" spans="1:3" x14ac:dyDescent="0.3">
      <c r="A93" t="s">
        <v>223</v>
      </c>
      <c r="B93" t="s">
        <v>136</v>
      </c>
      <c r="C93" t="s">
        <v>223</v>
      </c>
    </row>
    <row r="94" spans="1:3" x14ac:dyDescent="0.3">
      <c r="A94" t="s">
        <v>228</v>
      </c>
      <c r="B94" t="s">
        <v>49</v>
      </c>
      <c r="C94" t="s">
        <v>228</v>
      </c>
    </row>
    <row r="95" spans="1:3" x14ac:dyDescent="0.3">
      <c r="A95" t="s">
        <v>246</v>
      </c>
      <c r="B95" t="s">
        <v>140</v>
      </c>
      <c r="C95" t="s">
        <v>246</v>
      </c>
    </row>
    <row r="96" spans="1:3" x14ac:dyDescent="0.3">
      <c r="A96" t="s">
        <v>271</v>
      </c>
      <c r="B96" t="s">
        <v>67</v>
      </c>
      <c r="C96" t="s">
        <v>271</v>
      </c>
    </row>
    <row r="97" spans="1:3" x14ac:dyDescent="0.3">
      <c r="A97" t="s">
        <v>370</v>
      </c>
      <c r="B97" t="s">
        <v>402</v>
      </c>
      <c r="C97" t="s">
        <v>370</v>
      </c>
    </row>
    <row r="98" spans="1:3" x14ac:dyDescent="0.3">
      <c r="A98" t="s">
        <v>303</v>
      </c>
      <c r="B98" t="s">
        <v>156</v>
      </c>
      <c r="C98" t="s">
        <v>303</v>
      </c>
    </row>
    <row r="99" spans="1:3" x14ac:dyDescent="0.3">
      <c r="A99" t="s">
        <v>371</v>
      </c>
      <c r="B99" t="s">
        <v>401</v>
      </c>
      <c r="C99" t="s">
        <v>371</v>
      </c>
    </row>
    <row r="100" spans="1:3" x14ac:dyDescent="0.3">
      <c r="A100" t="s">
        <v>48</v>
      </c>
      <c r="B100" t="s">
        <v>74</v>
      </c>
      <c r="C100" t="s">
        <v>48</v>
      </c>
    </row>
    <row r="101" spans="1:3" x14ac:dyDescent="0.3">
      <c r="A101" t="s">
        <v>372</v>
      </c>
      <c r="B101" t="s">
        <v>401</v>
      </c>
      <c r="C101" t="s">
        <v>372</v>
      </c>
    </row>
    <row r="102" spans="1:3" x14ac:dyDescent="0.3">
      <c r="A102" t="s">
        <v>50</v>
      </c>
      <c r="B102" t="s">
        <v>142</v>
      </c>
      <c r="C102" t="s">
        <v>50</v>
      </c>
    </row>
    <row r="103" spans="1:3" x14ac:dyDescent="0.3">
      <c r="A103" t="s">
        <v>373</v>
      </c>
      <c r="B103" t="s">
        <v>401</v>
      </c>
      <c r="C103" t="s">
        <v>373</v>
      </c>
    </row>
    <row r="104" spans="1:3" x14ac:dyDescent="0.3">
      <c r="A104" t="s">
        <v>218</v>
      </c>
      <c r="B104" t="s">
        <v>134</v>
      </c>
      <c r="C104" t="s">
        <v>218</v>
      </c>
    </row>
    <row r="105" spans="1:3" x14ac:dyDescent="0.3">
      <c r="A105" t="s">
        <v>51</v>
      </c>
      <c r="B105" t="s">
        <v>74</v>
      </c>
      <c r="C105" t="s">
        <v>51</v>
      </c>
    </row>
    <row r="106" spans="1:3" x14ac:dyDescent="0.3">
      <c r="A106" t="s">
        <v>374</v>
      </c>
      <c r="B106" t="s">
        <v>402</v>
      </c>
      <c r="C106" t="s">
        <v>374</v>
      </c>
    </row>
    <row r="107" spans="1:3" x14ac:dyDescent="0.3">
      <c r="A107" t="s">
        <v>229</v>
      </c>
      <c r="B107" t="s">
        <v>49</v>
      </c>
      <c r="C107" t="s">
        <v>229</v>
      </c>
    </row>
    <row r="108" spans="1:3" x14ac:dyDescent="0.3">
      <c r="A108" t="s">
        <v>211</v>
      </c>
      <c r="B108" t="s">
        <v>45</v>
      </c>
      <c r="C108" t="s">
        <v>211</v>
      </c>
    </row>
    <row r="109" spans="1:3" x14ac:dyDescent="0.3">
      <c r="A109" t="s">
        <v>230</v>
      </c>
      <c r="B109" t="s">
        <v>49</v>
      </c>
      <c r="C109" t="s">
        <v>230</v>
      </c>
    </row>
    <row r="110" spans="1:3" x14ac:dyDescent="0.3">
      <c r="A110" t="s">
        <v>375</v>
      </c>
      <c r="B110" t="s">
        <v>402</v>
      </c>
      <c r="C110" t="s">
        <v>375</v>
      </c>
    </row>
    <row r="111" spans="1:3" x14ac:dyDescent="0.3">
      <c r="A111" t="s">
        <v>236</v>
      </c>
      <c r="B111" t="s">
        <v>139</v>
      </c>
      <c r="C111" t="s">
        <v>236</v>
      </c>
    </row>
    <row r="112" spans="1:3" x14ac:dyDescent="0.3">
      <c r="A112" t="s">
        <v>200</v>
      </c>
      <c r="B112" t="s">
        <v>128</v>
      </c>
      <c r="C112" t="s">
        <v>200</v>
      </c>
    </row>
    <row r="113" spans="1:3" x14ac:dyDescent="0.3">
      <c r="A113" t="s">
        <v>376</v>
      </c>
      <c r="B113" t="s">
        <v>402</v>
      </c>
      <c r="C113" t="s">
        <v>376</v>
      </c>
    </row>
    <row r="114" spans="1:3" x14ac:dyDescent="0.3">
      <c r="A114" t="s">
        <v>267</v>
      </c>
      <c r="B114" t="s">
        <v>142</v>
      </c>
      <c r="C114" t="s">
        <v>267</v>
      </c>
    </row>
    <row r="115" spans="1:3" x14ac:dyDescent="0.3">
      <c r="A115" t="s">
        <v>318</v>
      </c>
      <c r="B115" t="s">
        <v>160</v>
      </c>
      <c r="C115" t="s">
        <v>318</v>
      </c>
    </row>
    <row r="116" spans="1:3" x14ac:dyDescent="0.3">
      <c r="A116" t="s">
        <v>377</v>
      </c>
      <c r="B116" t="s">
        <v>402</v>
      </c>
      <c r="C116" t="s">
        <v>377</v>
      </c>
    </row>
    <row r="117" spans="1:3" x14ac:dyDescent="0.3">
      <c r="A117" t="s">
        <v>193</v>
      </c>
      <c r="B117" t="s">
        <v>124</v>
      </c>
      <c r="C117" t="s">
        <v>193</v>
      </c>
    </row>
    <row r="118" spans="1:3" x14ac:dyDescent="0.3">
      <c r="A118" t="s">
        <v>257</v>
      </c>
      <c r="B118" t="s">
        <v>55</v>
      </c>
      <c r="C118" t="s">
        <v>257</v>
      </c>
    </row>
    <row r="119" spans="1:3" x14ac:dyDescent="0.3">
      <c r="A119" t="s">
        <v>297</v>
      </c>
      <c r="B119" t="s">
        <v>100</v>
      </c>
      <c r="C119" t="s">
        <v>297</v>
      </c>
    </row>
    <row r="120" spans="1:3" x14ac:dyDescent="0.3">
      <c r="A120" t="s">
        <v>378</v>
      </c>
      <c r="B120" t="s">
        <v>401</v>
      </c>
      <c r="C120" t="s">
        <v>378</v>
      </c>
    </row>
    <row r="121" spans="1:3" x14ac:dyDescent="0.3">
      <c r="A121" t="s">
        <v>379</v>
      </c>
      <c r="B121" t="s">
        <v>401</v>
      </c>
      <c r="C121" t="s">
        <v>379</v>
      </c>
    </row>
    <row r="122" spans="1:3" x14ac:dyDescent="0.3">
      <c r="A122" t="s">
        <v>276</v>
      </c>
      <c r="B122" t="s">
        <v>146</v>
      </c>
      <c r="C122" t="s">
        <v>276</v>
      </c>
    </row>
    <row r="123" spans="1:3" x14ac:dyDescent="0.3">
      <c r="A123" t="s">
        <v>54</v>
      </c>
      <c r="B123" t="s">
        <v>67</v>
      </c>
      <c r="C123" t="s">
        <v>54</v>
      </c>
    </row>
    <row r="124" spans="1:3" x14ac:dyDescent="0.3">
      <c r="A124" t="s">
        <v>380</v>
      </c>
      <c r="B124" t="s">
        <v>402</v>
      </c>
      <c r="C124" t="s">
        <v>380</v>
      </c>
    </row>
    <row r="125" spans="1:3" x14ac:dyDescent="0.3">
      <c r="A125" t="s">
        <v>357</v>
      </c>
      <c r="B125" t="s">
        <v>400</v>
      </c>
      <c r="C125" t="s">
        <v>357</v>
      </c>
    </row>
    <row r="126" spans="1:3" x14ac:dyDescent="0.3">
      <c r="A126" t="s">
        <v>334</v>
      </c>
      <c r="B126" t="s">
        <v>405</v>
      </c>
      <c r="C126" t="s">
        <v>334</v>
      </c>
    </row>
    <row r="127" spans="1:3" x14ac:dyDescent="0.3">
      <c r="A127" t="s">
        <v>381</v>
      </c>
      <c r="B127" t="s">
        <v>401</v>
      </c>
      <c r="C127" t="s">
        <v>381</v>
      </c>
    </row>
    <row r="128" spans="1:3" x14ac:dyDescent="0.3">
      <c r="A128" t="s">
        <v>258</v>
      </c>
      <c r="B128" t="s">
        <v>55</v>
      </c>
      <c r="C128" t="s">
        <v>258</v>
      </c>
    </row>
    <row r="129" spans="1:3" x14ac:dyDescent="0.3">
      <c r="A129" t="s">
        <v>358</v>
      </c>
      <c r="B129" t="s">
        <v>400</v>
      </c>
      <c r="C129" t="s">
        <v>358</v>
      </c>
    </row>
    <row r="130" spans="1:3" x14ac:dyDescent="0.3">
      <c r="A130" t="s">
        <v>56</v>
      </c>
      <c r="B130" t="s">
        <v>45</v>
      </c>
      <c r="C130" t="s">
        <v>56</v>
      </c>
    </row>
    <row r="131" spans="1:3" x14ac:dyDescent="0.3">
      <c r="A131" t="s">
        <v>382</v>
      </c>
      <c r="B131" t="s">
        <v>401</v>
      </c>
      <c r="C131" t="s">
        <v>382</v>
      </c>
    </row>
    <row r="132" spans="1:3" x14ac:dyDescent="0.3">
      <c r="A132" t="s">
        <v>57</v>
      </c>
      <c r="B132" t="s">
        <v>97</v>
      </c>
      <c r="C132" t="s">
        <v>57</v>
      </c>
    </row>
    <row r="133" spans="1:3" x14ac:dyDescent="0.3">
      <c r="A133" t="s">
        <v>269</v>
      </c>
      <c r="B133" t="s">
        <v>58</v>
      </c>
      <c r="C133" t="s">
        <v>269</v>
      </c>
    </row>
    <row r="134" spans="1:3" x14ac:dyDescent="0.3">
      <c r="A134" t="s">
        <v>335</v>
      </c>
      <c r="B134" t="s">
        <v>405</v>
      </c>
      <c r="C134" t="s">
        <v>335</v>
      </c>
    </row>
    <row r="135" spans="1:3" x14ac:dyDescent="0.3">
      <c r="A135" t="s">
        <v>247</v>
      </c>
      <c r="B135" t="s">
        <v>140</v>
      </c>
      <c r="C135" t="s">
        <v>247</v>
      </c>
    </row>
    <row r="136" spans="1:3" x14ac:dyDescent="0.3">
      <c r="A136" t="s">
        <v>219</v>
      </c>
      <c r="B136" t="s">
        <v>134</v>
      </c>
      <c r="C136" t="s">
        <v>219</v>
      </c>
    </row>
    <row r="137" spans="1:3" x14ac:dyDescent="0.3">
      <c r="A137" t="s">
        <v>59</v>
      </c>
      <c r="B137" t="s">
        <v>162</v>
      </c>
      <c r="C137" t="s">
        <v>59</v>
      </c>
    </row>
    <row r="138" spans="1:3" x14ac:dyDescent="0.3">
      <c r="A138" t="s">
        <v>326</v>
      </c>
      <c r="B138" t="s">
        <v>404</v>
      </c>
      <c r="C138" t="s">
        <v>326</v>
      </c>
    </row>
    <row r="139" spans="1:3" x14ac:dyDescent="0.3">
      <c r="A139" t="s">
        <v>284</v>
      </c>
      <c r="B139" t="s">
        <v>76</v>
      </c>
      <c r="C139" t="s">
        <v>284</v>
      </c>
    </row>
    <row r="140" spans="1:3" x14ac:dyDescent="0.3">
      <c r="A140" t="s">
        <v>60</v>
      </c>
      <c r="B140" t="s">
        <v>142</v>
      </c>
      <c r="C140" t="s">
        <v>60</v>
      </c>
    </row>
    <row r="141" spans="1:3" x14ac:dyDescent="0.3">
      <c r="A141" t="s">
        <v>61</v>
      </c>
      <c r="B141" t="s">
        <v>152</v>
      </c>
      <c r="C141" t="s">
        <v>61</v>
      </c>
    </row>
    <row r="142" spans="1:3" x14ac:dyDescent="0.3">
      <c r="A142" t="s">
        <v>383</v>
      </c>
      <c r="B142" t="s">
        <v>402</v>
      </c>
      <c r="C142" t="s">
        <v>383</v>
      </c>
    </row>
    <row r="143" spans="1:3" x14ac:dyDescent="0.3">
      <c r="A143" t="s">
        <v>62</v>
      </c>
      <c r="B143" t="s">
        <v>37</v>
      </c>
      <c r="C143" t="s">
        <v>62</v>
      </c>
    </row>
    <row r="144" spans="1:3" x14ac:dyDescent="0.3">
      <c r="A144" t="s">
        <v>63</v>
      </c>
      <c r="B144" t="s">
        <v>100</v>
      </c>
      <c r="C144" t="s">
        <v>63</v>
      </c>
    </row>
    <row r="145" spans="1:3" x14ac:dyDescent="0.3">
      <c r="A145" t="s">
        <v>64</v>
      </c>
      <c r="B145" t="s">
        <v>160</v>
      </c>
      <c r="C145" t="s">
        <v>64</v>
      </c>
    </row>
    <row r="146" spans="1:3" x14ac:dyDescent="0.3">
      <c r="A146" t="s">
        <v>304</v>
      </c>
      <c r="B146" t="s">
        <v>156</v>
      </c>
      <c r="C146" t="s">
        <v>304</v>
      </c>
    </row>
    <row r="147" spans="1:3" x14ac:dyDescent="0.3">
      <c r="A147" t="s">
        <v>65</v>
      </c>
      <c r="B147" t="s">
        <v>49</v>
      </c>
      <c r="C147" t="s">
        <v>65</v>
      </c>
    </row>
    <row r="148" spans="1:3" x14ac:dyDescent="0.3">
      <c r="A148" t="s">
        <v>66</v>
      </c>
      <c r="B148" t="s">
        <v>76</v>
      </c>
      <c r="C148" t="s">
        <v>66</v>
      </c>
    </row>
    <row r="149" spans="1:3" x14ac:dyDescent="0.3">
      <c r="A149" t="s">
        <v>344</v>
      </c>
      <c r="B149" t="s">
        <v>398</v>
      </c>
      <c r="C149" t="s">
        <v>344</v>
      </c>
    </row>
    <row r="150" spans="1:3" x14ac:dyDescent="0.3">
      <c r="A150" t="s">
        <v>292</v>
      </c>
      <c r="B150" t="s">
        <v>97</v>
      </c>
      <c r="C150" t="s">
        <v>292</v>
      </c>
    </row>
    <row r="151" spans="1:3" x14ac:dyDescent="0.3">
      <c r="A151" t="s">
        <v>384</v>
      </c>
      <c r="B151" t="s">
        <v>401</v>
      </c>
      <c r="C151" t="s">
        <v>384</v>
      </c>
    </row>
    <row r="152" spans="1:3" x14ac:dyDescent="0.3">
      <c r="A152" t="s">
        <v>68</v>
      </c>
      <c r="B152" t="s">
        <v>37</v>
      </c>
      <c r="C152" t="s">
        <v>68</v>
      </c>
    </row>
    <row r="153" spans="1:3" x14ac:dyDescent="0.3">
      <c r="A153" t="s">
        <v>206</v>
      </c>
      <c r="B153" t="s">
        <v>131</v>
      </c>
      <c r="C153" t="s">
        <v>206</v>
      </c>
    </row>
    <row r="154" spans="1:3" x14ac:dyDescent="0.3">
      <c r="A154" t="s">
        <v>201</v>
      </c>
      <c r="B154" t="s">
        <v>128</v>
      </c>
      <c r="C154" t="s">
        <v>201</v>
      </c>
    </row>
    <row r="155" spans="1:3" x14ac:dyDescent="0.3">
      <c r="A155" t="s">
        <v>237</v>
      </c>
      <c r="B155" t="s">
        <v>139</v>
      </c>
      <c r="C155" t="s">
        <v>237</v>
      </c>
    </row>
    <row r="156" spans="1:3" x14ac:dyDescent="0.3">
      <c r="A156" t="s">
        <v>69</v>
      </c>
      <c r="B156" t="s">
        <v>58</v>
      </c>
      <c r="C156" t="s">
        <v>69</v>
      </c>
    </row>
    <row r="157" spans="1:3" x14ac:dyDescent="0.3">
      <c r="A157" t="s">
        <v>71</v>
      </c>
      <c r="B157" t="s">
        <v>67</v>
      </c>
      <c r="C157" t="s">
        <v>71</v>
      </c>
    </row>
    <row r="158" spans="1:3" x14ac:dyDescent="0.3">
      <c r="A158" t="s">
        <v>345</v>
      </c>
      <c r="B158" t="s">
        <v>398</v>
      </c>
      <c r="C158" t="s">
        <v>345</v>
      </c>
    </row>
    <row r="159" spans="1:3" x14ac:dyDescent="0.3">
      <c r="A159" t="s">
        <v>312</v>
      </c>
      <c r="B159" t="s">
        <v>158</v>
      </c>
      <c r="C159" t="s">
        <v>312</v>
      </c>
    </row>
    <row r="160" spans="1:3" x14ac:dyDescent="0.3">
      <c r="A160" t="s">
        <v>73</v>
      </c>
      <c r="B160" t="s">
        <v>142</v>
      </c>
      <c r="C160" t="s">
        <v>73</v>
      </c>
    </row>
    <row r="161" spans="1:3" x14ac:dyDescent="0.3">
      <c r="A161" t="s">
        <v>277</v>
      </c>
      <c r="B161" t="s">
        <v>146</v>
      </c>
      <c r="C161" t="s">
        <v>277</v>
      </c>
    </row>
    <row r="162" spans="1:3" x14ac:dyDescent="0.3">
      <c r="A162" t="s">
        <v>272</v>
      </c>
      <c r="B162" t="s">
        <v>67</v>
      </c>
      <c r="C162" t="s">
        <v>272</v>
      </c>
    </row>
    <row r="163" spans="1:3" x14ac:dyDescent="0.3">
      <c r="A163" t="s">
        <v>313</v>
      </c>
      <c r="B163" t="s">
        <v>158</v>
      </c>
      <c r="C163" t="s">
        <v>313</v>
      </c>
    </row>
    <row r="164" spans="1:3" x14ac:dyDescent="0.3">
      <c r="A164" t="s">
        <v>268</v>
      </c>
      <c r="B164" t="s">
        <v>142</v>
      </c>
      <c r="C164" t="s">
        <v>268</v>
      </c>
    </row>
    <row r="165" spans="1:3" x14ac:dyDescent="0.3">
      <c r="A165" t="s">
        <v>327</v>
      </c>
      <c r="B165" t="s">
        <v>404</v>
      </c>
      <c r="C165" t="s">
        <v>327</v>
      </c>
    </row>
    <row r="166" spans="1:3" x14ac:dyDescent="0.3">
      <c r="A166" t="s">
        <v>287</v>
      </c>
      <c r="B166" t="s">
        <v>150</v>
      </c>
      <c r="C166" t="s">
        <v>287</v>
      </c>
    </row>
    <row r="167" spans="1:3" x14ac:dyDescent="0.3">
      <c r="A167" t="s">
        <v>259</v>
      </c>
      <c r="B167" t="s">
        <v>55</v>
      </c>
      <c r="C167" t="s">
        <v>259</v>
      </c>
    </row>
    <row r="168" spans="1:3" x14ac:dyDescent="0.3">
      <c r="A168" t="s">
        <v>260</v>
      </c>
      <c r="B168" t="s">
        <v>55</v>
      </c>
      <c r="C168" t="s">
        <v>260</v>
      </c>
    </row>
    <row r="169" spans="1:3" x14ac:dyDescent="0.3">
      <c r="A169" t="s">
        <v>207</v>
      </c>
      <c r="B169" t="s">
        <v>131</v>
      </c>
      <c r="C169" t="s">
        <v>207</v>
      </c>
    </row>
    <row r="170" spans="1:3" x14ac:dyDescent="0.3">
      <c r="A170" t="s">
        <v>385</v>
      </c>
      <c r="B170" t="s">
        <v>402</v>
      </c>
      <c r="C170" t="s">
        <v>385</v>
      </c>
    </row>
    <row r="171" spans="1:3" x14ac:dyDescent="0.3">
      <c r="A171" t="s">
        <v>321</v>
      </c>
      <c r="B171" t="s">
        <v>162</v>
      </c>
      <c r="C171" t="s">
        <v>321</v>
      </c>
    </row>
    <row r="172" spans="1:3" x14ac:dyDescent="0.3">
      <c r="A172" t="s">
        <v>305</v>
      </c>
      <c r="B172" t="s">
        <v>156</v>
      </c>
      <c r="C172" t="s">
        <v>305</v>
      </c>
    </row>
    <row r="173" spans="1:3" x14ac:dyDescent="0.3">
      <c r="A173" t="s">
        <v>77</v>
      </c>
      <c r="B173" t="s">
        <v>55</v>
      </c>
      <c r="C173" t="s">
        <v>77</v>
      </c>
    </row>
    <row r="174" spans="1:3" x14ac:dyDescent="0.3">
      <c r="A174" t="s">
        <v>386</v>
      </c>
      <c r="B174" t="s">
        <v>402</v>
      </c>
      <c r="C174" t="s">
        <v>386</v>
      </c>
    </row>
    <row r="175" spans="1:3" x14ac:dyDescent="0.3">
      <c r="A175" t="s">
        <v>78</v>
      </c>
      <c r="B175" t="s">
        <v>74</v>
      </c>
      <c r="C175" t="s">
        <v>78</v>
      </c>
    </row>
    <row r="176" spans="1:3" x14ac:dyDescent="0.3">
      <c r="A176" t="s">
        <v>328</v>
      </c>
      <c r="B176" t="s">
        <v>404</v>
      </c>
      <c r="C176" t="s">
        <v>328</v>
      </c>
    </row>
    <row r="177" spans="1:3" x14ac:dyDescent="0.3">
      <c r="A177" t="s">
        <v>220</v>
      </c>
      <c r="B177" t="s">
        <v>134</v>
      </c>
      <c r="C177" t="s">
        <v>220</v>
      </c>
    </row>
    <row r="178" spans="1:3" x14ac:dyDescent="0.3">
      <c r="A178" t="s">
        <v>261</v>
      </c>
      <c r="B178" t="s">
        <v>55</v>
      </c>
      <c r="C178" t="s">
        <v>261</v>
      </c>
    </row>
    <row r="179" spans="1:3" x14ac:dyDescent="0.3">
      <c r="A179" t="s">
        <v>79</v>
      </c>
      <c r="B179" t="s">
        <v>45</v>
      </c>
      <c r="C179" t="s">
        <v>79</v>
      </c>
    </row>
    <row r="180" spans="1:3" x14ac:dyDescent="0.3">
      <c r="A180" t="s">
        <v>341</v>
      </c>
      <c r="B180" t="s">
        <v>406</v>
      </c>
      <c r="C180" t="s">
        <v>341</v>
      </c>
    </row>
    <row r="181" spans="1:3" x14ac:dyDescent="0.3">
      <c r="A181" t="s">
        <v>80</v>
      </c>
      <c r="B181" t="s">
        <v>158</v>
      </c>
      <c r="C181" t="s">
        <v>80</v>
      </c>
    </row>
    <row r="182" spans="1:3" x14ac:dyDescent="0.3">
      <c r="A182" t="s">
        <v>306</v>
      </c>
      <c r="B182" t="s">
        <v>156</v>
      </c>
      <c r="C182" t="s">
        <v>306</v>
      </c>
    </row>
    <row r="183" spans="1:3" x14ac:dyDescent="0.3">
      <c r="A183" t="s">
        <v>285</v>
      </c>
      <c r="B183" t="s">
        <v>76</v>
      </c>
      <c r="C183" t="s">
        <v>285</v>
      </c>
    </row>
    <row r="184" spans="1:3" x14ac:dyDescent="0.3">
      <c r="A184" t="s">
        <v>231</v>
      </c>
      <c r="B184" t="s">
        <v>49</v>
      </c>
      <c r="C184" t="s">
        <v>231</v>
      </c>
    </row>
    <row r="185" spans="1:3" x14ac:dyDescent="0.3">
      <c r="A185" t="s">
        <v>82</v>
      </c>
      <c r="B185" t="s">
        <v>74</v>
      </c>
      <c r="C185" t="s">
        <v>82</v>
      </c>
    </row>
    <row r="186" spans="1:3" x14ac:dyDescent="0.3">
      <c r="A186" t="s">
        <v>329</v>
      </c>
      <c r="B186" t="s">
        <v>404</v>
      </c>
      <c r="C186" t="s">
        <v>329</v>
      </c>
    </row>
    <row r="187" spans="1:3" x14ac:dyDescent="0.3">
      <c r="A187" t="s">
        <v>351</v>
      </c>
      <c r="B187" t="s">
        <v>399</v>
      </c>
      <c r="C187" t="s">
        <v>351</v>
      </c>
    </row>
    <row r="188" spans="1:3" x14ac:dyDescent="0.3">
      <c r="A188" t="s">
        <v>83</v>
      </c>
      <c r="B188" t="s">
        <v>74</v>
      </c>
      <c r="C188" t="s">
        <v>83</v>
      </c>
    </row>
    <row r="189" spans="1:3" x14ac:dyDescent="0.3">
      <c r="A189" t="s">
        <v>84</v>
      </c>
      <c r="B189" t="s">
        <v>152</v>
      </c>
      <c r="C189" t="s">
        <v>84</v>
      </c>
    </row>
    <row r="190" spans="1:3" x14ac:dyDescent="0.3">
      <c r="A190" t="s">
        <v>337</v>
      </c>
      <c r="B190" t="s">
        <v>405</v>
      </c>
      <c r="C190" t="s">
        <v>337</v>
      </c>
    </row>
    <row r="191" spans="1:3" x14ac:dyDescent="0.3">
      <c r="A191" t="s">
        <v>85</v>
      </c>
      <c r="B191" t="s">
        <v>74</v>
      </c>
      <c r="C191" t="s">
        <v>85</v>
      </c>
    </row>
    <row r="192" spans="1:3" x14ac:dyDescent="0.3">
      <c r="A192" t="s">
        <v>248</v>
      </c>
      <c r="B192" t="s">
        <v>140</v>
      </c>
      <c r="C192" t="s">
        <v>248</v>
      </c>
    </row>
    <row r="193" spans="1:3" x14ac:dyDescent="0.3">
      <c r="A193" t="s">
        <v>342</v>
      </c>
      <c r="B193" t="s">
        <v>406</v>
      </c>
      <c r="C193" t="s">
        <v>342</v>
      </c>
    </row>
    <row r="194" spans="1:3" x14ac:dyDescent="0.3">
      <c r="A194" t="s">
        <v>352</v>
      </c>
      <c r="B194" t="s">
        <v>399</v>
      </c>
      <c r="C194" t="s">
        <v>352</v>
      </c>
    </row>
    <row r="195" spans="1:3" x14ac:dyDescent="0.3">
      <c r="A195" t="s">
        <v>87</v>
      </c>
      <c r="B195" t="s">
        <v>152</v>
      </c>
      <c r="C195" t="s">
        <v>288</v>
      </c>
    </row>
    <row r="196" spans="1:3" x14ac:dyDescent="0.3">
      <c r="A196" t="s">
        <v>189</v>
      </c>
      <c r="B196" t="s">
        <v>403</v>
      </c>
      <c r="C196" t="s">
        <v>189</v>
      </c>
    </row>
    <row r="197" spans="1:3" x14ac:dyDescent="0.3">
      <c r="A197" t="s">
        <v>88</v>
      </c>
      <c r="B197" t="s">
        <v>124</v>
      </c>
      <c r="C197" t="s">
        <v>88</v>
      </c>
    </row>
    <row r="198" spans="1:3" x14ac:dyDescent="0.3">
      <c r="A198" t="s">
        <v>202</v>
      </c>
      <c r="B198" t="s">
        <v>128</v>
      </c>
      <c r="C198" t="s">
        <v>202</v>
      </c>
    </row>
    <row r="199" spans="1:3" x14ac:dyDescent="0.3">
      <c r="A199" t="s">
        <v>89</v>
      </c>
      <c r="B199" t="s">
        <v>37</v>
      </c>
      <c r="C199" t="s">
        <v>89</v>
      </c>
    </row>
    <row r="200" spans="1:3" x14ac:dyDescent="0.3">
      <c r="A200" t="s">
        <v>90</v>
      </c>
      <c r="B200" t="s">
        <v>58</v>
      </c>
      <c r="C200" t="s">
        <v>90</v>
      </c>
    </row>
    <row r="201" spans="1:3" x14ac:dyDescent="0.3">
      <c r="A201" t="s">
        <v>91</v>
      </c>
      <c r="B201" t="s">
        <v>58</v>
      </c>
      <c r="C201" t="s">
        <v>91</v>
      </c>
    </row>
    <row r="202" spans="1:3" x14ac:dyDescent="0.3">
      <c r="A202" t="s">
        <v>92</v>
      </c>
      <c r="B202" t="s">
        <v>35</v>
      </c>
      <c r="C202" t="s">
        <v>92</v>
      </c>
    </row>
    <row r="203" spans="1:3" x14ac:dyDescent="0.3">
      <c r="A203" t="s">
        <v>93</v>
      </c>
      <c r="B203" t="s">
        <v>67</v>
      </c>
      <c r="C203" t="s">
        <v>93</v>
      </c>
    </row>
    <row r="204" spans="1:3" x14ac:dyDescent="0.3">
      <c r="A204" t="s">
        <v>278</v>
      </c>
      <c r="B204" t="s">
        <v>146</v>
      </c>
      <c r="C204" t="s">
        <v>278</v>
      </c>
    </row>
    <row r="205" spans="1:3" x14ac:dyDescent="0.3">
      <c r="A205" t="s">
        <v>94</v>
      </c>
      <c r="B205" t="s">
        <v>150</v>
      </c>
      <c r="C205" t="s">
        <v>94</v>
      </c>
    </row>
    <row r="206" spans="1:3" x14ac:dyDescent="0.3">
      <c r="A206" t="s">
        <v>262</v>
      </c>
      <c r="B206" t="s">
        <v>55</v>
      </c>
      <c r="C206" t="s">
        <v>262</v>
      </c>
    </row>
    <row r="207" spans="1:3" x14ac:dyDescent="0.3">
      <c r="A207" t="s">
        <v>95</v>
      </c>
      <c r="B207" t="s">
        <v>152</v>
      </c>
      <c r="C207" t="s">
        <v>95</v>
      </c>
    </row>
    <row r="208" spans="1:3" x14ac:dyDescent="0.3">
      <c r="A208" t="s">
        <v>293</v>
      </c>
      <c r="B208" t="s">
        <v>97</v>
      </c>
      <c r="C208" t="s">
        <v>293</v>
      </c>
    </row>
    <row r="209" spans="1:3" x14ac:dyDescent="0.3">
      <c r="A209" t="s">
        <v>346</v>
      </c>
      <c r="B209" t="s">
        <v>398</v>
      </c>
      <c r="C209" t="s">
        <v>346</v>
      </c>
    </row>
    <row r="210" spans="1:3" x14ac:dyDescent="0.3">
      <c r="A210" t="s">
        <v>387</v>
      </c>
      <c r="B210" t="s">
        <v>401</v>
      </c>
      <c r="C210" t="s">
        <v>387</v>
      </c>
    </row>
    <row r="211" spans="1:3" x14ac:dyDescent="0.3">
      <c r="A211" t="s">
        <v>307</v>
      </c>
      <c r="B211" t="s">
        <v>156</v>
      </c>
      <c r="C211" t="s">
        <v>307</v>
      </c>
    </row>
    <row r="212" spans="1:3" x14ac:dyDescent="0.3">
      <c r="A212" t="s">
        <v>238</v>
      </c>
      <c r="B212" t="s">
        <v>139</v>
      </c>
      <c r="C212" t="s">
        <v>238</v>
      </c>
    </row>
    <row r="213" spans="1:3" x14ac:dyDescent="0.3">
      <c r="A213" t="s">
        <v>408</v>
      </c>
      <c r="B213" t="s">
        <v>405</v>
      </c>
      <c r="C213" t="s">
        <v>408</v>
      </c>
    </row>
    <row r="214" spans="1:3" x14ac:dyDescent="0.3">
      <c r="A214" t="s">
        <v>96</v>
      </c>
      <c r="B214" t="s">
        <v>97</v>
      </c>
      <c r="C214" t="s">
        <v>96</v>
      </c>
    </row>
    <row r="215" spans="1:3" x14ac:dyDescent="0.3">
      <c r="A215" t="s">
        <v>294</v>
      </c>
      <c r="B215" t="s">
        <v>97</v>
      </c>
      <c r="C215" t="s">
        <v>294</v>
      </c>
    </row>
    <row r="216" spans="1:3" x14ac:dyDescent="0.3">
      <c r="A216" t="s">
        <v>239</v>
      </c>
      <c r="B216" t="s">
        <v>139</v>
      </c>
      <c r="C216" t="s">
        <v>239</v>
      </c>
    </row>
    <row r="217" spans="1:3" x14ac:dyDescent="0.3">
      <c r="A217" t="s">
        <v>330</v>
      </c>
      <c r="B217" t="s">
        <v>404</v>
      </c>
      <c r="C217" t="s">
        <v>330</v>
      </c>
    </row>
    <row r="218" spans="1:3" x14ac:dyDescent="0.3">
      <c r="A218" t="s">
        <v>98</v>
      </c>
      <c r="B218" t="s">
        <v>158</v>
      </c>
      <c r="C218" t="s">
        <v>98</v>
      </c>
    </row>
    <row r="219" spans="1:3" x14ac:dyDescent="0.3">
      <c r="A219" t="s">
        <v>99</v>
      </c>
      <c r="B219" t="s">
        <v>136</v>
      </c>
      <c r="C219" t="s">
        <v>99</v>
      </c>
    </row>
    <row r="220" spans="1:3" x14ac:dyDescent="0.3">
      <c r="A220" t="s">
        <v>299</v>
      </c>
      <c r="B220" t="s">
        <v>100</v>
      </c>
      <c r="C220" t="s">
        <v>299</v>
      </c>
    </row>
    <row r="221" spans="1:3" x14ac:dyDescent="0.3">
      <c r="A221" t="s">
        <v>347</v>
      </c>
      <c r="B221" t="s">
        <v>398</v>
      </c>
      <c r="C221" t="s">
        <v>347</v>
      </c>
    </row>
    <row r="222" spans="1:3" x14ac:dyDescent="0.3">
      <c r="A222" t="s">
        <v>308</v>
      </c>
      <c r="B222" t="s">
        <v>156</v>
      </c>
      <c r="C222" t="s">
        <v>308</v>
      </c>
    </row>
    <row r="223" spans="1:3" x14ac:dyDescent="0.3">
      <c r="A223" t="s">
        <v>388</v>
      </c>
      <c r="B223" t="s">
        <v>402</v>
      </c>
      <c r="C223" t="s">
        <v>388</v>
      </c>
    </row>
    <row r="224" spans="1:3" x14ac:dyDescent="0.3">
      <c r="A224" t="s">
        <v>250</v>
      </c>
      <c r="B224" t="s">
        <v>140</v>
      </c>
      <c r="C224" t="s">
        <v>250</v>
      </c>
    </row>
    <row r="225" spans="1:3" x14ac:dyDescent="0.3">
      <c r="A225" t="s">
        <v>331</v>
      </c>
      <c r="B225" t="s">
        <v>404</v>
      </c>
      <c r="C225" t="s">
        <v>331</v>
      </c>
    </row>
    <row r="226" spans="1:3" x14ac:dyDescent="0.3">
      <c r="A226" t="s">
        <v>295</v>
      </c>
      <c r="B226" t="s">
        <v>97</v>
      </c>
      <c r="C226" t="s">
        <v>295</v>
      </c>
    </row>
    <row r="227" spans="1:3" x14ac:dyDescent="0.3">
      <c r="A227" t="s">
        <v>309</v>
      </c>
      <c r="B227" t="s">
        <v>156</v>
      </c>
      <c r="C227" t="s">
        <v>309</v>
      </c>
    </row>
    <row r="228" spans="1:3" x14ac:dyDescent="0.3">
      <c r="A228" t="s">
        <v>101</v>
      </c>
      <c r="B228" t="s">
        <v>37</v>
      </c>
      <c r="C228" t="s">
        <v>101</v>
      </c>
    </row>
    <row r="229" spans="1:3" x14ac:dyDescent="0.3">
      <c r="A229" t="s">
        <v>221</v>
      </c>
      <c r="B229" t="s">
        <v>134</v>
      </c>
      <c r="C229" t="s">
        <v>221</v>
      </c>
    </row>
    <row r="230" spans="1:3" x14ac:dyDescent="0.3">
      <c r="A230" t="s">
        <v>232</v>
      </c>
      <c r="B230" t="s">
        <v>49</v>
      </c>
      <c r="C230" t="s">
        <v>232</v>
      </c>
    </row>
    <row r="231" spans="1:3" x14ac:dyDescent="0.3">
      <c r="A231" t="s">
        <v>102</v>
      </c>
      <c r="B231" t="s">
        <v>136</v>
      </c>
      <c r="C231" t="s">
        <v>102</v>
      </c>
    </row>
    <row r="232" spans="1:3" x14ac:dyDescent="0.3">
      <c r="A232" t="s">
        <v>251</v>
      </c>
      <c r="B232" t="s">
        <v>140</v>
      </c>
      <c r="C232" t="s">
        <v>251</v>
      </c>
    </row>
    <row r="233" spans="1:3" x14ac:dyDescent="0.3">
      <c r="A233" t="s">
        <v>240</v>
      </c>
      <c r="B233" t="s">
        <v>139</v>
      </c>
      <c r="C233" t="s">
        <v>240</v>
      </c>
    </row>
    <row r="234" spans="1:3" x14ac:dyDescent="0.3">
      <c r="A234" t="s">
        <v>252</v>
      </c>
      <c r="B234" t="s">
        <v>140</v>
      </c>
      <c r="C234" t="s">
        <v>252</v>
      </c>
    </row>
    <row r="235" spans="1:3" x14ac:dyDescent="0.3">
      <c r="A235" t="s">
        <v>103</v>
      </c>
      <c r="B235" t="s">
        <v>37</v>
      </c>
      <c r="C235" t="s">
        <v>103</v>
      </c>
    </row>
    <row r="236" spans="1:3" x14ac:dyDescent="0.3">
      <c r="A236" t="s">
        <v>389</v>
      </c>
      <c r="B236" t="s">
        <v>401</v>
      </c>
      <c r="C236" t="s">
        <v>389</v>
      </c>
    </row>
    <row r="237" spans="1:3" x14ac:dyDescent="0.3">
      <c r="A237" t="s">
        <v>332</v>
      </c>
      <c r="B237" t="s">
        <v>404</v>
      </c>
      <c r="C237" t="s">
        <v>332</v>
      </c>
    </row>
    <row r="238" spans="1:3" x14ac:dyDescent="0.3">
      <c r="A238" t="s">
        <v>253</v>
      </c>
      <c r="B238" t="s">
        <v>140</v>
      </c>
      <c r="C238" t="s">
        <v>253</v>
      </c>
    </row>
    <row r="239" spans="1:3" x14ac:dyDescent="0.3">
      <c r="A239" t="s">
        <v>104</v>
      </c>
      <c r="B239" t="s">
        <v>134</v>
      </c>
      <c r="C239" t="s">
        <v>104</v>
      </c>
    </row>
    <row r="240" spans="1:3" x14ac:dyDescent="0.3">
      <c r="A240" t="s">
        <v>105</v>
      </c>
      <c r="B240" t="s">
        <v>150</v>
      </c>
      <c r="C240" t="s">
        <v>105</v>
      </c>
    </row>
    <row r="241" spans="1:3" x14ac:dyDescent="0.3">
      <c r="A241" t="s">
        <v>359</v>
      </c>
      <c r="B241" t="s">
        <v>400</v>
      </c>
      <c r="C241" t="s">
        <v>359</v>
      </c>
    </row>
    <row r="242" spans="1:3" x14ac:dyDescent="0.3">
      <c r="A242" t="s">
        <v>353</v>
      </c>
      <c r="B242" t="s">
        <v>399</v>
      </c>
      <c r="C242" t="s">
        <v>353</v>
      </c>
    </row>
    <row r="243" spans="1:3" x14ac:dyDescent="0.3">
      <c r="A243" t="s">
        <v>390</v>
      </c>
      <c r="B243" t="s">
        <v>402</v>
      </c>
      <c r="C243" t="s">
        <v>390</v>
      </c>
    </row>
    <row r="244" spans="1:3" x14ac:dyDescent="0.3">
      <c r="A244" t="s">
        <v>391</v>
      </c>
      <c r="B244" t="s">
        <v>401</v>
      </c>
      <c r="C244" t="s">
        <v>391</v>
      </c>
    </row>
    <row r="245" spans="1:3" x14ac:dyDescent="0.3">
      <c r="A245" t="s">
        <v>314</v>
      </c>
      <c r="B245" t="s">
        <v>158</v>
      </c>
      <c r="C245" t="s">
        <v>314</v>
      </c>
    </row>
    <row r="246" spans="1:3" x14ac:dyDescent="0.3">
      <c r="A246" t="s">
        <v>241</v>
      </c>
      <c r="B246" t="s">
        <v>139</v>
      </c>
      <c r="C246" t="s">
        <v>241</v>
      </c>
    </row>
    <row r="247" spans="1:3" x14ac:dyDescent="0.3">
      <c r="A247" t="s">
        <v>300</v>
      </c>
      <c r="B247" t="s">
        <v>100</v>
      </c>
      <c r="C247" t="s">
        <v>300</v>
      </c>
    </row>
    <row r="248" spans="1:3" x14ac:dyDescent="0.3">
      <c r="A248" t="s">
        <v>310</v>
      </c>
      <c r="B248" t="s">
        <v>156</v>
      </c>
      <c r="C248" t="s">
        <v>310</v>
      </c>
    </row>
    <row r="249" spans="1:3" x14ac:dyDescent="0.3">
      <c r="A249" t="s">
        <v>106</v>
      </c>
      <c r="B249" t="s">
        <v>45</v>
      </c>
      <c r="C249" t="s">
        <v>106</v>
      </c>
    </row>
    <row r="250" spans="1:3" x14ac:dyDescent="0.3">
      <c r="A250" t="s">
        <v>279</v>
      </c>
      <c r="B250" t="s">
        <v>146</v>
      </c>
      <c r="C250" t="s">
        <v>279</v>
      </c>
    </row>
    <row r="251" spans="1:3" x14ac:dyDescent="0.3">
      <c r="A251" t="s">
        <v>242</v>
      </c>
      <c r="B251" t="s">
        <v>139</v>
      </c>
      <c r="C251" t="s">
        <v>242</v>
      </c>
    </row>
    <row r="252" spans="1:3" x14ac:dyDescent="0.3">
      <c r="A252" t="s">
        <v>107</v>
      </c>
      <c r="B252" t="s">
        <v>37</v>
      </c>
      <c r="C252" t="s">
        <v>107</v>
      </c>
    </row>
    <row r="253" spans="1:3" x14ac:dyDescent="0.3">
      <c r="A253" t="s">
        <v>208</v>
      </c>
      <c r="B253" t="s">
        <v>131</v>
      </c>
      <c r="C253" t="s">
        <v>208</v>
      </c>
    </row>
    <row r="254" spans="1:3" x14ac:dyDescent="0.3">
      <c r="A254" t="s">
        <v>263</v>
      </c>
      <c r="B254" t="s">
        <v>55</v>
      </c>
      <c r="C254" t="s">
        <v>263</v>
      </c>
    </row>
    <row r="255" spans="1:3" x14ac:dyDescent="0.3">
      <c r="A255" t="s">
        <v>108</v>
      </c>
      <c r="B255" t="s">
        <v>58</v>
      </c>
      <c r="C255" t="s">
        <v>108</v>
      </c>
    </row>
    <row r="256" spans="1:3" x14ac:dyDescent="0.3">
      <c r="A256" t="s">
        <v>110</v>
      </c>
      <c r="B256" t="s">
        <v>150</v>
      </c>
      <c r="C256" t="s">
        <v>110</v>
      </c>
    </row>
    <row r="257" spans="1:3" x14ac:dyDescent="0.3">
      <c r="A257" t="s">
        <v>289</v>
      </c>
      <c r="B257" t="s">
        <v>152</v>
      </c>
      <c r="C257" t="s">
        <v>289</v>
      </c>
    </row>
    <row r="258" spans="1:3" x14ac:dyDescent="0.3">
      <c r="A258" t="s">
        <v>111</v>
      </c>
      <c r="B258" t="s">
        <v>100</v>
      </c>
      <c r="C258" t="s">
        <v>298</v>
      </c>
    </row>
    <row r="259" spans="1:3" x14ac:dyDescent="0.3">
      <c r="A259" t="s">
        <v>392</v>
      </c>
      <c r="B259" t="s">
        <v>401</v>
      </c>
      <c r="C259" t="s">
        <v>392</v>
      </c>
    </row>
    <row r="260" spans="1:3" x14ac:dyDescent="0.3">
      <c r="A260" t="s">
        <v>209</v>
      </c>
      <c r="B260" t="s">
        <v>131</v>
      </c>
      <c r="C260" t="s">
        <v>209</v>
      </c>
    </row>
    <row r="261" spans="1:3" x14ac:dyDescent="0.3">
      <c r="A261" t="s">
        <v>333</v>
      </c>
      <c r="B261" t="s">
        <v>404</v>
      </c>
      <c r="C261" t="s">
        <v>333</v>
      </c>
    </row>
    <row r="262" spans="1:3" x14ac:dyDescent="0.3">
      <c r="A262" t="s">
        <v>233</v>
      </c>
      <c r="B262" t="s">
        <v>49</v>
      </c>
      <c r="C262" t="s">
        <v>233</v>
      </c>
    </row>
    <row r="263" spans="1:3" x14ac:dyDescent="0.3">
      <c r="A263" t="s">
        <v>338</v>
      </c>
      <c r="B263" t="s">
        <v>405</v>
      </c>
      <c r="C263" t="s">
        <v>338</v>
      </c>
    </row>
    <row r="264" spans="1:3" x14ac:dyDescent="0.3">
      <c r="A264" t="s">
        <v>311</v>
      </c>
      <c r="B264" t="s">
        <v>156</v>
      </c>
      <c r="C264" t="s">
        <v>311</v>
      </c>
    </row>
    <row r="265" spans="1:3" x14ac:dyDescent="0.3">
      <c r="A265" t="s">
        <v>354</v>
      </c>
      <c r="B265" t="s">
        <v>399</v>
      </c>
      <c r="C265" t="s">
        <v>354</v>
      </c>
    </row>
    <row r="266" spans="1:3" x14ac:dyDescent="0.3">
      <c r="A266" t="s">
        <v>322</v>
      </c>
      <c r="B266" t="s">
        <v>162</v>
      </c>
      <c r="C266" t="s">
        <v>322</v>
      </c>
    </row>
    <row r="267" spans="1:3" x14ac:dyDescent="0.3">
      <c r="A267" t="s">
        <v>319</v>
      </c>
      <c r="B267" t="s">
        <v>160</v>
      </c>
      <c r="C267" t="s">
        <v>319</v>
      </c>
    </row>
    <row r="268" spans="1:3" x14ac:dyDescent="0.3">
      <c r="A268" t="s">
        <v>112</v>
      </c>
      <c r="B268" t="s">
        <v>162</v>
      </c>
      <c r="C268" t="s">
        <v>112</v>
      </c>
    </row>
    <row r="269" spans="1:3" x14ac:dyDescent="0.3">
      <c r="A269" t="s">
        <v>190</v>
      </c>
      <c r="B269" t="s">
        <v>403</v>
      </c>
      <c r="C269" t="s">
        <v>190</v>
      </c>
    </row>
    <row r="270" spans="1:3" x14ac:dyDescent="0.3">
      <c r="A270" t="s">
        <v>264</v>
      </c>
      <c r="B270" t="s">
        <v>55</v>
      </c>
      <c r="C270" t="s">
        <v>264</v>
      </c>
    </row>
    <row r="271" spans="1:3" x14ac:dyDescent="0.3">
      <c r="A271" t="s">
        <v>323</v>
      </c>
      <c r="B271" t="s">
        <v>162</v>
      </c>
      <c r="C271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60A7-1B1E-4A3B-A317-8DD2F9338DC5}">
  <sheetPr codeName="Sheet6"/>
  <dimension ref="A2:AE390"/>
  <sheetViews>
    <sheetView topLeftCell="K367" workbookViewId="0">
      <selection activeCell="AE11" sqref="AE11:AE319"/>
    </sheetView>
  </sheetViews>
  <sheetFormatPr defaultRowHeight="14.4" x14ac:dyDescent="0.3"/>
  <cols>
    <col min="1" max="1" width="23.21875" customWidth="1"/>
    <col min="2" max="2" width="18.21875" bestFit="1" customWidth="1"/>
    <col min="5" max="5" width="10.5546875" bestFit="1" customWidth="1"/>
    <col min="6" max="6" width="9.5546875" bestFit="1" customWidth="1"/>
    <col min="9" max="9" width="10.5546875" bestFit="1" customWidth="1"/>
    <col min="10" max="10" width="9.5546875" bestFit="1" customWidth="1"/>
    <col min="13" max="13" width="10.5546875" bestFit="1" customWidth="1"/>
    <col min="14" max="14" width="9.5546875" bestFit="1" customWidth="1"/>
    <col min="17" max="17" width="10.5546875" bestFit="1" customWidth="1"/>
    <col min="18" max="18" width="9.5546875" bestFit="1" customWidth="1"/>
    <col min="21" max="21" width="10.5546875" bestFit="1" customWidth="1"/>
    <col min="22" max="22" width="9.5546875" bestFit="1" customWidth="1"/>
  </cols>
  <sheetData>
    <row r="2" spans="1:31" x14ac:dyDescent="0.3"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  <c r="AC2">
        <v>29</v>
      </c>
      <c r="AD2">
        <v>30</v>
      </c>
      <c r="AE2">
        <v>31</v>
      </c>
    </row>
    <row r="5" spans="1:31" x14ac:dyDescent="0.3">
      <c r="E5">
        <v>2</v>
      </c>
      <c r="F5">
        <v>4</v>
      </c>
      <c r="G5">
        <v>5</v>
      </c>
      <c r="I5">
        <v>2</v>
      </c>
      <c r="J5">
        <v>4</v>
      </c>
      <c r="K5">
        <v>5</v>
      </c>
      <c r="M5">
        <v>2</v>
      </c>
      <c r="N5">
        <v>4</v>
      </c>
      <c r="O5">
        <v>5</v>
      </c>
      <c r="Q5">
        <v>2</v>
      </c>
      <c r="R5">
        <v>4</v>
      </c>
      <c r="S5">
        <v>5</v>
      </c>
      <c r="U5">
        <v>2</v>
      </c>
      <c r="V5">
        <v>4</v>
      </c>
      <c r="W5">
        <v>5</v>
      </c>
      <c r="Y5">
        <v>2</v>
      </c>
      <c r="Z5">
        <v>4</v>
      </c>
      <c r="AA5">
        <v>5</v>
      </c>
      <c r="AC5">
        <v>2</v>
      </c>
      <c r="AD5">
        <v>4</v>
      </c>
      <c r="AE5">
        <v>5</v>
      </c>
    </row>
    <row r="8" spans="1:31" x14ac:dyDescent="0.3">
      <c r="E8" s="61">
        <v>2015</v>
      </c>
      <c r="F8" s="61"/>
      <c r="G8" s="61"/>
      <c r="I8" s="61">
        <v>2016</v>
      </c>
      <c r="J8" s="61"/>
      <c r="K8" s="61"/>
      <c r="M8" s="61">
        <v>2017</v>
      </c>
      <c r="N8" s="61"/>
      <c r="O8" s="61"/>
      <c r="Q8" s="61">
        <v>2018</v>
      </c>
      <c r="R8" s="61"/>
      <c r="S8" s="61"/>
      <c r="U8" s="61">
        <v>2019</v>
      </c>
      <c r="V8" s="61"/>
      <c r="W8" s="61"/>
      <c r="Y8" s="61">
        <v>2020</v>
      </c>
      <c r="Z8" s="61"/>
      <c r="AA8" s="61"/>
      <c r="AC8" s="61">
        <v>2021</v>
      </c>
      <c r="AD8" s="61"/>
      <c r="AE8" s="61"/>
    </row>
    <row r="9" spans="1:31" ht="230.4" x14ac:dyDescent="0.3">
      <c r="E9" s="58" t="s">
        <v>1270</v>
      </c>
      <c r="F9" s="58" t="s">
        <v>1271</v>
      </c>
      <c r="G9" s="58" t="s">
        <v>1272</v>
      </c>
      <c r="I9" s="58" t="s">
        <v>1273</v>
      </c>
      <c r="J9" s="58" t="s">
        <v>1271</v>
      </c>
      <c r="K9" s="58" t="s">
        <v>1272</v>
      </c>
      <c r="M9" s="58" t="s">
        <v>1273</v>
      </c>
      <c r="N9" s="58" t="s">
        <v>1271</v>
      </c>
      <c r="O9" s="58" t="s">
        <v>1272</v>
      </c>
      <c r="Q9" s="58" t="s">
        <v>1273</v>
      </c>
      <c r="R9" s="58" t="s">
        <v>1271</v>
      </c>
      <c r="S9" s="58" t="s">
        <v>1272</v>
      </c>
      <c r="U9" s="58" t="s">
        <v>1273</v>
      </c>
      <c r="V9" s="58" t="s">
        <v>1271</v>
      </c>
      <c r="W9" s="58" t="s">
        <v>1272</v>
      </c>
      <c r="Y9" s="58" t="s">
        <v>1273</v>
      </c>
      <c r="Z9" s="58" t="s">
        <v>1271</v>
      </c>
      <c r="AA9" s="58" t="s">
        <v>1272</v>
      </c>
      <c r="AC9" s="58" t="s">
        <v>1273</v>
      </c>
      <c r="AD9" s="58" t="s">
        <v>1271</v>
      </c>
      <c r="AE9" s="58" t="s">
        <v>1272</v>
      </c>
    </row>
    <row r="11" spans="1:31" x14ac:dyDescent="0.3">
      <c r="A11" t="s">
        <v>315</v>
      </c>
      <c r="B11" t="str">
        <f>VLOOKUP(A11,class!A$1:B$455,2,FALSE)</f>
        <v>Shire District</v>
      </c>
      <c r="C11" t="str">
        <f>IF(B11="Shire District",VLOOKUP(A11,counties!A$2:B$271,2,FALSE),"")</f>
        <v>West Sussex</v>
      </c>
      <c r="D11" t="str">
        <f>VLOOKUP($A11,classifications!$A$3:$C$336,3,FALSE)</f>
        <v>Predominantly Urban</v>
      </c>
      <c r="E11" s="59">
        <f>VLOOKUP($A11,'2015'!$L$3:$P$385,E$5,FALSE)</f>
        <v>28.06</v>
      </c>
      <c r="F11" s="59">
        <f>VLOOKUP($A11,'2015'!$L$3:$P$385,F$5,FALSE)</f>
        <v>2.7</v>
      </c>
      <c r="G11" s="59">
        <f>100*VLOOKUP($A11,'2015'!$L$3:$P$385,G$5,FALSE)</f>
        <v>9.6222380612972191</v>
      </c>
      <c r="I11" s="59">
        <f>VLOOKUP($A11,'2016'!$L$3:$P$385,I$5,FALSE)</f>
        <v>28.11</v>
      </c>
      <c r="J11" s="59">
        <f>VLOOKUP($A11,'2016'!$L$3:$P$385,J$5,FALSE)</f>
        <v>2.44</v>
      </c>
      <c r="K11" s="59">
        <f>100*VLOOKUP($A11,'2016'!$L$3:$P$385,K$5,FALSE)</f>
        <v>8.6801849875489197</v>
      </c>
      <c r="M11" s="59">
        <f>VLOOKUP($A11,'2017'!$L$3:$P$385,M$5,FALSE)</f>
        <v>28.19</v>
      </c>
      <c r="N11" s="59">
        <f>VLOOKUP($A11,'2017'!$L$3:$P$385,N$5,FALSE)</f>
        <v>2.42</v>
      </c>
      <c r="O11" s="59">
        <f>100*VLOOKUP($A11,'2017'!$L$3:$P$385,O$5,FALSE)</f>
        <v>8.5846044696701007</v>
      </c>
      <c r="Q11" s="59">
        <f>VLOOKUP($A11,'2018'!$L$3:$P$385,Q$5,FALSE)</f>
        <v>28.28</v>
      </c>
      <c r="R11" s="59">
        <f>VLOOKUP($A11,'2018'!$L$3:$P$385,R$5,FALSE)</f>
        <v>2.4700000000000002</v>
      </c>
      <c r="S11" s="59">
        <f>100*VLOOKUP($A11,'2018'!$L$3:$P$385,S$5,FALSE)</f>
        <v>8.7340876944837298</v>
      </c>
      <c r="U11" s="59">
        <f>VLOOKUP($A11,'2019'!$L$3:$P$385,U$5,FALSE)</f>
        <v>28.33</v>
      </c>
      <c r="V11" s="59">
        <f>VLOOKUP($A11,'2019'!$L$3:$P$385,V$5,FALSE)</f>
        <v>2.41</v>
      </c>
      <c r="W11" s="59">
        <f>100*VLOOKUP($A11,'2019'!$L$3:$P$385,W$5,FALSE)</f>
        <v>8.5068831627250301</v>
      </c>
      <c r="Y11" s="59">
        <f>VLOOKUP($A11,'2020'!$C$3:$G$385,Y$5,FALSE)</f>
        <v>28.46</v>
      </c>
      <c r="Z11" s="59">
        <f>VLOOKUP($A11,'2020'!$C$3:$G$385,Z$5,FALSE)</f>
        <v>2.4300000000000002</v>
      </c>
      <c r="AA11" s="59">
        <f>100*VLOOKUP($A11,'2020'!$C$3:$G$385,AA$5,FALSE)</f>
        <v>8.53829936753338</v>
      </c>
      <c r="AC11" s="59">
        <f>VLOOKUP($A11,'2021'!$C$3:$G$385,AC$5,FALSE)</f>
        <v>28.56</v>
      </c>
      <c r="AD11" s="59">
        <f>VLOOKUP($A11,'2021'!$C$3:$G$385,AD$5,FALSE)</f>
        <v>2.46</v>
      </c>
      <c r="AE11" s="59">
        <f>100*VLOOKUP($A11,'2021'!$C$3:$G$385,AE$5,FALSE)</f>
        <v>8.6134453781512601</v>
      </c>
    </row>
    <row r="12" spans="1:31" x14ac:dyDescent="0.3">
      <c r="A12" t="s">
        <v>23</v>
      </c>
      <c r="B12" t="str">
        <f>VLOOKUP(A12,class!A$1:B$455,2,FALSE)</f>
        <v>Shire District</v>
      </c>
      <c r="C12" t="str">
        <f>IF(B12="Shire District",VLOOKUP(A12,counties!A$2:B$271,2,FALSE),"")</f>
        <v>Cumbria</v>
      </c>
      <c r="D12" t="str">
        <f>VLOOKUP($A12,classifications!$A$3:$C$336,3,FALSE)</f>
        <v>Predominantly Rural</v>
      </c>
      <c r="E12" s="59">
        <f>VLOOKUP($A12,'2015'!$L$3:$P$385,E$5,FALSE)</f>
        <v>46.06</v>
      </c>
      <c r="F12" s="59">
        <f>VLOOKUP($A12,'2015'!$L$3:$P$385,F$5,FALSE)</f>
        <v>8.6</v>
      </c>
      <c r="G12" s="59">
        <f>100*VLOOKUP($A12,'2015'!$L$3:$P$385,G$5,FALSE)</f>
        <v>18.6712983065567</v>
      </c>
      <c r="I12" s="59">
        <f>VLOOKUP($A12,'2016'!$L$3:$P$385,I$5,FALSE)</f>
        <v>46.51</v>
      </c>
      <c r="J12" s="59">
        <f>VLOOKUP($A12,'2016'!$L$3:$P$385,J$5,FALSE)</f>
        <v>8.4</v>
      </c>
      <c r="K12" s="59">
        <f>100*VLOOKUP($A12,'2016'!$L$3:$P$385,K$5,FALSE)</f>
        <v>18.0606321221243</v>
      </c>
      <c r="M12" s="59">
        <f>VLOOKUP($A12,'2017'!$L$3:$P$385,M$5,FALSE)</f>
        <v>46.78</v>
      </c>
      <c r="N12" s="59">
        <f>VLOOKUP($A12,'2017'!$L$3:$P$385,N$5,FALSE)</f>
        <v>8.32</v>
      </c>
      <c r="O12" s="59">
        <f>100*VLOOKUP($A12,'2017'!$L$3:$P$385,O$5,FALSE)</f>
        <v>17.785378366823402</v>
      </c>
      <c r="Q12" s="59">
        <f>VLOOKUP($A12,'2018'!$L$3:$P$385,Q$5,FALSE)</f>
        <v>46.97</v>
      </c>
      <c r="R12" s="59">
        <f>VLOOKUP($A12,'2018'!$L$3:$P$385,R$5,FALSE)</f>
        <v>8.08</v>
      </c>
      <c r="S12" s="59">
        <f>100*VLOOKUP($A12,'2018'!$L$3:$P$385,S$5,FALSE)</f>
        <v>17.202469661486099</v>
      </c>
      <c r="U12" s="59">
        <f>VLOOKUP($A12,'2019'!$L$3:$P$385,U$5,FALSE)</f>
        <v>47.25</v>
      </c>
      <c r="V12" s="59">
        <f>VLOOKUP($A12,'2019'!$L$3:$P$385,V$5,FALSE)</f>
        <v>8.1300000000000008</v>
      </c>
      <c r="W12" s="59">
        <f>100*VLOOKUP($A12,'2019'!$L$3:$P$385,W$5,FALSE)</f>
        <v>17.206349206349199</v>
      </c>
      <c r="Y12" s="59">
        <f>VLOOKUP($A12,'2020'!$C$3:$G$385,Y$5,FALSE)</f>
        <v>47.51</v>
      </c>
      <c r="Z12" s="59">
        <f>VLOOKUP($A12,'2020'!$C$3:$G$385,Z$5,FALSE)</f>
        <v>8.26</v>
      </c>
      <c r="AA12" s="59">
        <f>100*VLOOKUP($A12,'2020'!$C$3:$G$385,AA$5,FALSE)</f>
        <v>17.385813512944601</v>
      </c>
      <c r="AC12" s="59">
        <f>VLOOKUP($A12,'2021'!$C$3:$G$385,AC$5,FALSE)</f>
        <v>47.66</v>
      </c>
      <c r="AD12" s="59">
        <f>VLOOKUP($A12,'2021'!$C$3:$G$385,AD$5,FALSE)</f>
        <v>8.16</v>
      </c>
      <c r="AE12" s="59">
        <f>100*VLOOKUP($A12,'2021'!$C$3:$G$385,AE$5,FALSE)</f>
        <v>17.121275702895499</v>
      </c>
    </row>
    <row r="13" spans="1:31" x14ac:dyDescent="0.3">
      <c r="A13" t="s">
        <v>196</v>
      </c>
      <c r="B13" t="str">
        <f>VLOOKUP(A13,class!A$1:B$455,2,FALSE)</f>
        <v>Shire District</v>
      </c>
      <c r="C13" t="str">
        <f>IF(B13="Shire District",VLOOKUP(A13,counties!A$2:B$271,2,FALSE),"")</f>
        <v>Derbyshire</v>
      </c>
      <c r="D13" t="str">
        <f>VLOOKUP($A13,classifications!$A$3:$C$336,3,FALSE)</f>
        <v>Predominantly Urban</v>
      </c>
      <c r="E13" s="59">
        <f>VLOOKUP($A13,'2015'!$L$3:$P$385,E$5,FALSE)</f>
        <v>55.69</v>
      </c>
      <c r="F13" s="59">
        <f>VLOOKUP($A13,'2015'!$L$3:$P$385,F$5,FALSE)</f>
        <v>3.62</v>
      </c>
      <c r="G13" s="59">
        <f>100*VLOOKUP($A13,'2015'!$L$3:$P$385,G$5,FALSE)</f>
        <v>6.500269348177409</v>
      </c>
      <c r="I13" s="59">
        <f>VLOOKUP($A13,'2016'!$L$3:$P$385,I$5,FALSE)</f>
        <v>56.14</v>
      </c>
      <c r="J13" s="59">
        <f>VLOOKUP($A13,'2016'!$L$3:$P$385,J$5,FALSE)</f>
        <v>3.17</v>
      </c>
      <c r="K13" s="59">
        <f>100*VLOOKUP($A13,'2016'!$L$3:$P$385,K$5,FALSE)</f>
        <v>5.6465977912362</v>
      </c>
      <c r="M13" s="59">
        <f>VLOOKUP($A13,'2017'!$L$3:$P$385,M$5,FALSE)</f>
        <v>56.66</v>
      </c>
      <c r="N13" s="59">
        <f>VLOOKUP($A13,'2017'!$L$3:$P$385,N$5,FALSE)</f>
        <v>3.07</v>
      </c>
      <c r="O13" s="59">
        <f>100*VLOOKUP($A13,'2017'!$L$3:$P$385,O$5,FALSE)</f>
        <v>5.4182845040593</v>
      </c>
      <c r="Q13" s="59">
        <f>VLOOKUP($A13,'2018'!$L$3:$P$385,Q$5,FALSE)</f>
        <v>57.24</v>
      </c>
      <c r="R13" s="59">
        <f>VLOOKUP($A13,'2018'!$L$3:$P$385,R$5,FALSE)</f>
        <v>2.83</v>
      </c>
      <c r="S13" s="59">
        <f>100*VLOOKUP($A13,'2018'!$L$3:$P$385,S$5,FALSE)</f>
        <v>4.9440950384346598</v>
      </c>
      <c r="U13" s="59">
        <f>VLOOKUP($A13,'2019'!$L$3:$P$385,U$5,FALSE)</f>
        <v>57.83</v>
      </c>
      <c r="V13" s="59">
        <f>VLOOKUP($A13,'2019'!$L$3:$P$385,V$5,FALSE)</f>
        <v>2.96</v>
      </c>
      <c r="W13" s="59">
        <f>100*VLOOKUP($A13,'2019'!$L$3:$P$385,W$5,FALSE)</f>
        <v>5.1184506311603002</v>
      </c>
      <c r="Y13" s="59">
        <f>VLOOKUP($A13,'2020'!$C$3:$G$385,Y$5,FALSE)</f>
        <v>58.36</v>
      </c>
      <c r="Z13" s="59">
        <f>VLOOKUP($A13,'2020'!$C$3:$G$385,Z$5,FALSE)</f>
        <v>3.19</v>
      </c>
      <c r="AA13" s="59">
        <f>100*VLOOKUP($A13,'2020'!$C$3:$G$385,AA$5,FALSE)</f>
        <v>5.46607265250171</v>
      </c>
      <c r="AC13" s="59">
        <f>VLOOKUP($A13,'2021'!$C$3:$G$385,AC$5,FALSE)</f>
        <v>58.76</v>
      </c>
      <c r="AD13" s="59">
        <f>VLOOKUP($A13,'2021'!$C$3:$G$385,AD$5,FALSE)</f>
        <v>3.08</v>
      </c>
      <c r="AE13" s="59">
        <f>100*VLOOKUP($A13,'2021'!$C$3:$G$385,AE$5,FALSE)</f>
        <v>5.2416609938733805</v>
      </c>
    </row>
    <row r="14" spans="1:31" x14ac:dyDescent="0.3">
      <c r="A14" t="s">
        <v>316</v>
      </c>
      <c r="B14" t="str">
        <f>VLOOKUP(A14,class!A$1:B$455,2,FALSE)</f>
        <v>Shire District</v>
      </c>
      <c r="C14" t="str">
        <f>IF(B14="Shire District",VLOOKUP(A14,counties!A$2:B$271,2,FALSE),"")</f>
        <v>West Sussex</v>
      </c>
      <c r="D14" t="str">
        <f>VLOOKUP($A14,classifications!$A$3:$C$336,3,FALSE)</f>
        <v>Predominantly Urban</v>
      </c>
      <c r="E14" s="59">
        <f>VLOOKUP($A14,'2015'!$L$3:$P$385,E$5,FALSE)</f>
        <v>72.47</v>
      </c>
      <c r="F14" s="59">
        <f>VLOOKUP($A14,'2015'!$L$3:$P$385,F$5,FALSE)</f>
        <v>9.64</v>
      </c>
      <c r="G14" s="59">
        <f>100*VLOOKUP($A14,'2015'!$L$3:$P$385,G$5,FALSE)</f>
        <v>13.302056023181999</v>
      </c>
      <c r="I14" s="59">
        <f>VLOOKUP($A14,'2016'!$L$3:$P$385,I$5,FALSE)</f>
        <v>73.209999999999994</v>
      </c>
      <c r="J14" s="59">
        <f>VLOOKUP($A14,'2016'!$L$3:$P$385,J$5,FALSE)</f>
        <v>8.8000000000000007</v>
      </c>
      <c r="K14" s="59">
        <f>100*VLOOKUP($A14,'2016'!$L$3:$P$385,K$5,FALSE)</f>
        <v>12.0202158175113</v>
      </c>
      <c r="M14" s="59">
        <f>VLOOKUP($A14,'2017'!$L$3:$P$385,M$5,FALSE)</f>
        <v>73.94</v>
      </c>
      <c r="N14" s="59">
        <f>VLOOKUP($A14,'2017'!$L$3:$P$385,N$5,FALSE)</f>
        <v>8.8800000000000008</v>
      </c>
      <c r="O14" s="59">
        <f>100*VLOOKUP($A14,'2017'!$L$3:$P$385,O$5,FALSE)</f>
        <v>12.009737625101401</v>
      </c>
      <c r="Q14" s="59">
        <f>VLOOKUP($A14,'2018'!$L$3:$P$385,Q$5,FALSE)</f>
        <v>74.61</v>
      </c>
      <c r="R14" s="59">
        <f>VLOOKUP($A14,'2018'!$L$3:$P$385,R$5,FALSE)</f>
        <v>8.7100000000000009</v>
      </c>
      <c r="S14" s="59">
        <f>100*VLOOKUP($A14,'2018'!$L$3:$P$385,S$5,FALSE)</f>
        <v>11.6740383326632</v>
      </c>
      <c r="U14" s="59">
        <f>VLOOKUP($A14,'2019'!$L$3:$P$385,U$5,FALSE)</f>
        <v>75.22</v>
      </c>
      <c r="V14" s="59">
        <f>VLOOKUP($A14,'2019'!$L$3:$P$385,V$5,FALSE)</f>
        <v>8.73</v>
      </c>
      <c r="W14" s="59">
        <f>100*VLOOKUP($A14,'2019'!$L$3:$P$385,W$5,FALSE)</f>
        <v>11.6059558628024</v>
      </c>
      <c r="Y14" s="59">
        <f>VLOOKUP($A14,'2020'!$C$3:$G$385,Y$5,FALSE)</f>
        <v>75.790000000000006</v>
      </c>
      <c r="Z14" s="59">
        <f>VLOOKUP($A14,'2020'!$C$3:$G$385,Z$5,FALSE)</f>
        <v>8.91</v>
      </c>
      <c r="AA14" s="59">
        <f>100*VLOOKUP($A14,'2020'!$C$3:$G$385,AA$5,FALSE)</f>
        <v>11.756168359941901</v>
      </c>
      <c r="AC14" s="59">
        <f>VLOOKUP($A14,'2021'!$C$3:$G$385,AC$5,FALSE)</f>
        <v>76.31</v>
      </c>
      <c r="AD14" s="59">
        <f>VLOOKUP($A14,'2021'!$C$3:$G$385,AD$5,FALSE)</f>
        <v>8.8000000000000007</v>
      </c>
      <c r="AE14" s="59">
        <f>100*VLOOKUP($A14,'2021'!$C$3:$G$385,AE$5,FALSE)</f>
        <v>11.5319093172586</v>
      </c>
    </row>
    <row r="15" spans="1:31" x14ac:dyDescent="0.3">
      <c r="A15" t="s">
        <v>280</v>
      </c>
      <c r="B15" t="str">
        <f>VLOOKUP(A15,class!A$1:B$455,2,FALSE)</f>
        <v>Shire District</v>
      </c>
      <c r="C15" t="str">
        <f>IF(B15="Shire District",VLOOKUP(A15,counties!A$2:B$271,2,FALSE),"")</f>
        <v>Nottinghamshire</v>
      </c>
      <c r="D15" t="str">
        <f>VLOOKUP($A15,classifications!$A$3:$C$336,3,FALSE)</f>
        <v>Predominantly Urban</v>
      </c>
      <c r="E15" s="59">
        <f>VLOOKUP($A15,'2015'!$L$3:$P$385,E$5,FALSE)</f>
        <v>54.28</v>
      </c>
      <c r="F15" s="59">
        <f>VLOOKUP($A15,'2015'!$L$3:$P$385,F$5,FALSE)</f>
        <v>1.83</v>
      </c>
      <c r="G15" s="59">
        <f>100*VLOOKUP($A15,'2015'!$L$3:$P$385,G$5,FALSE)</f>
        <v>3.3714075165806898</v>
      </c>
      <c r="I15" s="59">
        <f>VLOOKUP($A15,'2016'!$L$3:$P$385,I$5,FALSE)</f>
        <v>54.72</v>
      </c>
      <c r="J15" s="59">
        <f>VLOOKUP($A15,'2016'!$L$3:$P$385,J$5,FALSE)</f>
        <v>1.5</v>
      </c>
      <c r="K15" s="59">
        <f>100*VLOOKUP($A15,'2016'!$L$3:$P$385,K$5,FALSE)</f>
        <v>2.7412280701754397</v>
      </c>
      <c r="M15" s="59">
        <f>VLOOKUP($A15,'2017'!$L$3:$P$385,M$5,FALSE)</f>
        <v>55.42</v>
      </c>
      <c r="N15" s="59">
        <f>VLOOKUP($A15,'2017'!$L$3:$P$385,N$5,FALSE)</f>
        <v>1.77</v>
      </c>
      <c r="O15" s="59">
        <f>100*VLOOKUP($A15,'2017'!$L$3:$P$385,O$5,FALSE)</f>
        <v>3.1937928545651402</v>
      </c>
      <c r="Q15" s="59">
        <f>VLOOKUP($A15,'2018'!$L$3:$P$385,Q$5,FALSE)</f>
        <v>55.86</v>
      </c>
      <c r="R15" s="59">
        <f>VLOOKUP($A15,'2018'!$L$3:$P$385,R$5,FALSE)</f>
        <v>1.89</v>
      </c>
      <c r="S15" s="59">
        <f>100*VLOOKUP($A15,'2018'!$L$3:$P$385,S$5,FALSE)</f>
        <v>3.3834586466165399</v>
      </c>
      <c r="U15" s="59">
        <f>VLOOKUP($A15,'2019'!$L$3:$P$385,U$5,FALSE)</f>
        <v>56.16</v>
      </c>
      <c r="V15" s="59">
        <f>VLOOKUP($A15,'2019'!$L$3:$P$385,V$5,FALSE)</f>
        <v>1.99</v>
      </c>
      <c r="W15" s="59">
        <f>100*VLOOKUP($A15,'2019'!$L$3:$P$385,W$5,FALSE)</f>
        <v>3.5434472934472905</v>
      </c>
      <c r="Y15" s="59">
        <f>VLOOKUP($A15,'2020'!$C$3:$G$385,Y$5,FALSE)</f>
        <v>56.34</v>
      </c>
      <c r="Z15" s="59">
        <f>VLOOKUP($A15,'2020'!$C$3:$G$385,Z$5,FALSE)</f>
        <v>1.69</v>
      </c>
      <c r="AA15" s="59">
        <f>100*VLOOKUP($A15,'2020'!$C$3:$G$385,AA$5,FALSE)</f>
        <v>2.9996450124245699</v>
      </c>
      <c r="AC15" s="59">
        <f>VLOOKUP($A15,'2021'!$C$3:$G$385,AC$5,FALSE)</f>
        <v>56.56</v>
      </c>
      <c r="AD15" s="59">
        <f>VLOOKUP($A15,'2021'!$C$3:$G$385,AD$5,FALSE)</f>
        <v>1.58</v>
      </c>
      <c r="AE15" s="59">
        <f>100*VLOOKUP($A15,'2021'!$C$3:$G$385,AE$5,FALSE)</f>
        <v>2.7934936350777901</v>
      </c>
    </row>
    <row r="16" spans="1:31" x14ac:dyDescent="0.3">
      <c r="A16" t="s">
        <v>24</v>
      </c>
      <c r="B16" t="str">
        <f>VLOOKUP(A16,class!A$1:B$455,2,FALSE)</f>
        <v>Shire District</v>
      </c>
      <c r="C16" t="str">
        <f>IF(B16="Shire District",VLOOKUP(A16,counties!A$2:B$271,2,FALSE),"")</f>
        <v>Kent</v>
      </c>
      <c r="D16" t="str">
        <f>VLOOKUP($A16,classifications!$A$3:$C$336,3,FALSE)</f>
        <v>Urban with Significant Rural</v>
      </c>
      <c r="E16" s="59">
        <f>VLOOKUP($A16,'2015'!$L$3:$P$385,E$5,FALSE)</f>
        <v>51.56</v>
      </c>
      <c r="F16" s="59">
        <f>VLOOKUP($A16,'2015'!$L$3:$P$385,F$5,FALSE)</f>
        <v>11.39</v>
      </c>
      <c r="G16" s="59">
        <f>100*VLOOKUP($A16,'2015'!$L$3:$P$385,G$5,FALSE)</f>
        <v>22.090768037238202</v>
      </c>
      <c r="I16" s="59">
        <f>VLOOKUP($A16,'2016'!$L$3:$P$385,I$5,FALSE)</f>
        <v>52.4</v>
      </c>
      <c r="J16" s="59">
        <f>VLOOKUP($A16,'2016'!$L$3:$P$385,J$5,FALSE)</f>
        <v>11.34</v>
      </c>
      <c r="K16" s="59">
        <f>100*VLOOKUP($A16,'2016'!$L$3:$P$385,K$5,FALSE)</f>
        <v>21.641221374045799</v>
      </c>
      <c r="M16" s="59">
        <f>VLOOKUP($A16,'2017'!$L$3:$P$385,M$5,FALSE)</f>
        <v>53.35</v>
      </c>
      <c r="N16" s="59">
        <f>VLOOKUP($A16,'2017'!$L$3:$P$385,N$5,FALSE)</f>
        <v>11.72</v>
      </c>
      <c r="O16" s="59">
        <f>100*VLOOKUP($A16,'2017'!$L$3:$P$385,O$5,FALSE)</f>
        <v>21.968134957825701</v>
      </c>
      <c r="Q16" s="59">
        <f>VLOOKUP($A16,'2018'!$L$3:$P$385,Q$5,FALSE)</f>
        <v>54.14</v>
      </c>
      <c r="R16" s="59">
        <f>VLOOKUP($A16,'2018'!$L$3:$P$385,R$5,FALSE)</f>
        <v>11.76</v>
      </c>
      <c r="S16" s="59">
        <f>100*VLOOKUP($A16,'2018'!$L$3:$P$385,S$5,FALSE)</f>
        <v>21.721462874030301</v>
      </c>
      <c r="U16" s="59">
        <f>VLOOKUP($A16,'2019'!$L$3:$P$385,U$5,FALSE)</f>
        <v>54.72</v>
      </c>
      <c r="V16" s="59">
        <f>VLOOKUP($A16,'2019'!$L$3:$P$385,V$5,FALSE)</f>
        <v>11.69</v>
      </c>
      <c r="W16" s="59">
        <f>100*VLOOKUP($A16,'2019'!$L$3:$P$385,W$5,FALSE)</f>
        <v>21.363304093567301</v>
      </c>
      <c r="Y16" s="59">
        <f>VLOOKUP($A16,'2020'!$C$3:$G$385,Y$5,FALSE)</f>
        <v>55.62</v>
      </c>
      <c r="Z16" s="59">
        <f>VLOOKUP($A16,'2020'!$C$3:$G$385,Z$5,FALSE)</f>
        <v>12.11</v>
      </c>
      <c r="AA16" s="59">
        <f>100*VLOOKUP($A16,'2020'!$C$3:$G$385,AA$5,FALSE)</f>
        <v>21.772743617403801</v>
      </c>
      <c r="AC16" s="59">
        <f>VLOOKUP($A16,'2021'!$C$3:$G$385,AC$5,FALSE)</f>
        <v>56.41</v>
      </c>
      <c r="AD16" s="59">
        <f>VLOOKUP($A16,'2021'!$C$3:$G$385,AD$5,FALSE)</f>
        <v>12.45</v>
      </c>
      <c r="AE16" s="59">
        <f>100*VLOOKUP($A16,'2021'!$C$3:$G$385,AE$5,FALSE)</f>
        <v>22.070554866158503</v>
      </c>
    </row>
    <row r="17" spans="1:31" x14ac:dyDescent="0.3">
      <c r="A17" t="s">
        <v>120</v>
      </c>
      <c r="B17" t="str">
        <f>VLOOKUP(A17,class!A$1:B$455,2,FALSE)</f>
        <v>Unitary Authority</v>
      </c>
      <c r="C17" t="str">
        <f>IF(B17="Shire District",VLOOKUP(A17,counties!A$2:B$271,2,FALSE),"")</f>
        <v/>
      </c>
      <c r="D17" t="str">
        <f>VLOOKUP($A17,classifications!$A$3:$C$336,3,FALSE)</f>
        <v>Urban with Significant Rural</v>
      </c>
      <c r="E17" s="59">
        <f>VLOOKUP($A17,'2015'!$L$3:$P$385,E$5,FALSE)</f>
        <v>214.63</v>
      </c>
      <c r="F17" s="59">
        <f>VLOOKUP($A17,'2015'!$L$3:$P$385,F$5,FALSE)</f>
        <v>34.659999999999997</v>
      </c>
      <c r="G17" s="59">
        <f>100*VLOOKUP($A17,'2015'!$L$3:$P$385,G$5,FALSE)</f>
        <v>16.1487210548386</v>
      </c>
      <c r="I17" s="59">
        <f>VLOOKUP($A17,'2016'!$L$3:$P$385,I$5,FALSE)</f>
        <v>216.7</v>
      </c>
      <c r="J17" s="59">
        <f>VLOOKUP($A17,'2016'!$L$3:$P$385,J$5,FALSE)</f>
        <v>33.229999999999997</v>
      </c>
      <c r="K17" s="59">
        <f>100*VLOOKUP($A17,'2016'!$L$3:$P$385,K$5,FALSE)</f>
        <v>15.3345639132441</v>
      </c>
      <c r="M17" s="59">
        <f>VLOOKUP($A17,'2017'!$L$3:$P$385,M$5,FALSE)</f>
        <v>218.91</v>
      </c>
      <c r="N17" s="59">
        <f>VLOOKUP($A17,'2017'!$L$3:$P$385,N$5,FALSE)</f>
        <v>33.11</v>
      </c>
      <c r="O17" s="59">
        <f>100*VLOOKUP($A17,'2017'!$L$3:$P$385,O$5,FALSE)</f>
        <v>15.1249371887991</v>
      </c>
      <c r="Q17" s="59">
        <f>VLOOKUP($A17,'2018'!$L$3:$P$385,Q$5,FALSE)</f>
        <v>221.21</v>
      </c>
      <c r="R17" s="59">
        <f>VLOOKUP($A17,'2018'!$L$3:$P$385,R$5,FALSE)</f>
        <v>32.479999999999997</v>
      </c>
      <c r="S17" s="59">
        <f>100*VLOOKUP($A17,'2018'!$L$3:$P$385,S$5,FALSE)</f>
        <v>14.682880520772102</v>
      </c>
      <c r="U17" s="59">
        <f>VLOOKUP($A17,'2019'!$L$3:$P$385,U$5,FALSE)</f>
        <v>224.33</v>
      </c>
      <c r="V17" s="59">
        <f>VLOOKUP($A17,'2019'!$L$3:$P$385,V$5,FALSE)</f>
        <v>33.659999999999997</v>
      </c>
      <c r="W17" s="59">
        <f>100*VLOOKUP($A17,'2019'!$L$3:$P$385,W$5,FALSE)</f>
        <v>15.0046806044666</v>
      </c>
      <c r="Y17" s="59">
        <f>VLOOKUP($A17,'2020'!$C$3:$G$385,Y$5,FALSE)</f>
        <v>227.4</v>
      </c>
      <c r="Z17" s="59">
        <f>VLOOKUP($A17,'2020'!$C$3:$G$385,Z$5,FALSE)</f>
        <v>35.22</v>
      </c>
      <c r="AA17" s="59">
        <f>100*VLOOKUP($A17,'2020'!$C$3:$G$385,AA$5,FALSE)</f>
        <v>15.4881266490765</v>
      </c>
      <c r="AC17" s="59">
        <f>VLOOKUP($A17,'2021'!$C$3:$G$385,AC$5,FALSE)</f>
        <v>229.36</v>
      </c>
      <c r="AD17" s="59">
        <f>VLOOKUP($A17,'2021'!$C$3:$G$385,AD$5,FALSE)</f>
        <v>35.42</v>
      </c>
      <c r="AE17" s="59">
        <f>100*VLOOKUP($A17,'2021'!$C$3:$G$385,AE$5,FALSE)</f>
        <v>15.442971747471201</v>
      </c>
    </row>
    <row r="18" spans="1:31" x14ac:dyDescent="0.3">
      <c r="A18" t="s">
        <v>25</v>
      </c>
      <c r="B18" t="str">
        <f>VLOOKUP(A18,class!A$1:B$455,2,FALSE)</f>
        <v>Shire District</v>
      </c>
      <c r="C18" t="str">
        <f>IF(B18="Shire District",VLOOKUP(A18,counties!A$2:B$271,2,FALSE),"")</f>
        <v>Suffolk</v>
      </c>
      <c r="D18" t="str">
        <f>VLOOKUP($A18,classifications!$A$3:$C$336,3,FALSE)</f>
        <v>Predominantly Rural</v>
      </c>
      <c r="E18" s="59">
        <f>VLOOKUP($A18,'2015'!$L$3:$P$385,E$5,FALSE)</f>
        <v>39.729999999999997</v>
      </c>
      <c r="F18" s="59">
        <f>VLOOKUP($A18,'2015'!$L$3:$P$385,F$5,FALSE)</f>
        <v>15.14</v>
      </c>
      <c r="G18" s="59">
        <f>100*VLOOKUP($A18,'2015'!$L$3:$P$385,G$5,FALSE)</f>
        <v>38.107223760382603</v>
      </c>
      <c r="I18" s="59">
        <f>VLOOKUP($A18,'2016'!$L$3:$P$385,I$5,FALSE)</f>
        <v>39.89</v>
      </c>
      <c r="J18" s="59">
        <f>VLOOKUP($A18,'2016'!$L$3:$P$385,J$5,FALSE)</f>
        <v>14.89</v>
      </c>
      <c r="K18" s="59">
        <f>100*VLOOKUP($A18,'2016'!$L$3:$P$385,K$5,FALSE)</f>
        <v>37.327651040360998</v>
      </c>
      <c r="M18" s="59">
        <f>VLOOKUP($A18,'2017'!$L$3:$P$385,M$5,FALSE)</f>
        <v>40.22</v>
      </c>
      <c r="N18" s="59">
        <f>VLOOKUP($A18,'2017'!$L$3:$P$385,N$5,FALSE)</f>
        <v>15.01</v>
      </c>
      <c r="O18" s="59">
        <f>100*VLOOKUP($A18,'2017'!$L$3:$P$385,O$5,FALSE)</f>
        <v>37.319741422177998</v>
      </c>
      <c r="Q18" s="59">
        <f>VLOOKUP($A18,'2018'!$L$3:$P$385,Q$5,FALSE)</f>
        <v>40.51</v>
      </c>
      <c r="R18" s="59">
        <f>VLOOKUP($A18,'2018'!$L$3:$P$385,R$5,FALSE)</f>
        <v>14.81</v>
      </c>
      <c r="S18" s="59">
        <f>100*VLOOKUP($A18,'2018'!$L$3:$P$385,S$5,FALSE)</f>
        <v>36.558874352011898</v>
      </c>
      <c r="U18" s="59">
        <f>VLOOKUP($A18,'2019'!$L$3:$P$385,U$5,FALSE)</f>
        <v>40.93</v>
      </c>
      <c r="V18" s="59">
        <f>VLOOKUP($A18,'2019'!$L$3:$P$385,V$5,FALSE)</f>
        <v>14.92</v>
      </c>
      <c r="W18" s="59">
        <f>100*VLOOKUP($A18,'2019'!$L$3:$P$385,W$5,FALSE)</f>
        <v>36.452479843635501</v>
      </c>
      <c r="Y18" s="59">
        <f>VLOOKUP($A18,'2020'!$C$3:$G$385,Y$5,FALSE)</f>
        <v>41.4</v>
      </c>
      <c r="Z18" s="59">
        <f>VLOOKUP($A18,'2020'!$C$3:$G$385,Z$5,FALSE)</f>
        <v>15.05</v>
      </c>
      <c r="AA18" s="59">
        <f>100*VLOOKUP($A18,'2020'!$C$3:$G$385,AA$5,FALSE)</f>
        <v>36.352657004830903</v>
      </c>
      <c r="AC18" s="59">
        <f>VLOOKUP($A18,'2021'!$C$3:$G$385,AC$5,FALSE)</f>
        <v>41.85</v>
      </c>
      <c r="AD18" s="59">
        <f>VLOOKUP($A18,'2021'!$C$3:$G$385,AD$5,FALSE)</f>
        <v>15.04</v>
      </c>
      <c r="AE18" s="59">
        <f>100*VLOOKUP($A18,'2021'!$C$3:$G$385,AE$5,FALSE)</f>
        <v>35.937873357228199</v>
      </c>
    </row>
    <row r="19" spans="1:31" x14ac:dyDescent="0.3">
      <c r="A19" t="s">
        <v>361</v>
      </c>
      <c r="B19" t="str">
        <f>VLOOKUP(A19,class!A$1:B$455,2,FALSE)</f>
        <v>London Borough</v>
      </c>
      <c r="C19" t="str">
        <f>IF(B19="Shire District",VLOOKUP(A19,counties!A$2:B$271,2,FALSE),"")</f>
        <v/>
      </c>
      <c r="D19" t="str">
        <f>VLOOKUP($A19,classifications!$A$3:$C$336,3,FALSE)</f>
        <v>Predominantly Urban</v>
      </c>
      <c r="E19" s="59">
        <f>VLOOKUP($A19,'2015'!$L$3:$P$385,E$5,FALSE)</f>
        <v>73.36</v>
      </c>
      <c r="F19" s="59">
        <f>VLOOKUP($A19,'2015'!$L$3:$P$385,F$5,FALSE)</f>
        <v>7.77</v>
      </c>
      <c r="G19" s="59">
        <f>100*VLOOKUP($A19,'2015'!$L$3:$P$385,G$5,FALSE)</f>
        <v>10.591603053435101</v>
      </c>
      <c r="I19" s="59">
        <f>VLOOKUP($A19,'2016'!$L$3:$P$385,I$5,FALSE)</f>
        <v>74.349999999999994</v>
      </c>
      <c r="J19" s="59">
        <f>VLOOKUP($A19,'2016'!$L$3:$P$385,J$5,FALSE)</f>
        <v>8.1</v>
      </c>
      <c r="K19" s="59">
        <f>100*VLOOKUP($A19,'2016'!$L$3:$P$385,K$5,FALSE)</f>
        <v>10.894418291862799</v>
      </c>
      <c r="M19" s="59">
        <f>VLOOKUP($A19,'2017'!$L$3:$P$385,M$5,FALSE)</f>
        <v>74.62</v>
      </c>
      <c r="N19" s="59">
        <f>VLOOKUP($A19,'2017'!$L$3:$P$385,N$5,FALSE)</f>
        <v>7.99</v>
      </c>
      <c r="O19" s="59">
        <f>100*VLOOKUP($A19,'2017'!$L$3:$P$385,O$5,FALSE)</f>
        <v>10.707585097829</v>
      </c>
      <c r="Q19" s="59">
        <f>VLOOKUP($A19,'2018'!$L$3:$P$385,Q$5,FALSE)</f>
        <v>75.27</v>
      </c>
      <c r="R19" s="59">
        <f>VLOOKUP($A19,'2018'!$L$3:$P$385,R$5,FALSE)</f>
        <v>8.77</v>
      </c>
      <c r="S19" s="59">
        <f>100*VLOOKUP($A19,'2018'!$L$3:$P$385,S$5,FALSE)</f>
        <v>11.6513883353262</v>
      </c>
      <c r="U19" s="59">
        <f>VLOOKUP($A19,'2019'!$L$3:$P$385,U$5,FALSE)</f>
        <v>75.77</v>
      </c>
      <c r="V19" s="59">
        <f>VLOOKUP($A19,'2019'!$L$3:$P$385,V$5,FALSE)</f>
        <v>9.2100000000000009</v>
      </c>
      <c r="W19" s="59">
        <f>100*VLOOKUP($A19,'2019'!$L$3:$P$385,W$5,FALSE)</f>
        <v>12.155206546126401</v>
      </c>
      <c r="Y19" s="59">
        <f>VLOOKUP($A19,'2020'!$C$3:$G$385,Y$5,FALSE)</f>
        <v>76.260000000000005</v>
      </c>
      <c r="Z19" s="59">
        <f>VLOOKUP($A19,'2020'!$C$3:$G$385,Z$5,FALSE)</f>
        <v>9.84</v>
      </c>
      <c r="AA19" s="59">
        <f>100*VLOOKUP($A19,'2020'!$C$3:$G$385,AA$5,FALSE)</f>
        <v>12.903225806451598</v>
      </c>
      <c r="AC19" s="59">
        <f>VLOOKUP($A19,'2021'!$C$3:$G$385,AC$5,FALSE)</f>
        <v>76.98</v>
      </c>
      <c r="AD19" s="59">
        <f>VLOOKUP($A19,'2021'!$C$3:$G$385,AD$5,FALSE)</f>
        <v>10.57</v>
      </c>
      <c r="AE19" s="59">
        <f>100*VLOOKUP($A19,'2021'!$C$3:$G$385,AE$5,FALSE)</f>
        <v>13.7308391790075</v>
      </c>
    </row>
    <row r="20" spans="1:31" x14ac:dyDescent="0.3">
      <c r="A20" t="s">
        <v>362</v>
      </c>
      <c r="B20" t="str">
        <f>VLOOKUP(A20,class!A$1:B$455,2,FALSE)</f>
        <v>London Borough</v>
      </c>
      <c r="C20" t="str">
        <f>IF(B20="Shire District",VLOOKUP(A20,counties!A$2:B$271,2,FALSE),"")</f>
        <v/>
      </c>
      <c r="D20" t="str">
        <f>VLOOKUP($A20,classifications!$A$3:$C$336,3,FALSE)</f>
        <v>Predominantly Urban</v>
      </c>
      <c r="E20" s="59">
        <f>VLOOKUP($A20,'2015'!$L$3:$P$385,E$5,FALSE)</f>
        <v>144.29</v>
      </c>
      <c r="F20" s="59">
        <f>VLOOKUP($A20,'2015'!$L$3:$P$385,F$5,FALSE)</f>
        <v>17.3</v>
      </c>
      <c r="G20" s="59">
        <f>100*VLOOKUP($A20,'2015'!$L$3:$P$385,G$5,FALSE)</f>
        <v>11.9897428789244</v>
      </c>
      <c r="I20" s="59">
        <f>VLOOKUP($A20,'2016'!$L$3:$P$385,I$5,FALSE)</f>
        <v>146.09</v>
      </c>
      <c r="J20" s="59">
        <f>VLOOKUP($A20,'2016'!$L$3:$P$385,J$5,FALSE)</f>
        <v>17.82</v>
      </c>
      <c r="K20" s="59">
        <f>100*VLOOKUP($A20,'2016'!$L$3:$P$385,K$5,FALSE)</f>
        <v>12.1979601615443</v>
      </c>
      <c r="M20" s="59">
        <f>VLOOKUP($A20,'2017'!$L$3:$P$385,M$5,FALSE)</f>
        <v>148.24</v>
      </c>
      <c r="N20" s="59">
        <f>VLOOKUP($A20,'2017'!$L$3:$P$385,N$5,FALSE)</f>
        <v>19.489999999999998</v>
      </c>
      <c r="O20" s="59">
        <f>100*VLOOKUP($A20,'2017'!$L$3:$P$385,O$5,FALSE)</f>
        <v>13.147598488936902</v>
      </c>
      <c r="Q20" s="59">
        <f>VLOOKUP($A20,'2018'!$L$3:$P$385,Q$5,FALSE)</f>
        <v>150.02000000000001</v>
      </c>
      <c r="R20" s="59">
        <f>VLOOKUP($A20,'2018'!$L$3:$P$385,R$5,FALSE)</f>
        <v>20.79</v>
      </c>
      <c r="S20" s="59">
        <f>100*VLOOKUP($A20,'2018'!$L$3:$P$385,S$5,FALSE)</f>
        <v>13.858152246367201</v>
      </c>
      <c r="U20" s="59">
        <f>VLOOKUP($A20,'2019'!$L$3:$P$385,U$5,FALSE)</f>
        <v>151.86000000000001</v>
      </c>
      <c r="V20" s="59">
        <f>VLOOKUP($A20,'2019'!$L$3:$P$385,V$5,FALSE)</f>
        <v>22.25</v>
      </c>
      <c r="W20" s="59">
        <f>100*VLOOKUP($A20,'2019'!$L$3:$P$385,W$5,FALSE)</f>
        <v>14.6516528381404</v>
      </c>
      <c r="Y20" s="59">
        <f>VLOOKUP($A20,'2020'!$C$3:$G$385,Y$5,FALSE)</f>
        <v>153.81</v>
      </c>
      <c r="Z20" s="59">
        <f>VLOOKUP($A20,'2020'!$C$3:$G$385,Z$5,FALSE)</f>
        <v>24.08</v>
      </c>
      <c r="AA20" s="59">
        <f>100*VLOOKUP($A20,'2020'!$C$3:$G$385,AA$5,FALSE)</f>
        <v>15.6556790845849</v>
      </c>
      <c r="AC20" s="59">
        <f>VLOOKUP($A20,'2021'!$C$3:$G$385,AC$5,FALSE)</f>
        <v>155</v>
      </c>
      <c r="AD20" s="59">
        <f>VLOOKUP($A20,'2021'!$C$3:$G$385,AD$5,FALSE)</f>
        <v>24.79</v>
      </c>
      <c r="AE20" s="59">
        <f>100*VLOOKUP($A20,'2021'!$C$3:$G$385,AE$5,FALSE)</f>
        <v>15.993548387096801</v>
      </c>
    </row>
    <row r="21" spans="1:31" x14ac:dyDescent="0.3">
      <c r="A21" t="s">
        <v>339</v>
      </c>
      <c r="B21" t="str">
        <f>VLOOKUP(A21,class!A$1:B$455,2,FALSE)</f>
        <v>Metropolitan District</v>
      </c>
      <c r="C21" t="str">
        <f>IF(B21="Shire District",VLOOKUP(A21,counties!A$2:B$271,2,FALSE),"")</f>
        <v/>
      </c>
      <c r="D21" t="str">
        <f>VLOOKUP($A21,classifications!$A$3:$C$336,3,FALSE)</f>
        <v>Predominantly Urban</v>
      </c>
      <c r="E21" s="59">
        <f>VLOOKUP($A21,'2015'!$L$3:$P$385,E$5,FALSE)</f>
        <v>108.09</v>
      </c>
      <c r="F21" s="59">
        <f>VLOOKUP($A21,'2015'!$L$3:$P$385,F$5,FALSE)</f>
        <v>5.0199999999999996</v>
      </c>
      <c r="G21" s="59">
        <f>100*VLOOKUP($A21,'2015'!$L$3:$P$385,G$5,FALSE)</f>
        <v>4.6442779165510197</v>
      </c>
      <c r="I21" s="59">
        <f>VLOOKUP($A21,'2016'!$L$3:$P$385,I$5,FALSE)</f>
        <v>108.61</v>
      </c>
      <c r="J21" s="59">
        <f>VLOOKUP($A21,'2016'!$L$3:$P$385,J$5,FALSE)</f>
        <v>4.1900000000000004</v>
      </c>
      <c r="K21" s="59">
        <f>100*VLOOKUP($A21,'2016'!$L$3:$P$385,K$5,FALSE)</f>
        <v>3.8578399779025898</v>
      </c>
      <c r="M21" s="59">
        <f>VLOOKUP($A21,'2017'!$L$3:$P$385,M$5,FALSE)</f>
        <v>109.62</v>
      </c>
      <c r="N21" s="59">
        <f>VLOOKUP($A21,'2017'!$L$3:$P$385,N$5,FALSE)</f>
        <v>4.22</v>
      </c>
      <c r="O21" s="59">
        <f>100*VLOOKUP($A21,'2017'!$L$3:$P$385,O$5,FALSE)</f>
        <v>3.8496624703521296</v>
      </c>
      <c r="Q21" s="59">
        <f>VLOOKUP($A21,'2018'!$L$3:$P$385,Q$5,FALSE)</f>
        <v>110.59</v>
      </c>
      <c r="R21" s="59">
        <f>VLOOKUP($A21,'2018'!$L$3:$P$385,R$5,FALSE)</f>
        <v>3.98</v>
      </c>
      <c r="S21" s="59">
        <f>100*VLOOKUP($A21,'2018'!$L$3:$P$385,S$5,FALSE)</f>
        <v>3.5988787412966801</v>
      </c>
      <c r="U21" s="59">
        <f>VLOOKUP($A21,'2019'!$L$3:$P$385,U$5,FALSE)</f>
        <v>111.54</v>
      </c>
      <c r="V21" s="59">
        <f>VLOOKUP($A21,'2019'!$L$3:$P$385,V$5,FALSE)</f>
        <v>4.22</v>
      </c>
      <c r="W21" s="59">
        <f>100*VLOOKUP($A21,'2019'!$L$3:$P$385,W$5,FALSE)</f>
        <v>3.7833960910884001</v>
      </c>
      <c r="Y21" s="59">
        <f>VLOOKUP($A21,'2020'!$C$3:$G$385,Y$5,FALSE)</f>
        <v>112.59</v>
      </c>
      <c r="Z21" s="59">
        <f>VLOOKUP($A21,'2020'!$C$3:$G$385,Z$5,FALSE)</f>
        <v>4.58</v>
      </c>
      <c r="AA21" s="59">
        <f>100*VLOOKUP($A21,'2020'!$C$3:$G$385,AA$5,FALSE)</f>
        <v>4.0678568256505896</v>
      </c>
      <c r="AC21" s="59">
        <f>VLOOKUP($A21,'2021'!$C$3:$G$385,AC$5,FALSE)</f>
        <v>113.3</v>
      </c>
      <c r="AD21" s="59">
        <f>VLOOKUP($A21,'2021'!$C$3:$G$385,AD$5,FALSE)</f>
        <v>4.67</v>
      </c>
      <c r="AE21" s="59">
        <f>100*VLOOKUP($A21,'2021'!$C$3:$G$385,AE$5,FALSE)</f>
        <v>4.12180052956752</v>
      </c>
    </row>
    <row r="22" spans="1:31" x14ac:dyDescent="0.3">
      <c r="A22" t="s">
        <v>194</v>
      </c>
      <c r="B22" t="str">
        <f>VLOOKUP(A22,class!A$1:B$455,2,FALSE)</f>
        <v>Shire District</v>
      </c>
      <c r="C22" t="str">
        <f>IF(B22="Shire District",VLOOKUP(A22,counties!A$2:B$271,2,FALSE),"")</f>
        <v>Cumbria</v>
      </c>
      <c r="D22" t="str">
        <f>VLOOKUP($A22,classifications!$A$3:$C$336,3,FALSE)</f>
        <v>Urban with Significant Rural</v>
      </c>
      <c r="E22" s="59">
        <f>VLOOKUP($A22,'2015'!$L$3:$P$385,E$5,FALSE)</f>
        <v>33.44</v>
      </c>
      <c r="F22" s="59">
        <f>VLOOKUP($A22,'2015'!$L$3:$P$385,F$5,FALSE)</f>
        <v>1.34</v>
      </c>
      <c r="G22" s="59">
        <f>100*VLOOKUP($A22,'2015'!$L$3:$P$385,G$5,FALSE)</f>
        <v>4.0071770334928205</v>
      </c>
      <c r="I22" s="59">
        <f>VLOOKUP($A22,'2016'!$L$3:$P$385,I$5,FALSE)</f>
        <v>33.520000000000003</v>
      </c>
      <c r="J22" s="59">
        <f>VLOOKUP($A22,'2016'!$L$3:$P$385,J$5,FALSE)</f>
        <v>1.24</v>
      </c>
      <c r="K22" s="59">
        <f>100*VLOOKUP($A22,'2016'!$L$3:$P$385,K$5,FALSE)</f>
        <v>3.69928400954654</v>
      </c>
      <c r="M22" s="59">
        <f>VLOOKUP($A22,'2017'!$L$3:$P$385,M$5,FALSE)</f>
        <v>33.520000000000003</v>
      </c>
      <c r="N22" s="59">
        <f>VLOOKUP($A22,'2017'!$L$3:$P$385,N$5,FALSE)</f>
        <v>1.1499999999999999</v>
      </c>
      <c r="O22" s="59">
        <f>100*VLOOKUP($A22,'2017'!$L$3:$P$385,O$5,FALSE)</f>
        <v>3.4307875894988098</v>
      </c>
      <c r="Q22" s="59">
        <f>VLOOKUP($A22,'2018'!$L$3:$P$385,Q$5,FALSE)</f>
        <v>33.47</v>
      </c>
      <c r="R22" s="59">
        <f>VLOOKUP($A22,'2018'!$L$3:$P$385,R$5,FALSE)</f>
        <v>0.94</v>
      </c>
      <c r="S22" s="59">
        <f>100*VLOOKUP($A22,'2018'!$L$3:$P$385,S$5,FALSE)</f>
        <v>2.8084852106363902</v>
      </c>
      <c r="U22" s="59">
        <f>VLOOKUP($A22,'2019'!$L$3:$P$385,U$5,FALSE)</f>
        <v>33.65</v>
      </c>
      <c r="V22" s="59">
        <f>VLOOKUP($A22,'2019'!$L$3:$P$385,V$5,FALSE)</f>
        <v>1</v>
      </c>
      <c r="W22" s="59">
        <f>100*VLOOKUP($A22,'2019'!$L$3:$P$385,W$5,FALSE)</f>
        <v>2.9717682020802401</v>
      </c>
      <c r="Y22" s="59">
        <f>VLOOKUP($A22,'2020'!$C$3:$G$385,Y$5,FALSE)</f>
        <v>33.79</v>
      </c>
      <c r="Z22" s="59">
        <f>VLOOKUP($A22,'2020'!$C$3:$G$385,Z$5,FALSE)</f>
        <v>1.02</v>
      </c>
      <c r="AA22" s="59">
        <f>100*VLOOKUP($A22,'2020'!$C$3:$G$385,AA$5,FALSE)</f>
        <v>3.0186445693992301</v>
      </c>
      <c r="AC22" s="59">
        <f>VLOOKUP($A22,'2021'!$C$3:$G$385,AC$5,FALSE)</f>
        <v>33.92</v>
      </c>
      <c r="AD22" s="59">
        <f>VLOOKUP($A22,'2021'!$C$3:$G$385,AD$5,FALSE)</f>
        <v>1</v>
      </c>
      <c r="AE22" s="59">
        <f>100*VLOOKUP($A22,'2021'!$C$3:$G$385,AE$5,FALSE)</f>
        <v>2.9481132075471699</v>
      </c>
    </row>
    <row r="23" spans="1:31" x14ac:dyDescent="0.3">
      <c r="A23" t="s">
        <v>212</v>
      </c>
      <c r="B23" t="str">
        <f>VLOOKUP(A23,class!A$1:B$455,2,FALSE)</f>
        <v>Shire District</v>
      </c>
      <c r="C23" t="str">
        <f>IF(B23="Shire District",VLOOKUP(A23,counties!A$2:B$271,2,FALSE),"")</f>
        <v>Essex</v>
      </c>
      <c r="D23" t="str">
        <f>VLOOKUP($A23,classifications!$A$3:$C$336,3,FALSE)</f>
        <v>Predominantly Urban</v>
      </c>
      <c r="E23" s="59">
        <f>VLOOKUP($A23,'2015'!$L$3:$P$385,E$5,FALSE)</f>
        <v>76.37</v>
      </c>
      <c r="F23" s="59">
        <f>VLOOKUP($A23,'2015'!$L$3:$P$385,F$5,FALSE)</f>
        <v>6.7</v>
      </c>
      <c r="G23" s="59">
        <f>100*VLOOKUP($A23,'2015'!$L$3:$P$385,G$5,FALSE)</f>
        <v>8.7730784339400305</v>
      </c>
      <c r="I23" s="59">
        <f>VLOOKUP($A23,'2016'!$L$3:$P$385,I$5,FALSE)</f>
        <v>77.37</v>
      </c>
      <c r="J23" s="59">
        <f>VLOOKUP($A23,'2016'!$L$3:$P$385,J$5,FALSE)</f>
        <v>7.07</v>
      </c>
      <c r="K23" s="59">
        <f>100*VLOOKUP($A23,'2016'!$L$3:$P$385,K$5,FALSE)</f>
        <v>9.137908750161559</v>
      </c>
      <c r="M23" s="59">
        <f>VLOOKUP($A23,'2017'!$L$3:$P$385,M$5,FALSE)</f>
        <v>77.87</v>
      </c>
      <c r="N23" s="59">
        <f>VLOOKUP($A23,'2017'!$L$3:$P$385,N$5,FALSE)</f>
        <v>7.1</v>
      </c>
      <c r="O23" s="59">
        <f>100*VLOOKUP($A23,'2017'!$L$3:$P$385,O$5,FALSE)</f>
        <v>9.117760369847181</v>
      </c>
      <c r="Q23" s="59">
        <f>VLOOKUP($A23,'2018'!$L$3:$P$385,Q$5,FALSE)</f>
        <v>78.31</v>
      </c>
      <c r="R23" s="59">
        <f>VLOOKUP($A23,'2018'!$L$3:$P$385,R$5,FALSE)</f>
        <v>7.23</v>
      </c>
      <c r="S23" s="59">
        <f>100*VLOOKUP($A23,'2018'!$L$3:$P$385,S$5,FALSE)</f>
        <v>9.2325373515515299</v>
      </c>
      <c r="U23" s="59">
        <f>VLOOKUP($A23,'2019'!$L$3:$P$385,U$5,FALSE)</f>
        <v>78.5</v>
      </c>
      <c r="V23" s="59">
        <f>VLOOKUP($A23,'2019'!$L$3:$P$385,V$5,FALSE)</f>
        <v>7.15</v>
      </c>
      <c r="W23" s="59">
        <f>100*VLOOKUP($A23,'2019'!$L$3:$P$385,W$5,FALSE)</f>
        <v>9.1082802547770694</v>
      </c>
      <c r="Y23" s="59">
        <f>VLOOKUP($A23,'2020'!$C$3:$G$385,Y$5,FALSE)</f>
        <v>79.02</v>
      </c>
      <c r="Z23" s="59">
        <f>VLOOKUP($A23,'2020'!$C$3:$G$385,Z$5,FALSE)</f>
        <v>7.57</v>
      </c>
      <c r="AA23" s="59">
        <f>100*VLOOKUP($A23,'2020'!$C$3:$G$385,AA$5,FALSE)</f>
        <v>9.5798532017210789</v>
      </c>
      <c r="AC23" s="59">
        <f>VLOOKUP($A23,'2021'!$C$3:$G$385,AC$5,FALSE)</f>
        <v>79.19</v>
      </c>
      <c r="AD23" s="59">
        <f>VLOOKUP($A23,'2021'!$C$3:$G$385,AD$5,FALSE)</f>
        <v>7.47</v>
      </c>
      <c r="AE23" s="59">
        <f>100*VLOOKUP($A23,'2021'!$C$3:$G$385,AE$5,FALSE)</f>
        <v>9.4330092183356502</v>
      </c>
    </row>
    <row r="24" spans="1:31" x14ac:dyDescent="0.3">
      <c r="A24" t="s">
        <v>224</v>
      </c>
      <c r="B24" t="str">
        <f>VLOOKUP(A24,class!A$1:B$455,2,FALSE)</f>
        <v>Shire District</v>
      </c>
      <c r="C24" t="str">
        <f>IF(B24="Shire District",VLOOKUP(A24,counties!A$2:B$271,2,FALSE),"")</f>
        <v>Hampshire</v>
      </c>
      <c r="D24" t="str">
        <f>VLOOKUP($A24,classifications!$A$3:$C$336,3,FALSE)</f>
        <v>Urban with Significant Rural</v>
      </c>
      <c r="E24" s="59">
        <f>VLOOKUP($A24,'2015'!$L$3:$P$385,E$5,FALSE)</f>
        <v>73.069999999999993</v>
      </c>
      <c r="F24" s="59">
        <f>VLOOKUP($A24,'2015'!$L$3:$P$385,F$5,FALSE)</f>
        <v>12.62</v>
      </c>
      <c r="G24" s="59">
        <f>100*VLOOKUP($A24,'2015'!$L$3:$P$385,G$5,FALSE)</f>
        <v>17.271109894621599</v>
      </c>
      <c r="I24" s="59">
        <f>VLOOKUP($A24,'2016'!$L$3:$P$385,I$5,FALSE)</f>
        <v>73.55</v>
      </c>
      <c r="J24" s="59">
        <f>VLOOKUP($A24,'2016'!$L$3:$P$385,J$5,FALSE)</f>
        <v>12.14</v>
      </c>
      <c r="K24" s="59">
        <f>100*VLOOKUP($A24,'2016'!$L$3:$P$385,K$5,FALSE)</f>
        <v>16.505778382052998</v>
      </c>
      <c r="M24" s="59">
        <f>VLOOKUP($A24,'2017'!$L$3:$P$385,M$5,FALSE)</f>
        <v>74.02</v>
      </c>
      <c r="N24" s="59">
        <f>VLOOKUP($A24,'2017'!$L$3:$P$385,N$5,FALSE)</f>
        <v>11.55</v>
      </c>
      <c r="O24" s="59">
        <f>100*VLOOKUP($A24,'2017'!$L$3:$P$385,O$5,FALSE)</f>
        <v>15.603890840313401</v>
      </c>
      <c r="Q24" s="59">
        <f>VLOOKUP($A24,'2018'!$L$3:$P$385,Q$5,FALSE)</f>
        <v>74.72</v>
      </c>
      <c r="R24" s="59">
        <f>VLOOKUP($A24,'2018'!$L$3:$P$385,R$5,FALSE)</f>
        <v>11.08</v>
      </c>
      <c r="S24" s="59">
        <f>100*VLOOKUP($A24,'2018'!$L$3:$P$385,S$5,FALSE)</f>
        <v>14.828693790149899</v>
      </c>
      <c r="U24" s="59">
        <f>VLOOKUP($A24,'2019'!$L$3:$P$385,U$5,FALSE)</f>
        <v>75.77</v>
      </c>
      <c r="V24" s="59">
        <f>VLOOKUP($A24,'2019'!$L$3:$P$385,V$5,FALSE)</f>
        <v>11.13</v>
      </c>
      <c r="W24" s="59">
        <f>100*VLOOKUP($A24,'2019'!$L$3:$P$385,W$5,FALSE)</f>
        <v>14.6891909726805</v>
      </c>
      <c r="Y24" s="59">
        <f>VLOOKUP($A24,'2020'!$C$3:$G$385,Y$5,FALSE)</f>
        <v>77.25</v>
      </c>
      <c r="Z24" s="59">
        <f>VLOOKUP($A24,'2020'!$C$3:$G$385,Z$5,FALSE)</f>
        <v>11.88</v>
      </c>
      <c r="AA24" s="59">
        <f>100*VLOOKUP($A24,'2020'!$C$3:$G$385,AA$5,FALSE)</f>
        <v>15.378640776699001</v>
      </c>
      <c r="AC24" s="59">
        <f>VLOOKUP($A24,'2021'!$C$3:$G$385,AC$5,FALSE)</f>
        <v>78.45</v>
      </c>
      <c r="AD24" s="59">
        <f>VLOOKUP($A24,'2021'!$C$3:$G$385,AD$5,FALSE)</f>
        <v>12.67</v>
      </c>
      <c r="AE24" s="59">
        <f>100*VLOOKUP($A24,'2021'!$C$3:$G$385,AE$5,FALSE)</f>
        <v>16.1504142766093</v>
      </c>
    </row>
    <row r="25" spans="1:31" x14ac:dyDescent="0.3">
      <c r="A25" t="s">
        <v>281</v>
      </c>
      <c r="B25" t="str">
        <f>VLOOKUP(A25,class!A$1:B$455,2,FALSE)</f>
        <v>Shire District</v>
      </c>
      <c r="C25" t="str">
        <f>IF(B25="Shire District",VLOOKUP(A25,counties!A$2:B$271,2,FALSE),"")</f>
        <v>Nottinghamshire</v>
      </c>
      <c r="D25" t="str">
        <f>VLOOKUP($A25,classifications!$A$3:$C$336,3,FALSE)</f>
        <v>Predominantly Rural</v>
      </c>
      <c r="E25" s="59">
        <f>VLOOKUP($A25,'2015'!$L$3:$P$385,E$5,FALSE)</f>
        <v>51.1</v>
      </c>
      <c r="F25" s="59">
        <f>VLOOKUP($A25,'2015'!$L$3:$P$385,F$5,FALSE)</f>
        <v>9.89</v>
      </c>
      <c r="G25" s="59">
        <f>100*VLOOKUP($A25,'2015'!$L$3:$P$385,G$5,FALSE)</f>
        <v>19.3542074363992</v>
      </c>
      <c r="I25" s="59">
        <f>VLOOKUP($A25,'2016'!$L$3:$P$385,I$5,FALSE)</f>
        <v>51.45</v>
      </c>
      <c r="J25" s="59">
        <f>VLOOKUP($A25,'2016'!$L$3:$P$385,J$5,FALSE)</f>
        <v>9.68</v>
      </c>
      <c r="K25" s="59">
        <f>100*VLOOKUP($A25,'2016'!$L$3:$P$385,K$5,FALSE)</f>
        <v>18.814382896015498</v>
      </c>
      <c r="M25" s="59">
        <f>VLOOKUP($A25,'2017'!$L$3:$P$385,M$5,FALSE)</f>
        <v>51.85</v>
      </c>
      <c r="N25" s="59">
        <f>VLOOKUP($A25,'2017'!$L$3:$P$385,N$5,FALSE)</f>
        <v>9.49</v>
      </c>
      <c r="O25" s="59">
        <f>100*VLOOKUP($A25,'2017'!$L$3:$P$385,O$5,FALSE)</f>
        <v>18.302796528447399</v>
      </c>
      <c r="Q25" s="59">
        <f>VLOOKUP($A25,'2018'!$L$3:$P$385,Q$5,FALSE)</f>
        <v>52.19</v>
      </c>
      <c r="R25" s="59">
        <f>VLOOKUP($A25,'2018'!$L$3:$P$385,R$5,FALSE)</f>
        <v>8.89</v>
      </c>
      <c r="S25" s="59">
        <f>100*VLOOKUP($A25,'2018'!$L$3:$P$385,S$5,FALSE)</f>
        <v>17.0339145430159</v>
      </c>
      <c r="U25" s="59">
        <f>VLOOKUP($A25,'2019'!$L$3:$P$385,U$5,FALSE)</f>
        <v>52.71</v>
      </c>
      <c r="V25" s="59">
        <f>VLOOKUP($A25,'2019'!$L$3:$P$385,V$5,FALSE)</f>
        <v>8.7799999999999994</v>
      </c>
      <c r="W25" s="59">
        <f>100*VLOOKUP($A25,'2019'!$L$3:$P$385,W$5,FALSE)</f>
        <v>16.657180800607101</v>
      </c>
      <c r="Y25" s="59">
        <f>VLOOKUP($A25,'2020'!$C$3:$G$385,Y$5,FALSE)</f>
        <v>53.4</v>
      </c>
      <c r="Z25" s="59">
        <f>VLOOKUP($A25,'2020'!$C$3:$G$385,Z$5,FALSE)</f>
        <v>8.98</v>
      </c>
      <c r="AA25" s="59">
        <f>100*VLOOKUP($A25,'2020'!$C$3:$G$385,AA$5,FALSE)</f>
        <v>16.816479400749099</v>
      </c>
      <c r="AC25" s="59">
        <f>VLOOKUP($A25,'2021'!$C$3:$G$385,AC$5,FALSE)</f>
        <v>54.11</v>
      </c>
      <c r="AD25" s="59">
        <f>VLOOKUP($A25,'2021'!$C$3:$G$385,AD$5,FALSE)</f>
        <v>9</v>
      </c>
      <c r="AE25" s="59">
        <f>100*VLOOKUP($A25,'2021'!$C$3:$G$385,AE$5,FALSE)</f>
        <v>16.632785067455199</v>
      </c>
    </row>
    <row r="26" spans="1:31" x14ac:dyDescent="0.3">
      <c r="A26" t="s">
        <v>154</v>
      </c>
      <c r="B26" t="str">
        <f>VLOOKUP(A26,class!A$1:B$455,2,FALSE)</f>
        <v>Unitary Authority</v>
      </c>
      <c r="C26" t="str">
        <f>IF(B26="Shire District",VLOOKUP(A26,counties!A$2:B$271,2,FALSE),"")</f>
        <v/>
      </c>
      <c r="D26" t="str">
        <f>VLOOKUP($A26,classifications!$A$3:$C$336,3,FALSE)</f>
        <v>Urban with Significant Rural</v>
      </c>
      <c r="E26" s="59">
        <f>VLOOKUP($A26,'2015'!$L$3:$P$385,E$5,FALSE)</f>
        <v>78.599999999999994</v>
      </c>
      <c r="F26" s="59">
        <f>VLOOKUP($A26,'2015'!$L$3:$P$385,F$5,FALSE)</f>
        <v>12.38</v>
      </c>
      <c r="G26" s="59">
        <f>100*VLOOKUP($A26,'2015'!$L$3:$P$385,G$5,FALSE)</f>
        <v>15.750636132315499</v>
      </c>
      <c r="I26" s="59">
        <f>VLOOKUP($A26,'2016'!$L$3:$P$385,I$5,FALSE)</f>
        <v>79.58</v>
      </c>
      <c r="J26" s="59">
        <f>VLOOKUP($A26,'2016'!$L$3:$P$385,J$5,FALSE)</f>
        <v>11.99</v>
      </c>
      <c r="K26" s="59">
        <f>100*VLOOKUP($A26,'2016'!$L$3:$P$385,K$5,FALSE)</f>
        <v>15.066599648152801</v>
      </c>
      <c r="M26" s="59">
        <f>VLOOKUP($A26,'2017'!$L$3:$P$385,M$5,FALSE)</f>
        <v>80.63</v>
      </c>
      <c r="N26" s="59">
        <f>VLOOKUP($A26,'2017'!$L$3:$P$385,N$5,FALSE)</f>
        <v>12.01</v>
      </c>
      <c r="O26" s="59">
        <f>100*VLOOKUP($A26,'2017'!$L$3:$P$385,O$5,FALSE)</f>
        <v>14.895200297656</v>
      </c>
      <c r="Q26" s="59">
        <f>VLOOKUP($A26,'2018'!$L$3:$P$385,Q$5,FALSE)</f>
        <v>81.739999999999995</v>
      </c>
      <c r="R26" s="59">
        <f>VLOOKUP($A26,'2018'!$L$3:$P$385,R$5,FALSE)</f>
        <v>11.84</v>
      </c>
      <c r="S26" s="59">
        <f>100*VLOOKUP($A26,'2018'!$L$3:$P$385,S$5,FALSE)</f>
        <v>14.484952287741601</v>
      </c>
      <c r="U26" s="59">
        <f>VLOOKUP($A26,'2019'!$L$3:$P$385,U$5,FALSE)</f>
        <v>82.96</v>
      </c>
      <c r="V26" s="59">
        <f>VLOOKUP($A26,'2019'!$L$3:$P$385,V$5,FALSE)</f>
        <v>12.4</v>
      </c>
      <c r="W26" s="59">
        <f>100*VLOOKUP($A26,'2019'!$L$3:$P$385,W$5,FALSE)</f>
        <v>14.946962391513999</v>
      </c>
      <c r="Y26" s="59">
        <f>VLOOKUP($A26,'2020'!$C$3:$G$385,Y$5,FALSE)</f>
        <v>84.35</v>
      </c>
      <c r="Z26" s="59">
        <f>VLOOKUP($A26,'2020'!$C$3:$G$385,Z$5,FALSE)</f>
        <v>13.45</v>
      </c>
      <c r="AA26" s="59">
        <f>100*VLOOKUP($A26,'2020'!$C$3:$G$385,AA$5,FALSE)</f>
        <v>15.9454653230587</v>
      </c>
      <c r="AC26" s="59">
        <f>VLOOKUP($A26,'2021'!$C$3:$G$385,AC$5,FALSE)</f>
        <v>84.93</v>
      </c>
      <c r="AD26" s="59">
        <f>VLOOKUP($A26,'2021'!$C$3:$G$385,AD$5,FALSE)</f>
        <v>13.75</v>
      </c>
      <c r="AE26" s="59">
        <f>100*VLOOKUP($A26,'2021'!$C$3:$G$385,AE$5,FALSE)</f>
        <v>16.189803367479101</v>
      </c>
    </row>
    <row r="27" spans="1:31" x14ac:dyDescent="0.3">
      <c r="A27" t="s">
        <v>185</v>
      </c>
      <c r="B27" t="str">
        <f>VLOOKUP(A27,class!A$1:B$455,2,FALSE)</f>
        <v>Unitary Authority</v>
      </c>
      <c r="C27" t="str">
        <f>IF(B27="Shire District",VLOOKUP(A27,counties!A$2:B$271,2,FALSE),"")</f>
        <v/>
      </c>
      <c r="D27" t="str">
        <f>VLOOKUP($A27,classifications!$A$3:$C$336,3,FALSE)</f>
        <v>Urban with Significant Rural</v>
      </c>
      <c r="E27" s="59">
        <f>VLOOKUP($A27,'2015'!$L$3:$P$385,E$5,FALSE)</f>
        <v>70.36</v>
      </c>
      <c r="F27" s="59">
        <f>VLOOKUP($A27,'2015'!$L$3:$P$385,F$5,FALSE)</f>
        <v>11.24</v>
      </c>
      <c r="G27" s="59">
        <f>100*VLOOKUP($A27,'2015'!$L$3:$P$385,G$5,FALSE)</f>
        <v>15.9749857873792</v>
      </c>
      <c r="I27" s="59">
        <f>VLOOKUP($A27,'2016'!$L$3:$P$385,I$5,FALSE)</f>
        <v>71.459999999999994</v>
      </c>
      <c r="J27" s="59">
        <f>VLOOKUP($A27,'2016'!$L$3:$P$385,J$5,FALSE)</f>
        <v>10.29</v>
      </c>
      <c r="K27" s="59">
        <f>100*VLOOKUP($A27,'2016'!$L$3:$P$385,K$5,FALSE)</f>
        <v>14.399664147774999</v>
      </c>
      <c r="M27" s="59">
        <f>VLOOKUP($A27,'2017'!$L$3:$P$385,M$5,FALSE)</f>
        <v>72.8</v>
      </c>
      <c r="N27" s="59">
        <f>VLOOKUP($A27,'2017'!$L$3:$P$385,N$5,FALSE)</f>
        <v>10.56</v>
      </c>
      <c r="O27" s="59">
        <f>100*VLOOKUP($A27,'2017'!$L$3:$P$385,O$5,FALSE)</f>
        <v>14.505494505494502</v>
      </c>
      <c r="Q27" s="59">
        <f>VLOOKUP($A27,'2018'!$L$3:$P$385,Q$5,FALSE)</f>
        <v>74.010000000000005</v>
      </c>
      <c r="R27" s="59">
        <f>VLOOKUP($A27,'2018'!$L$3:$P$385,R$5,FALSE)</f>
        <v>10.34</v>
      </c>
      <c r="S27" s="59">
        <f>100*VLOOKUP($A27,'2018'!$L$3:$P$385,S$5,FALSE)</f>
        <v>13.9710849885151</v>
      </c>
      <c r="U27" s="59">
        <f>VLOOKUP($A27,'2019'!$L$3:$P$385,U$5,FALSE)</f>
        <v>75.39</v>
      </c>
      <c r="V27" s="59">
        <f>VLOOKUP($A27,'2019'!$L$3:$P$385,V$5,FALSE)</f>
        <v>10.86</v>
      </c>
      <c r="W27" s="59">
        <f>100*VLOOKUP($A27,'2019'!$L$3:$P$385,W$5,FALSE)</f>
        <v>14.4050935137286</v>
      </c>
      <c r="Y27" s="59">
        <f>VLOOKUP($A27,'2020'!$C$3:$G$385,Y$5,FALSE)</f>
        <v>76.73</v>
      </c>
      <c r="Z27" s="59">
        <f>VLOOKUP($A27,'2020'!$C$3:$G$385,Z$5,FALSE)</f>
        <v>11.6</v>
      </c>
      <c r="AA27" s="59">
        <f>100*VLOOKUP($A27,'2020'!$C$3:$G$385,AA$5,FALSE)</f>
        <v>15.1179460445719</v>
      </c>
      <c r="AC27" s="59">
        <f>VLOOKUP($A27,'2021'!$C$3:$G$385,AC$5,FALSE)</f>
        <v>77.650000000000006</v>
      </c>
      <c r="AD27" s="59">
        <f>VLOOKUP($A27,'2021'!$C$3:$G$385,AD$5,FALSE)</f>
        <v>11.77</v>
      </c>
      <c r="AE27" s="59">
        <f>100*VLOOKUP($A27,'2021'!$C$3:$G$385,AE$5,FALSE)</f>
        <v>15.157759175788801</v>
      </c>
    </row>
    <row r="28" spans="1:31" x14ac:dyDescent="0.3">
      <c r="A28" t="s">
        <v>363</v>
      </c>
      <c r="B28" t="str">
        <f>VLOOKUP(A28,class!A$1:B$455,2,FALSE)</f>
        <v>London Borough</v>
      </c>
      <c r="C28" t="str">
        <f>IF(B28="Shire District",VLOOKUP(A28,counties!A$2:B$271,2,FALSE),"")</f>
        <v/>
      </c>
      <c r="D28" t="str">
        <f>VLOOKUP($A28,classifications!$A$3:$C$336,3,FALSE)</f>
        <v>Predominantly Urban</v>
      </c>
      <c r="E28" s="59">
        <f>VLOOKUP($A28,'2015'!$L$3:$P$385,E$5,FALSE)</f>
        <v>96.43</v>
      </c>
      <c r="F28" s="59">
        <f>VLOOKUP($A28,'2015'!$L$3:$P$385,F$5,FALSE)</f>
        <v>7.25</v>
      </c>
      <c r="G28" s="59">
        <f>100*VLOOKUP($A28,'2015'!$L$3:$P$385,G$5,FALSE)</f>
        <v>7.5184071347091193</v>
      </c>
      <c r="I28" s="59">
        <f>VLOOKUP($A28,'2016'!$L$3:$P$385,I$5,FALSE)</f>
        <v>97.2</v>
      </c>
      <c r="J28" s="59">
        <f>VLOOKUP($A28,'2016'!$L$3:$P$385,J$5,FALSE)</f>
        <v>7.15</v>
      </c>
      <c r="K28" s="59">
        <f>100*VLOOKUP($A28,'2016'!$L$3:$P$385,K$5,FALSE)</f>
        <v>7.3559670781893001</v>
      </c>
      <c r="M28" s="59">
        <f>VLOOKUP($A28,'2017'!$L$3:$P$385,M$5,FALSE)</f>
        <v>97.88</v>
      </c>
      <c r="N28" s="59">
        <f>VLOOKUP($A28,'2017'!$L$3:$P$385,N$5,FALSE)</f>
        <v>7.68</v>
      </c>
      <c r="O28" s="59">
        <f>100*VLOOKUP($A28,'2017'!$L$3:$P$385,O$5,FALSE)</f>
        <v>7.8463424601552898</v>
      </c>
      <c r="Q28" s="59">
        <f>VLOOKUP($A28,'2018'!$L$3:$P$385,Q$5,FALSE)</f>
        <v>98.51</v>
      </c>
      <c r="R28" s="59">
        <f>VLOOKUP($A28,'2018'!$L$3:$P$385,R$5,FALSE)</f>
        <v>8.39</v>
      </c>
      <c r="S28" s="59">
        <f>100*VLOOKUP($A28,'2018'!$L$3:$P$385,S$5,FALSE)</f>
        <v>8.5169018373769187</v>
      </c>
      <c r="U28" s="59">
        <f>VLOOKUP($A28,'2019'!$L$3:$P$385,U$5,FALSE)</f>
        <v>98.84</v>
      </c>
      <c r="V28" s="59">
        <f>VLOOKUP($A28,'2019'!$L$3:$P$385,V$5,FALSE)</f>
        <v>8.57</v>
      </c>
      <c r="W28" s="59">
        <f>100*VLOOKUP($A28,'2019'!$L$3:$P$385,W$5,FALSE)</f>
        <v>8.670578713071631</v>
      </c>
      <c r="Y28" s="59">
        <f>VLOOKUP($A28,'2020'!$C$3:$G$385,Y$5,FALSE)</f>
        <v>99.17</v>
      </c>
      <c r="Z28" s="59">
        <f>VLOOKUP($A28,'2020'!$C$3:$G$385,Z$5,FALSE)</f>
        <v>8.7899999999999991</v>
      </c>
      <c r="AA28" s="59">
        <f>100*VLOOKUP($A28,'2020'!$C$3:$G$385,AA$5,FALSE)</f>
        <v>8.86356761117273</v>
      </c>
      <c r="AC28" s="59">
        <f>VLOOKUP($A28,'2021'!$C$3:$G$385,AC$5,FALSE)</f>
        <v>99.43</v>
      </c>
      <c r="AD28" s="59">
        <f>VLOOKUP($A28,'2021'!$C$3:$G$385,AD$5,FALSE)</f>
        <v>8.92</v>
      </c>
      <c r="AE28" s="59">
        <f>100*VLOOKUP($A28,'2021'!$C$3:$G$385,AE$5,FALSE)</f>
        <v>8.9711354721914898</v>
      </c>
    </row>
    <row r="29" spans="1:31" x14ac:dyDescent="0.3">
      <c r="A29" t="s">
        <v>348</v>
      </c>
      <c r="B29" t="str">
        <f>VLOOKUP(A29,class!A$1:B$455,2,FALSE)</f>
        <v>Metropolitan District</v>
      </c>
      <c r="C29" t="str">
        <f>IF(B29="Shire District",VLOOKUP(A29,counties!A$2:B$271,2,FALSE),"")</f>
        <v/>
      </c>
      <c r="D29" t="str">
        <f>VLOOKUP($A29,classifications!$A$3:$C$336,3,FALSE)</f>
        <v>Predominantly Urban</v>
      </c>
      <c r="E29" s="59">
        <f>VLOOKUP($A29,'2015'!$L$3:$P$385,E$5,FALSE)</f>
        <v>432.55</v>
      </c>
      <c r="F29" s="59">
        <f>VLOOKUP($A29,'2015'!$L$3:$P$385,F$5,FALSE)</f>
        <v>46.1</v>
      </c>
      <c r="G29" s="59">
        <f>100*VLOOKUP($A29,'2015'!$L$3:$P$385,G$5,FALSE)</f>
        <v>10.6577274303549</v>
      </c>
      <c r="I29" s="59">
        <f>VLOOKUP($A29,'2016'!$L$3:$P$385,I$5,FALSE)</f>
        <v>435.45</v>
      </c>
      <c r="J29" s="59">
        <f>VLOOKUP($A29,'2016'!$L$3:$P$385,J$5,FALSE)</f>
        <v>47</v>
      </c>
      <c r="K29" s="59">
        <f>100*VLOOKUP($A29,'2016'!$L$3:$P$385,K$5,FALSE)</f>
        <v>10.793432081754501</v>
      </c>
      <c r="M29" s="59">
        <f>VLOOKUP($A29,'2017'!$L$3:$P$385,M$5,FALSE)</f>
        <v>438.11</v>
      </c>
      <c r="N29" s="59">
        <f>VLOOKUP($A29,'2017'!$L$3:$P$385,N$5,FALSE)</f>
        <v>48.56</v>
      </c>
      <c r="O29" s="59">
        <f>100*VLOOKUP($A29,'2017'!$L$3:$P$385,O$5,FALSE)</f>
        <v>11.0839743443427</v>
      </c>
      <c r="Q29" s="59">
        <f>VLOOKUP($A29,'2018'!$L$3:$P$385,Q$5,FALSE)</f>
        <v>440.95</v>
      </c>
      <c r="R29" s="59">
        <f>VLOOKUP($A29,'2018'!$L$3:$P$385,R$5,FALSE)</f>
        <v>50.17</v>
      </c>
      <c r="S29" s="59">
        <f>100*VLOOKUP($A29,'2018'!$L$3:$P$385,S$5,FALSE)</f>
        <v>11.377707223041201</v>
      </c>
      <c r="U29" s="59">
        <f>VLOOKUP($A29,'2019'!$L$3:$P$385,U$5,FALSE)</f>
        <v>444.44</v>
      </c>
      <c r="V29" s="59">
        <f>VLOOKUP($A29,'2019'!$L$3:$P$385,V$5,FALSE)</f>
        <v>52.52</v>
      </c>
      <c r="W29" s="59">
        <f>100*VLOOKUP($A29,'2019'!$L$3:$P$385,W$5,FALSE)</f>
        <v>11.817118171181699</v>
      </c>
      <c r="Y29" s="59">
        <f>VLOOKUP($A29,'2020'!$C$3:$G$385,Y$5,FALSE)</f>
        <v>448.57</v>
      </c>
      <c r="Z29" s="59">
        <f>VLOOKUP($A29,'2020'!$C$3:$G$385,Z$5,FALSE)</f>
        <v>55.5</v>
      </c>
      <c r="AA29" s="59">
        <f>100*VLOOKUP($A29,'2020'!$C$3:$G$385,AA$5,FALSE)</f>
        <v>12.372650868314899</v>
      </c>
      <c r="AC29" s="59">
        <f>VLOOKUP($A29,'2021'!$C$3:$G$385,AC$5,FALSE)</f>
        <v>451.88</v>
      </c>
      <c r="AD29" s="59">
        <f>VLOOKUP($A29,'2021'!$C$3:$G$385,AD$5,FALSE)</f>
        <v>58.13</v>
      </c>
      <c r="AE29" s="59">
        <f>100*VLOOKUP($A29,'2021'!$C$3:$G$385,AE$5,FALSE)</f>
        <v>12.864034699477699</v>
      </c>
    </row>
    <row r="30" spans="1:31" x14ac:dyDescent="0.3">
      <c r="A30" t="s">
        <v>265</v>
      </c>
      <c r="B30" t="str">
        <f>VLOOKUP(A30,class!A$1:B$455,2,FALSE)</f>
        <v>Shire District</v>
      </c>
      <c r="C30" t="str">
        <f>IF(B30="Shire District",VLOOKUP(A30,counties!A$2:B$271,2,FALSE),"")</f>
        <v>Leicestershire</v>
      </c>
      <c r="D30" t="str">
        <f>VLOOKUP($A30,classifications!$A$3:$C$336,3,FALSE)</f>
        <v>Predominantly Urban</v>
      </c>
      <c r="E30" s="59">
        <f>VLOOKUP($A30,'2015'!$L$3:$P$385,E$5,FALSE)</f>
        <v>40.35</v>
      </c>
      <c r="F30" s="59">
        <f>VLOOKUP($A30,'2015'!$L$3:$P$385,F$5,FALSE)</f>
        <v>1.24</v>
      </c>
      <c r="G30" s="59">
        <f>100*VLOOKUP($A30,'2015'!$L$3:$P$385,G$5,FALSE)</f>
        <v>3.0731102850061998</v>
      </c>
      <c r="I30" s="59">
        <f>VLOOKUP($A30,'2016'!$L$3:$P$385,I$5,FALSE)</f>
        <v>41.06</v>
      </c>
      <c r="J30" s="59">
        <f>VLOOKUP($A30,'2016'!$L$3:$P$385,J$5,FALSE)</f>
        <v>0.83</v>
      </c>
      <c r="K30" s="59">
        <f>100*VLOOKUP($A30,'2016'!$L$3:$P$385,K$5,FALSE)</f>
        <v>2.02143205065757</v>
      </c>
      <c r="M30" s="59">
        <f>VLOOKUP($A30,'2017'!$L$3:$P$385,M$5,FALSE)</f>
        <v>41.85</v>
      </c>
      <c r="N30" s="59">
        <f>VLOOKUP($A30,'2017'!$L$3:$P$385,N$5,FALSE)</f>
        <v>1.08</v>
      </c>
      <c r="O30" s="59">
        <f>100*VLOOKUP($A30,'2017'!$L$3:$P$385,O$5,FALSE)</f>
        <v>2.5806451612903203</v>
      </c>
      <c r="Q30" s="59">
        <f>VLOOKUP($A30,'2018'!$L$3:$P$385,Q$5,FALSE)</f>
        <v>42.51</v>
      </c>
      <c r="R30" s="59">
        <f>VLOOKUP($A30,'2018'!$L$3:$P$385,R$5,FALSE)</f>
        <v>1.1100000000000001</v>
      </c>
      <c r="S30" s="59">
        <f>100*VLOOKUP($A30,'2018'!$L$3:$P$385,S$5,FALSE)</f>
        <v>2.6111503175723398</v>
      </c>
      <c r="U30" s="59">
        <f>VLOOKUP($A30,'2019'!$L$3:$P$385,U$5,FALSE)</f>
        <v>42.96</v>
      </c>
      <c r="V30" s="59">
        <f>VLOOKUP($A30,'2019'!$L$3:$P$385,V$5,FALSE)</f>
        <v>1.35</v>
      </c>
      <c r="W30" s="59">
        <f>100*VLOOKUP($A30,'2019'!$L$3:$P$385,W$5,FALSE)</f>
        <v>3.14245810055866</v>
      </c>
      <c r="Y30" s="59">
        <f>VLOOKUP($A30,'2020'!$C$3:$G$385,Y$5,FALSE)</f>
        <v>43.36</v>
      </c>
      <c r="Z30" s="59">
        <f>VLOOKUP($A30,'2020'!$C$3:$G$385,Z$5,FALSE)</f>
        <v>1.37</v>
      </c>
      <c r="AA30" s="59">
        <f>100*VLOOKUP($A30,'2020'!$C$3:$G$385,AA$5,FALSE)</f>
        <v>3.1595940959409603</v>
      </c>
      <c r="AC30" s="59">
        <f>VLOOKUP($A30,'2021'!$C$3:$G$385,AC$5,FALSE)</f>
        <v>43.65</v>
      </c>
      <c r="AD30" s="59">
        <f>VLOOKUP($A30,'2021'!$C$3:$G$385,AD$5,FALSE)</f>
        <v>1.34</v>
      </c>
      <c r="AE30" s="59">
        <f>100*VLOOKUP($A30,'2021'!$C$3:$G$385,AE$5,FALSE)</f>
        <v>3.0698739977090503</v>
      </c>
    </row>
    <row r="31" spans="1:31" x14ac:dyDescent="0.3">
      <c r="A31" t="s">
        <v>135</v>
      </c>
      <c r="B31" t="str">
        <f>VLOOKUP(A31,class!A$1:B$455,2,FALSE)</f>
        <v>Unitary Authority</v>
      </c>
      <c r="C31" t="str">
        <f>IF(B31="Shire District",VLOOKUP(A31,counties!A$2:B$271,2,FALSE),"")</f>
        <v/>
      </c>
      <c r="D31" t="str">
        <f>VLOOKUP($A31,classifications!$A$3:$C$336,3,FALSE)</f>
        <v>Predominantly Urban</v>
      </c>
      <c r="E31" s="59">
        <f>VLOOKUP($A31,'2015'!$L$3:$P$385,E$5,FALSE)</f>
        <v>60.48</v>
      </c>
      <c r="F31" s="59">
        <f>VLOOKUP($A31,'2015'!$L$3:$P$385,F$5,FALSE)</f>
        <v>2.5</v>
      </c>
      <c r="G31" s="59">
        <f>100*VLOOKUP($A31,'2015'!$L$3:$P$385,G$5,FALSE)</f>
        <v>4.1335978835978802</v>
      </c>
      <c r="I31" s="59">
        <f>VLOOKUP($A31,'2016'!$L$3:$P$385,I$5,FALSE)</f>
        <v>60.57</v>
      </c>
      <c r="J31" s="59">
        <f>VLOOKUP($A31,'2016'!$L$3:$P$385,J$5,FALSE)</f>
        <v>2.37</v>
      </c>
      <c r="K31" s="59">
        <f>100*VLOOKUP($A31,'2016'!$L$3:$P$385,K$5,FALSE)</f>
        <v>3.9128281327389796</v>
      </c>
      <c r="M31" s="59">
        <f>VLOOKUP($A31,'2017'!$L$3:$P$385,M$5,FALSE)</f>
        <v>60.65</v>
      </c>
      <c r="N31" s="59">
        <f>VLOOKUP($A31,'2017'!$L$3:$P$385,N$5,FALSE)</f>
        <v>2.2400000000000002</v>
      </c>
      <c r="O31" s="59">
        <f>100*VLOOKUP($A31,'2017'!$L$3:$P$385,O$5,FALSE)</f>
        <v>3.6933223413025602</v>
      </c>
      <c r="Q31" s="59">
        <f>VLOOKUP($A31,'2018'!$L$3:$P$385,Q$5,FALSE)</f>
        <v>60.92</v>
      </c>
      <c r="R31" s="59">
        <f>VLOOKUP($A31,'2018'!$L$3:$P$385,R$5,FALSE)</f>
        <v>1.71</v>
      </c>
      <c r="S31" s="59">
        <f>100*VLOOKUP($A31,'2018'!$L$3:$P$385,S$5,FALSE)</f>
        <v>2.8069599474720897</v>
      </c>
      <c r="U31" s="59">
        <f>VLOOKUP($A31,'2019'!$L$3:$P$385,U$5,FALSE)</f>
        <v>61.34</v>
      </c>
      <c r="V31" s="59">
        <f>VLOOKUP($A31,'2019'!$L$3:$P$385,V$5,FALSE)</f>
        <v>1.56</v>
      </c>
      <c r="W31" s="59">
        <f>100*VLOOKUP($A31,'2019'!$L$3:$P$385,W$5,FALSE)</f>
        <v>2.5432018258884899</v>
      </c>
      <c r="Y31" s="59">
        <f>VLOOKUP($A31,'2020'!$C$3:$G$385,Y$5,FALSE)</f>
        <v>61.58</v>
      </c>
      <c r="Z31" s="59">
        <f>VLOOKUP($A31,'2020'!$C$3:$G$385,Z$5,FALSE)</f>
        <v>1.83</v>
      </c>
      <c r="AA31" s="59">
        <f>100*VLOOKUP($A31,'2020'!$C$3:$G$385,AA$5,FALSE)</f>
        <v>2.9717440727508904</v>
      </c>
      <c r="AC31" s="59">
        <f>VLOOKUP($A31,'2021'!$C$3:$G$385,AC$5,FALSE)</f>
        <v>62.08</v>
      </c>
      <c r="AD31" s="59">
        <f>VLOOKUP($A31,'2021'!$C$3:$G$385,AD$5,FALSE)</f>
        <v>2</v>
      </c>
      <c r="AE31" s="59">
        <f>100*VLOOKUP($A31,'2021'!$C$3:$G$385,AE$5,FALSE)</f>
        <v>3.2216494845360799</v>
      </c>
    </row>
    <row r="32" spans="1:31" x14ac:dyDescent="0.3">
      <c r="A32" t="s">
        <v>137</v>
      </c>
      <c r="B32" t="str">
        <f>VLOOKUP(A32,class!A$1:B$455,2,FALSE)</f>
        <v>Unitary Authority</v>
      </c>
      <c r="C32" t="str">
        <f>IF(B32="Shire District",VLOOKUP(A32,counties!A$2:B$271,2,FALSE),"")</f>
        <v/>
      </c>
      <c r="D32" t="str">
        <f>VLOOKUP($A32,classifications!$A$3:$C$336,3,FALSE)</f>
        <v>Predominantly Urban</v>
      </c>
      <c r="E32" s="59">
        <f>VLOOKUP($A32,'2015'!$L$3:$P$385,E$5,FALSE)</f>
        <v>71.06</v>
      </c>
      <c r="F32" s="59">
        <f>VLOOKUP($A32,'2015'!$L$3:$P$385,F$5,FALSE)</f>
        <v>8.5500000000000007</v>
      </c>
      <c r="G32" s="59">
        <f>100*VLOOKUP($A32,'2015'!$L$3:$P$385,G$5,FALSE)</f>
        <v>12.032085561497299</v>
      </c>
      <c r="I32" s="59">
        <f>VLOOKUP($A32,'2016'!$L$3:$P$385,I$5,FALSE)</f>
        <v>70.989999999999995</v>
      </c>
      <c r="J32" s="59">
        <f>VLOOKUP($A32,'2016'!$L$3:$P$385,J$5,FALSE)</f>
        <v>8.23</v>
      </c>
      <c r="K32" s="59">
        <f>100*VLOOKUP($A32,'2016'!$L$3:$P$385,K$5,FALSE)</f>
        <v>11.593182138329301</v>
      </c>
      <c r="M32" s="59">
        <f>VLOOKUP($A32,'2017'!$L$3:$P$385,M$5,FALSE)</f>
        <v>71.28</v>
      </c>
      <c r="N32" s="59">
        <f>VLOOKUP($A32,'2017'!$L$3:$P$385,N$5,FALSE)</f>
        <v>8.3000000000000007</v>
      </c>
      <c r="O32" s="59">
        <f>100*VLOOKUP($A32,'2017'!$L$3:$P$385,O$5,FALSE)</f>
        <v>11.6442199775533</v>
      </c>
      <c r="Q32" s="59">
        <f>VLOOKUP($A32,'2018'!$L$3:$P$385,Q$5,FALSE)</f>
        <v>71.44</v>
      </c>
      <c r="R32" s="59">
        <f>VLOOKUP($A32,'2018'!$L$3:$P$385,R$5,FALSE)</f>
        <v>7.94</v>
      </c>
      <c r="S32" s="59">
        <f>100*VLOOKUP($A32,'2018'!$L$3:$P$385,S$5,FALSE)</f>
        <v>11.1142217245241</v>
      </c>
      <c r="U32" s="59">
        <f>VLOOKUP($A32,'2019'!$L$3:$P$385,U$5,FALSE)</f>
        <v>71.680000000000007</v>
      </c>
      <c r="V32" s="59">
        <f>VLOOKUP($A32,'2019'!$L$3:$P$385,V$5,FALSE)</f>
        <v>7.98</v>
      </c>
      <c r="W32" s="59">
        <f>100*VLOOKUP($A32,'2019'!$L$3:$P$385,W$5,FALSE)</f>
        <v>11.1328125</v>
      </c>
      <c r="Y32" s="59">
        <f>VLOOKUP($A32,'2020'!$C$3:$G$385,Y$5,FALSE)</f>
        <v>71.900000000000006</v>
      </c>
      <c r="Z32" s="59">
        <f>VLOOKUP($A32,'2020'!$C$3:$G$385,Z$5,FALSE)</f>
        <v>7.85</v>
      </c>
      <c r="AA32" s="59">
        <f>100*VLOOKUP($A32,'2020'!$C$3:$G$385,AA$5,FALSE)</f>
        <v>10.9179415855355</v>
      </c>
      <c r="AC32" s="59">
        <f>VLOOKUP($A32,'2021'!$C$3:$G$385,AC$5,FALSE)</f>
        <v>72</v>
      </c>
      <c r="AD32" s="59">
        <f>VLOOKUP($A32,'2021'!$C$3:$G$385,AD$5,FALSE)</f>
        <v>7.67</v>
      </c>
      <c r="AE32" s="59">
        <f>100*VLOOKUP($A32,'2021'!$C$3:$G$385,AE$5,FALSE)</f>
        <v>10.6527777777778</v>
      </c>
    </row>
    <row r="33" spans="1:31" x14ac:dyDescent="0.3">
      <c r="A33" t="s">
        <v>197</v>
      </c>
      <c r="B33" t="str">
        <f>VLOOKUP(A33,class!A$1:B$455,2,FALSE)</f>
        <v>Shire District</v>
      </c>
      <c r="C33" t="str">
        <f>IF(B33="Shire District",VLOOKUP(A33,counties!A$2:B$271,2,FALSE),"")</f>
        <v>Derbyshire</v>
      </c>
      <c r="D33" t="str">
        <f>VLOOKUP($A33,classifications!$A$3:$C$336,3,FALSE)</f>
        <v>Urban with Significant Rural</v>
      </c>
      <c r="E33" s="59">
        <f>VLOOKUP($A33,'2015'!$L$3:$P$385,E$5,FALSE)</f>
        <v>35.020000000000003</v>
      </c>
      <c r="F33" s="59">
        <f>VLOOKUP($A33,'2015'!$L$3:$P$385,F$5,FALSE)</f>
        <v>2.33</v>
      </c>
      <c r="G33" s="59">
        <f>100*VLOOKUP($A33,'2015'!$L$3:$P$385,G$5,FALSE)</f>
        <v>6.6533409480297001</v>
      </c>
      <c r="I33" s="59">
        <f>VLOOKUP($A33,'2016'!$L$3:$P$385,I$5,FALSE)</f>
        <v>35.24</v>
      </c>
      <c r="J33" s="59">
        <f>VLOOKUP($A33,'2016'!$L$3:$P$385,J$5,FALSE)</f>
        <v>2.06</v>
      </c>
      <c r="K33" s="59">
        <f>100*VLOOKUP($A33,'2016'!$L$3:$P$385,K$5,FALSE)</f>
        <v>5.8456299659477899</v>
      </c>
      <c r="M33" s="59">
        <f>VLOOKUP($A33,'2017'!$L$3:$P$385,M$5,FALSE)</f>
        <v>35.58</v>
      </c>
      <c r="N33" s="59">
        <f>VLOOKUP($A33,'2017'!$L$3:$P$385,N$5,FALSE)</f>
        <v>2</v>
      </c>
      <c r="O33" s="59">
        <f>100*VLOOKUP($A33,'2017'!$L$3:$P$385,O$5,FALSE)</f>
        <v>5.6211354693648099</v>
      </c>
      <c r="Q33" s="59">
        <f>VLOOKUP($A33,'2018'!$L$3:$P$385,Q$5,FALSE)</f>
        <v>35.9</v>
      </c>
      <c r="R33" s="59">
        <f>VLOOKUP($A33,'2018'!$L$3:$P$385,R$5,FALSE)</f>
        <v>1.64</v>
      </c>
      <c r="S33" s="59">
        <f>100*VLOOKUP($A33,'2018'!$L$3:$P$385,S$5,FALSE)</f>
        <v>4.5682451253481897</v>
      </c>
      <c r="U33" s="59">
        <f>VLOOKUP($A33,'2019'!$L$3:$P$385,U$5,FALSE)</f>
        <v>36.29</v>
      </c>
      <c r="V33" s="59">
        <f>VLOOKUP($A33,'2019'!$L$3:$P$385,V$5,FALSE)</f>
        <v>1.33</v>
      </c>
      <c r="W33" s="59">
        <f>100*VLOOKUP($A33,'2019'!$L$3:$P$385,W$5,FALSE)</f>
        <v>3.6649214659685905</v>
      </c>
      <c r="Y33" s="59">
        <f>VLOOKUP($A33,'2020'!$C$3:$G$385,Y$5,FALSE)</f>
        <v>36.69</v>
      </c>
      <c r="Z33" s="59">
        <f>VLOOKUP($A33,'2020'!$C$3:$G$385,Z$5,FALSE)</f>
        <v>1.25</v>
      </c>
      <c r="AA33" s="59">
        <f>100*VLOOKUP($A33,'2020'!$C$3:$G$385,AA$5,FALSE)</f>
        <v>3.4069228672662799</v>
      </c>
      <c r="AC33" s="59">
        <f>VLOOKUP($A33,'2021'!$C$3:$G$385,AC$5,FALSE)</f>
        <v>37.11</v>
      </c>
      <c r="AD33" s="59">
        <f>VLOOKUP($A33,'2021'!$C$3:$G$385,AD$5,FALSE)</f>
        <v>1.21</v>
      </c>
      <c r="AE33" s="59">
        <f>100*VLOOKUP($A33,'2021'!$C$3:$G$385,AE$5,FALSE)</f>
        <v>3.26057666397198</v>
      </c>
    </row>
    <row r="34" spans="1:31" x14ac:dyDescent="0.3">
      <c r="A34" t="s">
        <v>324</v>
      </c>
      <c r="B34" t="str">
        <f>VLOOKUP(A34,class!A$1:B$455,2,FALSE)</f>
        <v>Metropolitan District</v>
      </c>
      <c r="C34" t="str">
        <f>IF(B34="Shire District",VLOOKUP(A34,counties!A$2:B$271,2,FALSE),"")</f>
        <v/>
      </c>
      <c r="D34" t="str">
        <f>VLOOKUP($A34,classifications!$A$3:$C$336,3,FALSE)</f>
        <v>Predominantly Urban</v>
      </c>
      <c r="E34" s="59">
        <f>VLOOKUP($A34,'2015'!$L$3:$P$385,E$5,FALSE)</f>
        <v>123.21</v>
      </c>
      <c r="F34" s="59">
        <f>VLOOKUP($A34,'2015'!$L$3:$P$385,F$5,FALSE)</f>
        <v>7.84</v>
      </c>
      <c r="G34" s="59">
        <f>100*VLOOKUP($A34,'2015'!$L$3:$P$385,G$5,FALSE)</f>
        <v>6.3631198766333901</v>
      </c>
      <c r="I34" s="59">
        <f>VLOOKUP($A34,'2016'!$L$3:$P$385,I$5,FALSE)</f>
        <v>123.63</v>
      </c>
      <c r="J34" s="59">
        <f>VLOOKUP($A34,'2016'!$L$3:$P$385,J$5,FALSE)</f>
        <v>7.46</v>
      </c>
      <c r="K34" s="59">
        <f>100*VLOOKUP($A34,'2016'!$L$3:$P$385,K$5,FALSE)</f>
        <v>6.0341341098438903</v>
      </c>
      <c r="M34" s="59">
        <f>VLOOKUP($A34,'2017'!$L$3:$P$385,M$5,FALSE)</f>
        <v>124.12</v>
      </c>
      <c r="N34" s="59">
        <f>VLOOKUP($A34,'2017'!$L$3:$P$385,N$5,FALSE)</f>
        <v>7.6</v>
      </c>
      <c r="O34" s="59">
        <f>100*VLOOKUP($A34,'2017'!$L$3:$P$385,O$5,FALSE)</f>
        <v>6.1231066709635806</v>
      </c>
      <c r="Q34" s="59">
        <f>VLOOKUP($A34,'2018'!$L$3:$P$385,Q$5,FALSE)</f>
        <v>124.56</v>
      </c>
      <c r="R34" s="59">
        <f>VLOOKUP($A34,'2018'!$L$3:$P$385,R$5,FALSE)</f>
        <v>7.29</v>
      </c>
      <c r="S34" s="59">
        <f>100*VLOOKUP($A34,'2018'!$L$3:$P$385,S$5,FALSE)</f>
        <v>5.85260115606936</v>
      </c>
      <c r="U34" s="59">
        <f>VLOOKUP($A34,'2019'!$L$3:$P$385,U$5,FALSE)</f>
        <v>125.07</v>
      </c>
      <c r="V34" s="59">
        <f>VLOOKUP($A34,'2019'!$L$3:$P$385,V$5,FALSE)</f>
        <v>7.29</v>
      </c>
      <c r="W34" s="59">
        <f>100*VLOOKUP($A34,'2019'!$L$3:$P$385,W$5,FALSE)</f>
        <v>5.8287359078915806</v>
      </c>
      <c r="Y34" s="59">
        <f>VLOOKUP($A34,'2020'!$C$3:$G$385,Y$5,FALSE)</f>
        <v>125.54</v>
      </c>
      <c r="Z34" s="59">
        <f>VLOOKUP($A34,'2020'!$C$3:$G$385,Z$5,FALSE)</f>
        <v>7.27</v>
      </c>
      <c r="AA34" s="59">
        <f>100*VLOOKUP($A34,'2020'!$C$3:$G$385,AA$5,FALSE)</f>
        <v>5.7909829536402704</v>
      </c>
      <c r="AC34" s="59">
        <f>VLOOKUP($A34,'2021'!$C$3:$G$385,AC$5,FALSE)</f>
        <v>126.02</v>
      </c>
      <c r="AD34" s="59">
        <f>VLOOKUP($A34,'2021'!$C$3:$G$385,AD$5,FALSE)</f>
        <v>7.22</v>
      </c>
      <c r="AE34" s="59">
        <f>100*VLOOKUP($A34,'2021'!$C$3:$G$385,AE$5,FALSE)</f>
        <v>5.7292493255038899</v>
      </c>
    </row>
    <row r="35" spans="1:31" x14ac:dyDescent="0.3">
      <c r="A35" t="s">
        <v>26</v>
      </c>
      <c r="B35" t="str">
        <f>VLOOKUP(A35,class!A$1:B$455,2,FALSE)</f>
        <v>Shire District</v>
      </c>
      <c r="C35" t="str">
        <f>IF(B35="Shire District",VLOOKUP(A35,counties!A$2:B$271,2,FALSE),"")</f>
        <v>Lincolnshire</v>
      </c>
      <c r="D35" t="str">
        <f>VLOOKUP($A35,classifications!$A$3:$C$336,3,FALSE)</f>
        <v>Urban with Significant Rural</v>
      </c>
      <c r="E35" s="59">
        <f>VLOOKUP($A35,'2015'!$L$3:$P$385,E$5,FALSE)</f>
        <v>28.83</v>
      </c>
      <c r="F35" s="59">
        <f>VLOOKUP($A35,'2015'!$L$3:$P$385,F$5,FALSE)</f>
        <v>7.14</v>
      </c>
      <c r="G35" s="59">
        <f>100*VLOOKUP($A35,'2015'!$L$3:$P$385,G$5,FALSE)</f>
        <v>24.765868886576499</v>
      </c>
      <c r="I35" s="59">
        <f>VLOOKUP($A35,'2016'!$L$3:$P$385,I$5,FALSE)</f>
        <v>29.05</v>
      </c>
      <c r="J35" s="59">
        <f>VLOOKUP($A35,'2016'!$L$3:$P$385,J$5,FALSE)</f>
        <v>6.82</v>
      </c>
      <c r="K35" s="59">
        <f>100*VLOOKUP($A35,'2016'!$L$3:$P$385,K$5,FALSE)</f>
        <v>23.476764199655801</v>
      </c>
      <c r="M35" s="59">
        <f>VLOOKUP($A35,'2017'!$L$3:$P$385,M$5,FALSE)</f>
        <v>29.36</v>
      </c>
      <c r="N35" s="59">
        <f>VLOOKUP($A35,'2017'!$L$3:$P$385,N$5,FALSE)</f>
        <v>6.7</v>
      </c>
      <c r="O35" s="59">
        <f>100*VLOOKUP($A35,'2017'!$L$3:$P$385,O$5,FALSE)</f>
        <v>22.820163487738402</v>
      </c>
      <c r="Q35" s="59">
        <f>VLOOKUP($A35,'2018'!$L$3:$P$385,Q$5,FALSE)</f>
        <v>29.66</v>
      </c>
      <c r="R35" s="59">
        <f>VLOOKUP($A35,'2018'!$L$3:$P$385,R$5,FALSE)</f>
        <v>6.63</v>
      </c>
      <c r="S35" s="59">
        <f>100*VLOOKUP($A35,'2018'!$L$3:$P$385,S$5,FALSE)</f>
        <v>22.3533378287256</v>
      </c>
      <c r="U35" s="59">
        <f>VLOOKUP($A35,'2019'!$L$3:$P$385,U$5,FALSE)</f>
        <v>30.09</v>
      </c>
      <c r="V35" s="59">
        <f>VLOOKUP($A35,'2019'!$L$3:$P$385,V$5,FALSE)</f>
        <v>6.79</v>
      </c>
      <c r="W35" s="59">
        <f>100*VLOOKUP($A35,'2019'!$L$3:$P$385,W$5,FALSE)</f>
        <v>22.5656364240612</v>
      </c>
      <c r="Y35" s="59">
        <f>VLOOKUP($A35,'2020'!$C$3:$G$385,Y$5,FALSE)</f>
        <v>30.39</v>
      </c>
      <c r="Z35" s="59">
        <f>VLOOKUP($A35,'2020'!$C$3:$G$385,Z$5,FALSE)</f>
        <v>6.72</v>
      </c>
      <c r="AA35" s="59">
        <f>100*VLOOKUP($A35,'2020'!$C$3:$G$385,AA$5,FALSE)</f>
        <v>22.1125370187562</v>
      </c>
      <c r="AC35" s="59">
        <f>VLOOKUP($A35,'2021'!$C$3:$G$385,AC$5,FALSE)</f>
        <v>30.77</v>
      </c>
      <c r="AD35" s="59">
        <f>VLOOKUP($A35,'2021'!$C$3:$G$385,AD$5,FALSE)</f>
        <v>6.78</v>
      </c>
      <c r="AE35" s="59">
        <f>100*VLOOKUP($A35,'2021'!$C$3:$G$385,AE$5,FALSE)</f>
        <v>22.0344491387715</v>
      </c>
    </row>
    <row r="36" spans="1:31" x14ac:dyDescent="0.3">
      <c r="A36" t="s">
        <v>394</v>
      </c>
      <c r="B36" t="str">
        <f>VLOOKUP(A36,class!A$1:B$455,2,FALSE)</f>
        <v>Unitary Authority</v>
      </c>
      <c r="C36" t="str">
        <f>IF(B36="Shire District",VLOOKUP(A36,counties!A$2:B$271,2,FALSE),"")</f>
        <v/>
      </c>
      <c r="D36" t="str">
        <f>VLOOKUP($A36,classifications!$A$3:$C$336,3,FALSE)</f>
        <v>Predominantly Urban</v>
      </c>
      <c r="E36" s="59">
        <f>VLOOKUP($A36,'2015'!$L$3:$P$385,E$5,FALSE)</f>
        <v>179.92</v>
      </c>
      <c r="F36" s="59">
        <f>VLOOKUP($A36,'2015'!$L$3:$P$385,F$5,FALSE)</f>
        <v>22.89</v>
      </c>
      <c r="G36" s="59">
        <f>100*VLOOKUP($A36,'2015'!$L$3:$P$385,G$5,FALSE)</f>
        <v>12.722321031569599</v>
      </c>
      <c r="I36" s="59">
        <f>VLOOKUP($A36,'2016'!$L$3:$P$385,I$5,FALSE)</f>
        <v>181.05</v>
      </c>
      <c r="J36" s="59">
        <f>VLOOKUP($A36,'2016'!$L$3:$P$385,J$5,FALSE)</f>
        <v>22.65</v>
      </c>
      <c r="K36" s="59">
        <f>100*VLOOKUP($A36,'2016'!$L$3:$P$385,K$5,FALSE)</f>
        <v>12.510356255178101</v>
      </c>
      <c r="M36" s="59">
        <f>VLOOKUP($A36,'2017'!$L$3:$P$385,M$5,FALSE)</f>
        <v>182.01</v>
      </c>
      <c r="N36" s="59">
        <f>VLOOKUP($A36,'2017'!$L$3:$P$385,N$5,FALSE)</f>
        <v>22.88</v>
      </c>
      <c r="O36" s="59">
        <f>100*VLOOKUP($A36,'2017'!$L$3:$P$385,O$5,FALSE)</f>
        <v>12.5707378715455</v>
      </c>
      <c r="Q36" s="59">
        <f>VLOOKUP($A36,'2018'!$L$3:$P$385,Q$5,FALSE)</f>
        <v>183.81</v>
      </c>
      <c r="R36" s="59">
        <f>VLOOKUP($A36,'2018'!$L$3:$P$385,R$5,FALSE)</f>
        <v>24.11</v>
      </c>
      <c r="S36" s="59">
        <f>100*VLOOKUP($A36,'2018'!$L$3:$P$385,S$5,FALSE)</f>
        <v>13.116805396877201</v>
      </c>
      <c r="U36" s="59">
        <f>VLOOKUP($A36,'2019'!$L$3:$P$385,U$5,FALSE)</f>
        <v>185.25</v>
      </c>
      <c r="V36" s="59">
        <f>VLOOKUP($A36,'2019'!$L$3:$P$385,V$5,FALSE)</f>
        <v>24.76</v>
      </c>
      <c r="W36" s="59">
        <f>100*VLOOKUP($A36,'2019'!$L$3:$P$385,W$5,FALSE)</f>
        <v>13.3657219973009</v>
      </c>
      <c r="Y36" s="59">
        <f>VLOOKUP($A36,'2020'!$C$3:$G$385,Y$5,FALSE)</f>
        <v>186.87</v>
      </c>
      <c r="Z36" s="59">
        <f>VLOOKUP($A36,'2020'!$C$3:$G$385,Z$5,FALSE)</f>
        <v>25.61</v>
      </c>
      <c r="AA36" s="59">
        <f>100*VLOOKUP($A36,'2020'!$C$3:$G$385,AA$5,FALSE)</f>
        <v>13.7047145074116</v>
      </c>
      <c r="AC36" s="59">
        <f>VLOOKUP($A36,'2021'!$C$3:$G$385,AC$5,FALSE)</f>
        <v>187.58</v>
      </c>
      <c r="AD36" s="59">
        <f>VLOOKUP($A36,'2021'!$C$3:$G$385,AD$5,FALSE)</f>
        <v>25.84</v>
      </c>
      <c r="AE36" s="59">
        <f>100*VLOOKUP($A36,'2021'!$C$3:$G$385,AE$5,FALSE)</f>
        <v>13.775455805522999</v>
      </c>
    </row>
    <row r="37" spans="1:31" x14ac:dyDescent="0.3">
      <c r="A37" t="s">
        <v>172</v>
      </c>
      <c r="B37" t="str">
        <f>VLOOKUP(A37,class!A$1:B$455,2,FALSE)</f>
        <v>Unitary Authority</v>
      </c>
      <c r="C37" t="str">
        <f>IF(B37="Shire District",VLOOKUP(A37,counties!A$2:B$271,2,FALSE),"")</f>
        <v/>
      </c>
      <c r="D37" t="str">
        <f>VLOOKUP($A37,classifications!$A$3:$C$336,3,FALSE)</f>
        <v>Predominantly Urban</v>
      </c>
      <c r="E37" s="59">
        <f>VLOOKUP($A37,'2015'!$L$3:$P$385,E$5,FALSE)</f>
        <v>48.11</v>
      </c>
      <c r="F37" s="59">
        <f>VLOOKUP($A37,'2015'!$L$3:$P$385,F$5,FALSE)</f>
        <v>5.39</v>
      </c>
      <c r="G37" s="59">
        <f>100*VLOOKUP($A37,'2015'!$L$3:$P$385,G$5,FALSE)</f>
        <v>11.203491997505701</v>
      </c>
      <c r="I37" s="59">
        <f>VLOOKUP($A37,'2016'!$L$3:$P$385,I$5,FALSE)</f>
        <v>48.46</v>
      </c>
      <c r="J37" s="59">
        <f>VLOOKUP($A37,'2016'!$L$3:$P$385,J$5,FALSE)</f>
        <v>5.22</v>
      </c>
      <c r="K37" s="59">
        <f>100*VLOOKUP($A37,'2016'!$L$3:$P$385,K$5,FALSE)</f>
        <v>10.7717705323979</v>
      </c>
      <c r="M37" s="59">
        <f>VLOOKUP($A37,'2017'!$L$3:$P$385,M$5,FALSE)</f>
        <v>48.92</v>
      </c>
      <c r="N37" s="59">
        <f>VLOOKUP($A37,'2017'!$L$3:$P$385,N$5,FALSE)</f>
        <v>5.23</v>
      </c>
      <c r="O37" s="59">
        <f>100*VLOOKUP($A37,'2017'!$L$3:$P$385,O$5,FALSE)</f>
        <v>10.6909239574816</v>
      </c>
      <c r="Q37" s="59">
        <f>VLOOKUP($A37,'2018'!$L$3:$P$385,Q$5,FALSE)</f>
        <v>49.28</v>
      </c>
      <c r="R37" s="59">
        <f>VLOOKUP($A37,'2018'!$L$3:$P$385,R$5,FALSE)</f>
        <v>4.18</v>
      </c>
      <c r="S37" s="59">
        <f>100*VLOOKUP($A37,'2018'!$L$3:$P$385,S$5,FALSE)</f>
        <v>8.4821428571428612</v>
      </c>
      <c r="U37" s="59">
        <f>VLOOKUP($A37,'2019'!$L$3:$P$385,U$5,FALSE)</f>
        <v>49.79</v>
      </c>
      <c r="V37" s="59">
        <f>VLOOKUP($A37,'2019'!$L$3:$P$385,V$5,FALSE)</f>
        <v>3.75</v>
      </c>
      <c r="W37" s="59">
        <f>100*VLOOKUP($A37,'2019'!$L$3:$P$385,W$5,FALSE)</f>
        <v>7.5316328580036105</v>
      </c>
      <c r="Y37" s="59">
        <f>VLOOKUP($A37,'2020'!$C$3:$G$385,Y$5,FALSE)</f>
        <v>51.15</v>
      </c>
      <c r="Z37" s="59">
        <f>VLOOKUP($A37,'2020'!$C$3:$G$385,Z$5,FALSE)</f>
        <v>4.6900000000000004</v>
      </c>
      <c r="AA37" s="59">
        <f>100*VLOOKUP($A37,'2020'!$C$3:$G$385,AA$5,FALSE)</f>
        <v>9.1691104594330408</v>
      </c>
      <c r="AC37" s="59">
        <f>VLOOKUP($A37,'2021'!$C$3:$G$385,AC$5,FALSE)</f>
        <v>52.06</v>
      </c>
      <c r="AD37" s="59">
        <f>VLOOKUP($A37,'2021'!$C$3:$G$385,AD$5,FALSE)</f>
        <v>5.0599999999999996</v>
      </c>
      <c r="AE37" s="59">
        <f>100*VLOOKUP($A37,'2021'!$C$3:$G$385,AE$5,FALSE)</f>
        <v>9.71955436035344</v>
      </c>
    </row>
    <row r="38" spans="1:31" x14ac:dyDescent="0.3">
      <c r="A38" t="s">
        <v>355</v>
      </c>
      <c r="B38" t="str">
        <f>VLOOKUP(A38,class!A$1:B$455,2,FALSE)</f>
        <v>Metropolitan District</v>
      </c>
      <c r="C38" t="str">
        <f>IF(B38="Shire District",VLOOKUP(A38,counties!A$2:B$271,2,FALSE),"")</f>
        <v/>
      </c>
      <c r="D38" t="str">
        <f>VLOOKUP($A38,classifications!$A$3:$C$336,3,FALSE)</f>
        <v>Predominantly Urban</v>
      </c>
      <c r="E38" s="59">
        <f>VLOOKUP($A38,'2015'!$L$3:$P$385,E$5,FALSE)</f>
        <v>212.3</v>
      </c>
      <c r="F38" s="59">
        <f>VLOOKUP($A38,'2015'!$L$3:$P$385,F$5,FALSE)</f>
        <v>14.84</v>
      </c>
      <c r="G38" s="59">
        <f>100*VLOOKUP($A38,'2015'!$L$3:$P$385,G$5,FALSE)</f>
        <v>6.9901083372586008</v>
      </c>
      <c r="I38" s="59">
        <f>VLOOKUP($A38,'2016'!$L$3:$P$385,I$5,FALSE)</f>
        <v>213.79</v>
      </c>
      <c r="J38" s="59">
        <f>VLOOKUP($A38,'2016'!$L$3:$P$385,J$5,FALSE)</f>
        <v>14.87</v>
      </c>
      <c r="K38" s="59">
        <f>100*VLOOKUP($A38,'2016'!$L$3:$P$385,K$5,FALSE)</f>
        <v>6.9554235464708398</v>
      </c>
      <c r="M38" s="59">
        <f>VLOOKUP($A38,'2017'!$L$3:$P$385,M$5,FALSE)</f>
        <v>215.16</v>
      </c>
      <c r="N38" s="59">
        <f>VLOOKUP($A38,'2017'!$L$3:$P$385,N$5,FALSE)</f>
        <v>14.99</v>
      </c>
      <c r="O38" s="59">
        <f>100*VLOOKUP($A38,'2017'!$L$3:$P$385,O$5,FALSE)</f>
        <v>6.9669083472764504</v>
      </c>
      <c r="Q38" s="59">
        <f>VLOOKUP($A38,'2018'!$L$3:$P$385,Q$5,FALSE)</f>
        <v>216.7</v>
      </c>
      <c r="R38" s="59">
        <f>VLOOKUP($A38,'2018'!$L$3:$P$385,R$5,FALSE)</f>
        <v>15.36</v>
      </c>
      <c r="S38" s="59">
        <f>100*VLOOKUP($A38,'2018'!$L$3:$P$385,S$5,FALSE)</f>
        <v>7.0881402861098302</v>
      </c>
      <c r="U38" s="59">
        <f>VLOOKUP($A38,'2019'!$L$3:$P$385,U$5,FALSE)</f>
        <v>218.19</v>
      </c>
      <c r="V38" s="59">
        <f>VLOOKUP($A38,'2019'!$L$3:$P$385,V$5,FALSE)</f>
        <v>16.100000000000001</v>
      </c>
      <c r="W38" s="59">
        <f>100*VLOOKUP($A38,'2019'!$L$3:$P$385,W$5,FALSE)</f>
        <v>7.3788899582932306</v>
      </c>
      <c r="Y38" s="59">
        <f>VLOOKUP($A38,'2020'!$C$3:$G$385,Y$5,FALSE)</f>
        <v>219.14</v>
      </c>
      <c r="Z38" s="59">
        <f>VLOOKUP($A38,'2020'!$C$3:$G$385,Z$5,FALSE)</f>
        <v>16.21</v>
      </c>
      <c r="AA38" s="59">
        <f>100*VLOOKUP($A38,'2020'!$C$3:$G$385,AA$5,FALSE)</f>
        <v>7.3970977457333209</v>
      </c>
      <c r="AC38" s="59">
        <f>VLOOKUP($A38,'2021'!$C$3:$G$385,AC$5,FALSE)</f>
        <v>219.63</v>
      </c>
      <c r="AD38" s="59">
        <f>VLOOKUP($A38,'2021'!$C$3:$G$385,AD$5,FALSE)</f>
        <v>15.9</v>
      </c>
      <c r="AE38" s="59">
        <f>100*VLOOKUP($A38,'2021'!$C$3:$G$385,AE$5,FALSE)</f>
        <v>7.2394481628192899</v>
      </c>
    </row>
    <row r="39" spans="1:31" x14ac:dyDescent="0.3">
      <c r="A39" t="s">
        <v>27</v>
      </c>
      <c r="B39" t="str">
        <f>VLOOKUP(A39,class!A$1:B$455,2,FALSE)</f>
        <v>Shire District</v>
      </c>
      <c r="C39" t="str">
        <f>IF(B39="Shire District",VLOOKUP(A39,counties!A$2:B$271,2,FALSE),"")</f>
        <v>Essex</v>
      </c>
      <c r="D39" t="str">
        <f>VLOOKUP($A39,classifications!$A$3:$C$336,3,FALSE)</f>
        <v>Predominantly Rural</v>
      </c>
      <c r="E39" s="59">
        <f>VLOOKUP($A39,'2015'!$L$3:$P$385,E$5,FALSE)</f>
        <v>63.12</v>
      </c>
      <c r="F39" s="59">
        <f>VLOOKUP($A39,'2015'!$L$3:$P$385,F$5,FALSE)</f>
        <v>16.05</v>
      </c>
      <c r="G39" s="59">
        <f>100*VLOOKUP($A39,'2015'!$L$3:$P$385,G$5,FALSE)</f>
        <v>25.4277566539924</v>
      </c>
      <c r="I39" s="59">
        <f>VLOOKUP($A39,'2016'!$L$3:$P$385,I$5,FALSE)</f>
        <v>63.68</v>
      </c>
      <c r="J39" s="59">
        <f>VLOOKUP($A39,'2016'!$L$3:$P$385,J$5,FALSE)</f>
        <v>15.98</v>
      </c>
      <c r="K39" s="59">
        <f>100*VLOOKUP($A39,'2016'!$L$3:$P$385,K$5,FALSE)</f>
        <v>25.094221105527598</v>
      </c>
      <c r="M39" s="59">
        <f>VLOOKUP($A39,'2017'!$L$3:$P$385,M$5,FALSE)</f>
        <v>64.040000000000006</v>
      </c>
      <c r="N39" s="59">
        <f>VLOOKUP($A39,'2017'!$L$3:$P$385,N$5,FALSE)</f>
        <v>15.89</v>
      </c>
      <c r="O39" s="59">
        <f>100*VLOOKUP($A39,'2017'!$L$3:$P$385,O$5,FALSE)</f>
        <v>24.812617114303599</v>
      </c>
      <c r="Q39" s="59">
        <f>VLOOKUP($A39,'2018'!$L$3:$P$385,Q$5,FALSE)</f>
        <v>64.430000000000007</v>
      </c>
      <c r="R39" s="59">
        <f>VLOOKUP($A39,'2018'!$L$3:$P$385,R$5,FALSE)</f>
        <v>15.32</v>
      </c>
      <c r="S39" s="59">
        <f>100*VLOOKUP($A39,'2018'!$L$3:$P$385,S$5,FALSE)</f>
        <v>23.777743287288502</v>
      </c>
      <c r="U39" s="59">
        <f>VLOOKUP($A39,'2019'!$L$3:$P$385,U$5,FALSE)</f>
        <v>64.849999999999994</v>
      </c>
      <c r="V39" s="59">
        <f>VLOOKUP($A39,'2019'!$L$3:$P$385,V$5,FALSE)</f>
        <v>14.86</v>
      </c>
      <c r="W39" s="59">
        <f>100*VLOOKUP($A39,'2019'!$L$3:$P$385,W$5,FALSE)</f>
        <v>22.914417887432499</v>
      </c>
      <c r="Y39" s="59">
        <f>VLOOKUP($A39,'2020'!$C$3:$G$385,Y$5,FALSE)</f>
        <v>65.91</v>
      </c>
      <c r="Z39" s="59">
        <f>VLOOKUP($A39,'2020'!$C$3:$G$385,Z$5,FALSE)</f>
        <v>15.42</v>
      </c>
      <c r="AA39" s="59">
        <f>100*VLOOKUP($A39,'2020'!$C$3:$G$385,AA$5,FALSE)</f>
        <v>23.395539371870701</v>
      </c>
      <c r="AC39" s="59">
        <f>VLOOKUP($A39,'2021'!$C$3:$G$385,AC$5,FALSE)</f>
        <v>66.63</v>
      </c>
      <c r="AD39" s="59">
        <f>VLOOKUP($A39,'2021'!$C$3:$G$385,AD$5,FALSE)</f>
        <v>15.3</v>
      </c>
      <c r="AE39" s="59">
        <f>100*VLOOKUP($A39,'2021'!$C$3:$G$385,AE$5,FALSE)</f>
        <v>22.9626294461954</v>
      </c>
    </row>
    <row r="40" spans="1:31" x14ac:dyDescent="0.3">
      <c r="A40" t="s">
        <v>28</v>
      </c>
      <c r="B40" t="str">
        <f>VLOOKUP(A40,class!A$1:B$455,2,FALSE)</f>
        <v>Shire District</v>
      </c>
      <c r="C40" t="str">
        <f>IF(B40="Shire District",VLOOKUP(A40,counties!A$2:B$271,2,FALSE),"")</f>
        <v>Norfolk</v>
      </c>
      <c r="D40" t="str">
        <f>VLOOKUP($A40,classifications!$A$3:$C$336,3,FALSE)</f>
        <v>Predominantly Rural</v>
      </c>
      <c r="E40" s="59">
        <f>VLOOKUP($A40,'2015'!$L$3:$P$385,E$5,FALSE)</f>
        <v>58.89</v>
      </c>
      <c r="F40" s="59">
        <f>VLOOKUP($A40,'2015'!$L$3:$P$385,F$5,FALSE)</f>
        <v>26.32</v>
      </c>
      <c r="G40" s="59">
        <f>100*VLOOKUP($A40,'2015'!$L$3:$P$385,G$5,FALSE)</f>
        <v>44.693496349125503</v>
      </c>
      <c r="I40" s="59">
        <f>VLOOKUP($A40,'2016'!$L$3:$P$385,I$5,FALSE)</f>
        <v>59.52</v>
      </c>
      <c r="J40" s="59">
        <f>VLOOKUP($A40,'2016'!$L$3:$P$385,J$5,FALSE)</f>
        <v>26.15</v>
      </c>
      <c r="K40" s="59">
        <f>100*VLOOKUP($A40,'2016'!$L$3:$P$385,K$5,FALSE)</f>
        <v>43.934811827956999</v>
      </c>
      <c r="M40" s="59">
        <f>VLOOKUP($A40,'2017'!$L$3:$P$385,M$5,FALSE)</f>
        <v>60.24</v>
      </c>
      <c r="N40" s="59">
        <f>VLOOKUP($A40,'2017'!$L$3:$P$385,N$5,FALSE)</f>
        <v>26.49</v>
      </c>
      <c r="O40" s="59">
        <f>100*VLOOKUP($A40,'2017'!$L$3:$P$385,O$5,FALSE)</f>
        <v>43.974103585657396</v>
      </c>
      <c r="Q40" s="59">
        <f>VLOOKUP($A40,'2018'!$L$3:$P$385,Q$5,FALSE)</f>
        <v>60.72</v>
      </c>
      <c r="R40" s="59">
        <f>VLOOKUP($A40,'2018'!$L$3:$P$385,R$5,FALSE)</f>
        <v>26.25</v>
      </c>
      <c r="S40" s="59">
        <f>100*VLOOKUP($A40,'2018'!$L$3:$P$385,S$5,FALSE)</f>
        <v>43.231225296442702</v>
      </c>
      <c r="U40" s="59">
        <f>VLOOKUP($A40,'2019'!$L$3:$P$385,U$5,FALSE)</f>
        <v>61.39</v>
      </c>
      <c r="V40" s="59">
        <f>VLOOKUP($A40,'2019'!$L$3:$P$385,V$5,FALSE)</f>
        <v>26.31</v>
      </c>
      <c r="W40" s="59">
        <f>100*VLOOKUP($A40,'2019'!$L$3:$P$385,W$5,FALSE)</f>
        <v>42.857142857142897</v>
      </c>
      <c r="Y40" s="59">
        <f>VLOOKUP($A40,'2020'!$C$3:$G$385,Y$5,FALSE)</f>
        <v>62.04</v>
      </c>
      <c r="Z40" s="59">
        <f>VLOOKUP($A40,'2020'!$C$3:$G$385,Z$5,FALSE)</f>
        <v>26.78</v>
      </c>
      <c r="AA40" s="59">
        <f>100*VLOOKUP($A40,'2020'!$C$3:$G$385,AA$5,FALSE)</f>
        <v>43.165699548678298</v>
      </c>
      <c r="AC40" s="59">
        <f>VLOOKUP($A40,'2021'!$C$3:$G$385,AC$5,FALSE)</f>
        <v>62.71</v>
      </c>
      <c r="AD40" s="59">
        <f>VLOOKUP($A40,'2021'!$C$3:$G$385,AD$5,FALSE)</f>
        <v>26.87</v>
      </c>
      <c r="AE40" s="59">
        <f>100*VLOOKUP($A40,'2021'!$C$3:$G$385,AE$5,FALSE)</f>
        <v>42.848030617126497</v>
      </c>
    </row>
    <row r="41" spans="1:31" x14ac:dyDescent="0.3">
      <c r="A41" t="s">
        <v>364</v>
      </c>
      <c r="B41" t="str">
        <f>VLOOKUP(A41,class!A$1:B$455,2,FALSE)</f>
        <v>London Borough</v>
      </c>
      <c r="C41" t="str">
        <f>IF(B41="Shire District",VLOOKUP(A41,counties!A$2:B$271,2,FALSE),"")</f>
        <v/>
      </c>
      <c r="D41" t="str">
        <f>VLOOKUP($A41,classifications!$A$3:$C$336,3,FALSE)</f>
        <v>Predominantly Urban</v>
      </c>
      <c r="E41" s="59">
        <f>VLOOKUP($A41,'2015'!$L$3:$P$385,E$5,FALSE)</f>
        <v>114.96</v>
      </c>
      <c r="F41" s="59">
        <f>VLOOKUP($A41,'2015'!$L$3:$P$385,F$5,FALSE)</f>
        <v>12.45</v>
      </c>
      <c r="G41" s="59">
        <f>100*VLOOKUP($A41,'2015'!$L$3:$P$385,G$5,FALSE)</f>
        <v>10.8298538622129</v>
      </c>
      <c r="I41" s="59">
        <f>VLOOKUP($A41,'2016'!$L$3:$P$385,I$5,FALSE)</f>
        <v>117.75</v>
      </c>
      <c r="J41" s="59">
        <f>VLOOKUP($A41,'2016'!$L$3:$P$385,J$5,FALSE)</f>
        <v>14.85</v>
      </c>
      <c r="K41" s="59">
        <f>100*VLOOKUP($A41,'2016'!$L$3:$P$385,K$5,FALSE)</f>
        <v>12.6114649681529</v>
      </c>
      <c r="M41" s="59">
        <f>VLOOKUP($A41,'2017'!$L$3:$P$385,M$5,FALSE)</f>
        <v>119.96</v>
      </c>
      <c r="N41" s="59">
        <f>VLOOKUP($A41,'2017'!$L$3:$P$385,N$5,FALSE)</f>
        <v>16.84</v>
      </c>
      <c r="O41" s="59">
        <f>100*VLOOKUP($A41,'2017'!$L$3:$P$385,O$5,FALSE)</f>
        <v>14.038012670890302</v>
      </c>
      <c r="Q41" s="59">
        <f>VLOOKUP($A41,'2018'!$L$3:$P$385,Q$5,FALSE)</f>
        <v>121.18</v>
      </c>
      <c r="R41" s="59">
        <f>VLOOKUP($A41,'2018'!$L$3:$P$385,R$5,FALSE)</f>
        <v>18</v>
      </c>
      <c r="S41" s="59">
        <f>100*VLOOKUP($A41,'2018'!$L$3:$P$385,S$5,FALSE)</f>
        <v>14.8539362931177</v>
      </c>
      <c r="U41" s="59">
        <f>VLOOKUP($A41,'2019'!$L$3:$P$385,U$5,FALSE)</f>
        <v>122.67</v>
      </c>
      <c r="V41" s="59">
        <f>VLOOKUP($A41,'2019'!$L$3:$P$385,V$5,FALSE)</f>
        <v>19.21</v>
      </c>
      <c r="W41" s="59">
        <f>100*VLOOKUP($A41,'2019'!$L$3:$P$385,W$5,FALSE)</f>
        <v>15.659900546180799</v>
      </c>
      <c r="Y41" s="59">
        <f>VLOOKUP($A41,'2020'!$C$3:$G$385,Y$5,FALSE)</f>
        <v>124.53</v>
      </c>
      <c r="Z41" s="59">
        <f>VLOOKUP($A41,'2020'!$C$3:$G$385,Z$5,FALSE)</f>
        <v>20.86</v>
      </c>
      <c r="AA41" s="59">
        <f>100*VLOOKUP($A41,'2020'!$C$3:$G$385,AA$5,FALSE)</f>
        <v>16.750983698707099</v>
      </c>
      <c r="AC41" s="59">
        <f>VLOOKUP($A41,'2021'!$C$3:$G$385,AC$5,FALSE)</f>
        <v>126.84</v>
      </c>
      <c r="AD41" s="59">
        <f>VLOOKUP($A41,'2021'!$C$3:$G$385,AD$5,FALSE)</f>
        <v>23.26</v>
      </c>
      <c r="AE41" s="59">
        <f>100*VLOOKUP($A41,'2021'!$C$3:$G$385,AE$5,FALSE)</f>
        <v>18.338063702302097</v>
      </c>
    </row>
    <row r="42" spans="1:31" x14ac:dyDescent="0.3">
      <c r="A42" t="s">
        <v>213</v>
      </c>
      <c r="B42" t="str">
        <f>VLOOKUP(A42,class!A$1:B$455,2,FALSE)</f>
        <v>Shire District</v>
      </c>
      <c r="C42" t="str">
        <f>IF(B42="Shire District",VLOOKUP(A42,counties!A$2:B$271,2,FALSE),"")</f>
        <v>Essex</v>
      </c>
      <c r="D42" t="str">
        <f>VLOOKUP($A42,classifications!$A$3:$C$336,3,FALSE)</f>
        <v>Urban with Significant Rural</v>
      </c>
      <c r="E42" s="59">
        <f>VLOOKUP($A42,'2015'!$L$3:$P$385,E$5,FALSE)</f>
        <v>32.79</v>
      </c>
      <c r="F42" s="59">
        <f>VLOOKUP($A42,'2015'!$L$3:$P$385,F$5,FALSE)</f>
        <v>2.92</v>
      </c>
      <c r="G42" s="59">
        <f>100*VLOOKUP($A42,'2015'!$L$3:$P$385,G$5,FALSE)</f>
        <v>8.905154010369019</v>
      </c>
      <c r="I42" s="59">
        <f>VLOOKUP($A42,'2016'!$L$3:$P$385,I$5,FALSE)</f>
        <v>32.9</v>
      </c>
      <c r="J42" s="59">
        <f>VLOOKUP($A42,'2016'!$L$3:$P$385,J$5,FALSE)</f>
        <v>2.8</v>
      </c>
      <c r="K42" s="59">
        <f>100*VLOOKUP($A42,'2016'!$L$3:$P$385,K$5,FALSE)</f>
        <v>8.5106382978723403</v>
      </c>
      <c r="M42" s="59">
        <f>VLOOKUP($A42,'2017'!$L$3:$P$385,M$5,FALSE)</f>
        <v>33.07</v>
      </c>
      <c r="N42" s="59">
        <f>VLOOKUP($A42,'2017'!$L$3:$P$385,N$5,FALSE)</f>
        <v>2.79</v>
      </c>
      <c r="O42" s="59">
        <f>100*VLOOKUP($A42,'2017'!$L$3:$P$385,O$5,FALSE)</f>
        <v>8.4366495312972489</v>
      </c>
      <c r="Q42" s="59">
        <f>VLOOKUP($A42,'2018'!$L$3:$P$385,Q$5,FALSE)</f>
        <v>33.29</v>
      </c>
      <c r="R42" s="59">
        <f>VLOOKUP($A42,'2018'!$L$3:$P$385,R$5,FALSE)</f>
        <v>2.79</v>
      </c>
      <c r="S42" s="59">
        <f>100*VLOOKUP($A42,'2018'!$L$3:$P$385,S$5,FALSE)</f>
        <v>8.3808951637128306</v>
      </c>
      <c r="U42" s="59">
        <f>VLOOKUP($A42,'2019'!$L$3:$P$385,U$5,FALSE)</f>
        <v>33.71</v>
      </c>
      <c r="V42" s="59">
        <f>VLOOKUP($A42,'2019'!$L$3:$P$385,V$5,FALSE)</f>
        <v>3.14</v>
      </c>
      <c r="W42" s="59">
        <f>100*VLOOKUP($A42,'2019'!$L$3:$P$385,W$5,FALSE)</f>
        <v>9.3147433995846907</v>
      </c>
      <c r="Y42" s="59">
        <f>VLOOKUP($A42,'2020'!$C$3:$G$385,Y$5,FALSE)</f>
        <v>34.01</v>
      </c>
      <c r="Z42" s="59">
        <f>VLOOKUP($A42,'2020'!$C$3:$G$385,Z$5,FALSE)</f>
        <v>3.34</v>
      </c>
      <c r="AA42" s="59">
        <f>100*VLOOKUP($A42,'2020'!$C$3:$G$385,AA$5,FALSE)</f>
        <v>9.8206409879447207</v>
      </c>
      <c r="AC42" s="59">
        <f>VLOOKUP($A42,'2021'!$C$3:$G$385,AC$5,FALSE)</f>
        <v>34.119999999999997</v>
      </c>
      <c r="AD42" s="59">
        <f>VLOOKUP($A42,'2021'!$C$3:$G$385,AD$5,FALSE)</f>
        <v>3.25</v>
      </c>
      <c r="AE42" s="59">
        <f>100*VLOOKUP($A42,'2021'!$C$3:$G$385,AE$5,FALSE)</f>
        <v>9.5252051582649511</v>
      </c>
    </row>
    <row r="43" spans="1:31" x14ac:dyDescent="0.3">
      <c r="A43" t="s">
        <v>179</v>
      </c>
      <c r="B43" t="str">
        <f>VLOOKUP(A43,class!A$1:B$455,2,FALSE)</f>
        <v>Unitary Authority</v>
      </c>
      <c r="C43" t="str">
        <f>IF(B43="Shire District",VLOOKUP(A43,counties!A$2:B$271,2,FALSE),"")</f>
        <v/>
      </c>
      <c r="D43" t="str">
        <f>VLOOKUP($A43,classifications!$A$3:$C$336,3,FALSE)</f>
        <v>Predominantly Urban</v>
      </c>
      <c r="E43" s="59">
        <f>VLOOKUP($A43,'2015'!$L$3:$P$385,E$5,FALSE)</f>
        <v>127.85</v>
      </c>
      <c r="F43" s="59">
        <f>VLOOKUP($A43,'2015'!$L$3:$P$385,F$5,FALSE)</f>
        <v>18.32</v>
      </c>
      <c r="G43" s="59">
        <f>100*VLOOKUP($A43,'2015'!$L$3:$P$385,G$5,FALSE)</f>
        <v>14.3292921392257</v>
      </c>
      <c r="I43" s="59">
        <f>VLOOKUP($A43,'2016'!$L$3:$P$385,I$5,FALSE)</f>
        <v>128.63</v>
      </c>
      <c r="J43" s="59">
        <f>VLOOKUP($A43,'2016'!$L$3:$P$385,J$5,FALSE)</f>
        <v>18.79</v>
      </c>
      <c r="K43" s="59">
        <f>100*VLOOKUP($A43,'2016'!$L$3:$P$385,K$5,FALSE)</f>
        <v>14.607789784653699</v>
      </c>
      <c r="M43" s="59">
        <f>VLOOKUP($A43,'2017'!$L$3:$P$385,M$5,FALSE)</f>
        <v>129.33000000000001</v>
      </c>
      <c r="N43" s="59">
        <f>VLOOKUP($A43,'2017'!$L$3:$P$385,N$5,FALSE)</f>
        <v>19.2</v>
      </c>
      <c r="O43" s="59">
        <f>100*VLOOKUP($A43,'2017'!$L$3:$P$385,O$5,FALSE)</f>
        <v>14.845743446996101</v>
      </c>
      <c r="Q43" s="59">
        <f>VLOOKUP($A43,'2018'!$L$3:$P$385,Q$5,FALSE)</f>
        <v>129.80000000000001</v>
      </c>
      <c r="R43" s="59">
        <f>VLOOKUP($A43,'2018'!$L$3:$P$385,R$5,FALSE)</f>
        <v>19.420000000000002</v>
      </c>
      <c r="S43" s="59">
        <f>100*VLOOKUP($A43,'2018'!$L$3:$P$385,S$5,FALSE)</f>
        <v>14.9614791987673</v>
      </c>
      <c r="U43" s="59">
        <f>VLOOKUP($A43,'2019'!$L$3:$P$385,U$5,FALSE)</f>
        <v>130.21</v>
      </c>
      <c r="V43" s="59">
        <f>VLOOKUP($A43,'2019'!$L$3:$P$385,V$5,FALSE)</f>
        <v>19.440000000000001</v>
      </c>
      <c r="W43" s="59">
        <f>100*VLOOKUP($A43,'2019'!$L$3:$P$385,W$5,FALSE)</f>
        <v>14.929728899470099</v>
      </c>
      <c r="Y43" s="59">
        <f>VLOOKUP($A43,'2020'!$C$3:$G$385,Y$5,FALSE)</f>
        <v>130.69</v>
      </c>
      <c r="Z43" s="59">
        <f>VLOOKUP($A43,'2020'!$C$3:$G$385,Z$5,FALSE)</f>
        <v>19.73</v>
      </c>
      <c r="AA43" s="59">
        <f>100*VLOOKUP($A43,'2020'!$C$3:$G$385,AA$5,FALSE)</f>
        <v>15.096793939857701</v>
      </c>
      <c r="AC43" s="59">
        <f>VLOOKUP($A43,'2021'!$C$3:$G$385,AC$5,FALSE)</f>
        <v>131.24</v>
      </c>
      <c r="AD43" s="59">
        <f>VLOOKUP($A43,'2021'!$C$3:$G$385,AD$5,FALSE)</f>
        <v>20.260000000000002</v>
      </c>
      <c r="AE43" s="59">
        <f>100*VLOOKUP($A43,'2021'!$C$3:$G$385,AE$5,FALSE)</f>
        <v>15.437366656507201</v>
      </c>
    </row>
    <row r="44" spans="1:31" x14ac:dyDescent="0.3">
      <c r="A44" t="s">
        <v>155</v>
      </c>
      <c r="B44" t="str">
        <f>VLOOKUP(A44,class!A$1:B$455,2,FALSE)</f>
        <v>Unitary Authority</v>
      </c>
      <c r="C44" t="str">
        <f>IF(B44="Shire District",VLOOKUP(A44,counties!A$2:B$271,2,FALSE),"")</f>
        <v/>
      </c>
      <c r="D44" t="str">
        <f>VLOOKUP($A44,classifications!$A$3:$C$336,3,FALSE)</f>
        <v>Predominantly Urban</v>
      </c>
      <c r="E44" s="59">
        <f>VLOOKUP($A44,'2015'!$L$3:$P$385,E$5,FALSE)</f>
        <v>194.65</v>
      </c>
      <c r="F44" s="59">
        <f>VLOOKUP($A44,'2015'!$L$3:$P$385,F$5,FALSE)</f>
        <v>25.17</v>
      </c>
      <c r="G44" s="59">
        <f>100*VLOOKUP($A44,'2015'!$L$3:$P$385,G$5,FALSE)</f>
        <v>12.9309016182892</v>
      </c>
      <c r="I44" s="59">
        <f>VLOOKUP($A44,'2016'!$L$3:$P$385,I$5,FALSE)</f>
        <v>196.23</v>
      </c>
      <c r="J44" s="59">
        <f>VLOOKUP($A44,'2016'!$L$3:$P$385,J$5,FALSE)</f>
        <v>25.42</v>
      </c>
      <c r="K44" s="59">
        <f>100*VLOOKUP($A44,'2016'!$L$3:$P$385,K$5,FALSE)</f>
        <v>12.9541864139021</v>
      </c>
      <c r="M44" s="59">
        <f>VLOOKUP($A44,'2017'!$L$3:$P$385,M$5,FALSE)</f>
        <v>198.35</v>
      </c>
      <c r="N44" s="59">
        <f>VLOOKUP($A44,'2017'!$L$3:$P$385,N$5,FALSE)</f>
        <v>26.77</v>
      </c>
      <c r="O44" s="59">
        <f>100*VLOOKUP($A44,'2017'!$L$3:$P$385,O$5,FALSE)</f>
        <v>13.496344844971</v>
      </c>
      <c r="Q44" s="59">
        <f>VLOOKUP($A44,'2018'!$L$3:$P$385,Q$5,FALSE)</f>
        <v>200.28</v>
      </c>
      <c r="R44" s="59">
        <f>VLOOKUP($A44,'2018'!$L$3:$P$385,R$5,FALSE)</f>
        <v>27.79</v>
      </c>
      <c r="S44" s="59">
        <f>100*VLOOKUP($A44,'2018'!$L$3:$P$385,S$5,FALSE)</f>
        <v>13.875574196125401</v>
      </c>
      <c r="U44" s="59">
        <f>VLOOKUP($A44,'2019'!$L$3:$P$385,U$5,FALSE)</f>
        <v>201.98</v>
      </c>
      <c r="V44" s="59">
        <f>VLOOKUP($A44,'2019'!$L$3:$P$385,V$5,FALSE)</f>
        <v>28.69</v>
      </c>
      <c r="W44" s="59">
        <f>100*VLOOKUP($A44,'2019'!$L$3:$P$385,W$5,FALSE)</f>
        <v>14.204376670957499</v>
      </c>
      <c r="Y44" s="59">
        <f>VLOOKUP($A44,'2020'!$C$3:$G$385,Y$5,FALSE)</f>
        <v>203.49</v>
      </c>
      <c r="Z44" s="59">
        <f>VLOOKUP($A44,'2020'!$C$3:$G$385,Z$5,FALSE)</f>
        <v>29.47</v>
      </c>
      <c r="AA44" s="59">
        <f>100*VLOOKUP($A44,'2020'!$C$3:$G$385,AA$5,FALSE)</f>
        <v>14.4822841417269</v>
      </c>
      <c r="AC44" s="59">
        <f>VLOOKUP($A44,'2021'!$C$3:$G$385,AC$5,FALSE)</f>
        <v>204.93</v>
      </c>
      <c r="AD44" s="59">
        <f>VLOOKUP($A44,'2021'!$C$3:$G$385,AD$5,FALSE)</f>
        <v>30.66</v>
      </c>
      <c r="AE44" s="59">
        <f>100*VLOOKUP($A44,'2021'!$C$3:$G$385,AE$5,FALSE)</f>
        <v>14.9612062655541</v>
      </c>
    </row>
    <row r="45" spans="1:31" x14ac:dyDescent="0.3">
      <c r="A45" t="s">
        <v>270</v>
      </c>
      <c r="B45" t="str">
        <f>VLOOKUP(A45,class!A$1:B$455,2,FALSE)</f>
        <v>Shire District</v>
      </c>
      <c r="C45" t="str">
        <f>IF(B45="Shire District",VLOOKUP(A45,counties!A$2:B$271,2,FALSE),"")</f>
        <v>Norfolk</v>
      </c>
      <c r="D45" t="str">
        <f>VLOOKUP($A45,classifications!$A$3:$C$336,3,FALSE)</f>
        <v>Urban with Significant Rural</v>
      </c>
      <c r="E45" s="59">
        <f>VLOOKUP($A45,'2015'!$L$3:$P$385,E$5,FALSE)</f>
        <v>55.85</v>
      </c>
      <c r="F45" s="59">
        <f>VLOOKUP($A45,'2015'!$L$3:$P$385,F$5,FALSE)</f>
        <v>13.41</v>
      </c>
      <c r="G45" s="59">
        <f>100*VLOOKUP($A45,'2015'!$L$3:$P$385,G$5,FALSE)</f>
        <v>24.010743061772601</v>
      </c>
      <c r="I45" s="59">
        <f>VLOOKUP($A45,'2016'!$L$3:$P$385,I$5,FALSE)</f>
        <v>56.3</v>
      </c>
      <c r="J45" s="59">
        <f>VLOOKUP($A45,'2016'!$L$3:$P$385,J$5,FALSE)</f>
        <v>12.65</v>
      </c>
      <c r="K45" s="59">
        <f>100*VLOOKUP($A45,'2016'!$L$3:$P$385,K$5,FALSE)</f>
        <v>22.468916518650101</v>
      </c>
      <c r="M45" s="59">
        <f>VLOOKUP($A45,'2017'!$L$3:$P$385,M$5,FALSE)</f>
        <v>57.04</v>
      </c>
      <c r="N45" s="59">
        <f>VLOOKUP($A45,'2017'!$L$3:$P$385,N$5,FALSE)</f>
        <v>12.76</v>
      </c>
      <c r="O45" s="59">
        <f>100*VLOOKUP($A45,'2017'!$L$3:$P$385,O$5,FALSE)</f>
        <v>22.3702664796634</v>
      </c>
      <c r="Q45" s="59">
        <f>VLOOKUP($A45,'2018'!$L$3:$P$385,Q$5,FALSE)</f>
        <v>57.65</v>
      </c>
      <c r="R45" s="59">
        <f>VLOOKUP($A45,'2018'!$L$3:$P$385,R$5,FALSE)</f>
        <v>12.48</v>
      </c>
      <c r="S45" s="59">
        <f>100*VLOOKUP($A45,'2018'!$L$3:$P$385,S$5,FALSE)</f>
        <v>21.647875108412801</v>
      </c>
      <c r="U45" s="59">
        <f>VLOOKUP($A45,'2019'!$L$3:$P$385,U$5,FALSE)</f>
        <v>58.28</v>
      </c>
      <c r="V45" s="59">
        <f>VLOOKUP($A45,'2019'!$L$3:$P$385,V$5,FALSE)</f>
        <v>12.54</v>
      </c>
      <c r="W45" s="59">
        <f>100*VLOOKUP($A45,'2019'!$L$3:$P$385,W$5,FALSE)</f>
        <v>21.5168153740563</v>
      </c>
      <c r="Y45" s="59">
        <f>VLOOKUP($A45,'2020'!$C$3:$G$385,Y$5,FALSE)</f>
        <v>58.97</v>
      </c>
      <c r="Z45" s="59">
        <f>VLOOKUP($A45,'2020'!$C$3:$G$385,Z$5,FALSE)</f>
        <v>12.87</v>
      </c>
      <c r="AA45" s="59">
        <f>100*VLOOKUP($A45,'2020'!$C$3:$G$385,AA$5,FALSE)</f>
        <v>21.824656605053399</v>
      </c>
      <c r="AC45" s="59">
        <f>VLOOKUP($A45,'2021'!$C$3:$G$385,AC$5,FALSE)</f>
        <v>59.52</v>
      </c>
      <c r="AD45" s="59">
        <f>VLOOKUP($A45,'2021'!$C$3:$G$385,AD$5,FALSE)</f>
        <v>12.7</v>
      </c>
      <c r="AE45" s="59">
        <f>100*VLOOKUP($A45,'2021'!$C$3:$G$385,AE$5,FALSE)</f>
        <v>21.337365591397798</v>
      </c>
    </row>
    <row r="46" spans="1:31" x14ac:dyDescent="0.3">
      <c r="A46" t="s">
        <v>365</v>
      </c>
      <c r="B46" t="str">
        <f>VLOOKUP(A46,class!A$1:B$455,2,FALSE)</f>
        <v>London Borough</v>
      </c>
      <c r="C46" t="str">
        <f>IF(B46="Shire District",VLOOKUP(A46,counties!A$2:B$271,2,FALSE),"")</f>
        <v/>
      </c>
      <c r="D46" t="str">
        <f>VLOOKUP($A46,classifications!$A$3:$C$336,3,FALSE)</f>
        <v>Predominantly Urban</v>
      </c>
      <c r="E46" s="59">
        <f>VLOOKUP($A46,'2015'!$L$3:$P$385,E$5,FALSE)</f>
        <v>137.71</v>
      </c>
      <c r="F46" s="59">
        <f>VLOOKUP($A46,'2015'!$L$3:$P$385,F$5,FALSE)</f>
        <v>7.83</v>
      </c>
      <c r="G46" s="59">
        <f>100*VLOOKUP($A46,'2015'!$L$3:$P$385,G$5,FALSE)</f>
        <v>5.6858615932031098</v>
      </c>
      <c r="I46" s="59">
        <f>VLOOKUP($A46,'2016'!$L$3:$P$385,I$5,FALSE)</f>
        <v>138.57</v>
      </c>
      <c r="J46" s="59">
        <f>VLOOKUP($A46,'2016'!$L$3:$P$385,J$5,FALSE)</f>
        <v>8</v>
      </c>
      <c r="K46" s="59">
        <f>100*VLOOKUP($A46,'2016'!$L$3:$P$385,K$5,FALSE)</f>
        <v>5.7732553943855098</v>
      </c>
      <c r="M46" s="59">
        <f>VLOOKUP($A46,'2017'!$L$3:$P$385,M$5,FALSE)</f>
        <v>139.4</v>
      </c>
      <c r="N46" s="59">
        <f>VLOOKUP($A46,'2017'!$L$3:$P$385,N$5,FALSE)</f>
        <v>8.5</v>
      </c>
      <c r="O46" s="59">
        <f>100*VLOOKUP($A46,'2017'!$L$3:$P$385,O$5,FALSE)</f>
        <v>6.0975609756097597</v>
      </c>
      <c r="Q46" s="59">
        <f>VLOOKUP($A46,'2018'!$L$3:$P$385,Q$5,FALSE)</f>
        <v>140.06</v>
      </c>
      <c r="R46" s="59">
        <f>VLOOKUP($A46,'2018'!$L$3:$P$385,R$5,FALSE)</f>
        <v>8.92</v>
      </c>
      <c r="S46" s="59">
        <f>100*VLOOKUP($A46,'2018'!$L$3:$P$385,S$5,FALSE)</f>
        <v>6.3686991289447397</v>
      </c>
      <c r="U46" s="59">
        <f>VLOOKUP($A46,'2019'!$L$3:$P$385,U$5,FALSE)</f>
        <v>140.80000000000001</v>
      </c>
      <c r="V46" s="59">
        <f>VLOOKUP($A46,'2019'!$L$3:$P$385,V$5,FALSE)</f>
        <v>9.36</v>
      </c>
      <c r="W46" s="59">
        <f>100*VLOOKUP($A46,'2019'!$L$3:$P$385,W$5,FALSE)</f>
        <v>6.6477272727272707</v>
      </c>
      <c r="Y46" s="59">
        <f>VLOOKUP($A46,'2020'!$C$3:$G$385,Y$5,FALSE)</f>
        <v>141.4</v>
      </c>
      <c r="Z46" s="59">
        <f>VLOOKUP($A46,'2020'!$C$3:$G$385,Z$5,FALSE)</f>
        <v>9.66</v>
      </c>
      <c r="AA46" s="59">
        <f>100*VLOOKUP($A46,'2020'!$C$3:$G$385,AA$5,FALSE)</f>
        <v>6.8316831683168298</v>
      </c>
      <c r="AC46" s="59">
        <f>VLOOKUP($A46,'2021'!$C$3:$G$385,AC$5,FALSE)</f>
        <v>141.91</v>
      </c>
      <c r="AD46" s="59">
        <f>VLOOKUP($A46,'2021'!$C$3:$G$385,AD$5,FALSE)</f>
        <v>9.89</v>
      </c>
      <c r="AE46" s="59">
        <f>100*VLOOKUP($A46,'2021'!$C$3:$G$385,AE$5,FALSE)</f>
        <v>6.9692058346839501</v>
      </c>
    </row>
    <row r="47" spans="1:31" x14ac:dyDescent="0.3">
      <c r="A47" t="s">
        <v>320</v>
      </c>
      <c r="B47" t="str">
        <f>VLOOKUP(A47,class!A$1:B$455,2,FALSE)</f>
        <v>Shire District</v>
      </c>
      <c r="C47" t="str">
        <f>IF(B47="Shire District",VLOOKUP(A47,counties!A$2:B$271,2,FALSE),"")</f>
        <v>Worcestershire</v>
      </c>
      <c r="D47" t="str">
        <f>VLOOKUP($A47,classifications!$A$3:$C$336,3,FALSE)</f>
        <v>Predominantly Urban</v>
      </c>
      <c r="E47" s="59">
        <f>VLOOKUP($A47,'2015'!$L$3:$P$385,E$5,FALSE)</f>
        <v>40.17</v>
      </c>
      <c r="F47" s="59">
        <f>VLOOKUP($A47,'2015'!$L$3:$P$385,F$5,FALSE)</f>
        <v>3.71</v>
      </c>
      <c r="G47" s="59">
        <f>100*VLOOKUP($A47,'2015'!$L$3:$P$385,G$5,FALSE)</f>
        <v>9.2357480706995307</v>
      </c>
      <c r="I47" s="59">
        <f>VLOOKUP($A47,'2016'!$L$3:$P$385,I$5,FALSE)</f>
        <v>40.5</v>
      </c>
      <c r="J47" s="59">
        <f>VLOOKUP($A47,'2016'!$L$3:$P$385,J$5,FALSE)</f>
        <v>3.13</v>
      </c>
      <c r="K47" s="59">
        <f>100*VLOOKUP($A47,'2016'!$L$3:$P$385,K$5,FALSE)</f>
        <v>7.728395061728401</v>
      </c>
      <c r="M47" s="59">
        <f>VLOOKUP($A47,'2017'!$L$3:$P$385,M$5,FALSE)</f>
        <v>40.82</v>
      </c>
      <c r="N47" s="59">
        <f>VLOOKUP($A47,'2017'!$L$3:$P$385,N$5,FALSE)</f>
        <v>2.98</v>
      </c>
      <c r="O47" s="59">
        <f>100*VLOOKUP($A47,'2017'!$L$3:$P$385,O$5,FALSE)</f>
        <v>7.3003429691327799</v>
      </c>
      <c r="Q47" s="59">
        <f>VLOOKUP($A47,'2018'!$L$3:$P$385,Q$5,FALSE)</f>
        <v>41.33</v>
      </c>
      <c r="R47" s="59">
        <f>VLOOKUP($A47,'2018'!$L$3:$P$385,R$5,FALSE)</f>
        <v>3.16</v>
      </c>
      <c r="S47" s="59">
        <f>100*VLOOKUP($A47,'2018'!$L$3:$P$385,S$5,FALSE)</f>
        <v>7.64577788531333</v>
      </c>
      <c r="U47" s="59">
        <f>VLOOKUP($A47,'2019'!$L$3:$P$385,U$5,FALSE)</f>
        <v>41.79</v>
      </c>
      <c r="V47" s="59">
        <f>VLOOKUP($A47,'2019'!$L$3:$P$385,V$5,FALSE)</f>
        <v>3.36</v>
      </c>
      <c r="W47" s="59">
        <f>100*VLOOKUP($A47,'2019'!$L$3:$P$385,W$5,FALSE)</f>
        <v>8.0402010050251302</v>
      </c>
      <c r="Y47" s="59">
        <f>VLOOKUP($A47,'2020'!$C$3:$G$385,Y$5,FALSE)</f>
        <v>42.17</v>
      </c>
      <c r="Z47" s="59">
        <f>VLOOKUP($A47,'2020'!$C$3:$G$385,Z$5,FALSE)</f>
        <v>3.52</v>
      </c>
      <c r="AA47" s="59">
        <f>100*VLOOKUP($A47,'2020'!$C$3:$G$385,AA$5,FALSE)</f>
        <v>8.3471662319184308</v>
      </c>
      <c r="AC47" s="59">
        <f>VLOOKUP($A47,'2021'!$C$3:$G$385,AC$5,FALSE)</f>
        <v>42.4</v>
      </c>
      <c r="AD47" s="59">
        <f>VLOOKUP($A47,'2021'!$C$3:$G$385,AD$5,FALSE)</f>
        <v>3.61</v>
      </c>
      <c r="AE47" s="59">
        <f>100*VLOOKUP($A47,'2021'!$C$3:$G$385,AE$5,FALSE)</f>
        <v>8.5141509433962295</v>
      </c>
    </row>
    <row r="48" spans="1:31" x14ac:dyDescent="0.3">
      <c r="A48" t="s">
        <v>234</v>
      </c>
      <c r="B48" t="str">
        <f>VLOOKUP(A48,class!A$1:B$455,2,FALSE)</f>
        <v>Shire District</v>
      </c>
      <c r="C48" t="str">
        <f>IF(B48="Shire District",VLOOKUP(A48,counties!A$2:B$271,2,FALSE),"")</f>
        <v>Hertfordshire</v>
      </c>
      <c r="D48" t="str">
        <f>VLOOKUP($A48,classifications!$A$3:$C$336,3,FALSE)</f>
        <v>Predominantly Urban</v>
      </c>
      <c r="E48" s="59">
        <f>VLOOKUP($A48,'2015'!$L$3:$P$385,E$5,FALSE)</f>
        <v>39.89</v>
      </c>
      <c r="F48" s="59">
        <f>VLOOKUP($A48,'2015'!$L$3:$P$385,F$5,FALSE)</f>
        <v>4.49</v>
      </c>
      <c r="G48" s="59">
        <f>100*VLOOKUP($A48,'2015'!$L$3:$P$385,G$5,FALSE)</f>
        <v>11.255953873151201</v>
      </c>
      <c r="I48" s="59">
        <f>VLOOKUP($A48,'2016'!$L$3:$P$385,I$5,FALSE)</f>
        <v>40.14</v>
      </c>
      <c r="J48" s="59">
        <f>VLOOKUP($A48,'2016'!$L$3:$P$385,J$5,FALSE)</f>
        <v>4.51</v>
      </c>
      <c r="K48" s="59">
        <f>100*VLOOKUP($A48,'2016'!$L$3:$P$385,K$5,FALSE)</f>
        <v>11.235675137020399</v>
      </c>
      <c r="M48" s="59">
        <f>VLOOKUP($A48,'2017'!$L$3:$P$385,M$5,FALSE)</f>
        <v>40.25</v>
      </c>
      <c r="N48" s="59">
        <f>VLOOKUP($A48,'2017'!$L$3:$P$385,N$5,FALSE)</f>
        <v>4.34</v>
      </c>
      <c r="O48" s="59">
        <f>100*VLOOKUP($A48,'2017'!$L$3:$P$385,O$5,FALSE)</f>
        <v>10.7826086956522</v>
      </c>
      <c r="Q48" s="59">
        <f>VLOOKUP($A48,'2018'!$L$3:$P$385,Q$5,FALSE)</f>
        <v>40.46</v>
      </c>
      <c r="R48" s="59">
        <f>VLOOKUP($A48,'2018'!$L$3:$P$385,R$5,FALSE)</f>
        <v>4.32</v>
      </c>
      <c r="S48" s="59">
        <f>100*VLOOKUP($A48,'2018'!$L$3:$P$385,S$5,FALSE)</f>
        <v>10.6772120612951</v>
      </c>
      <c r="U48" s="59">
        <f>VLOOKUP($A48,'2019'!$L$3:$P$385,U$5,FALSE)</f>
        <v>40.840000000000003</v>
      </c>
      <c r="V48" s="59">
        <f>VLOOKUP($A48,'2019'!$L$3:$P$385,V$5,FALSE)</f>
        <v>4.6100000000000003</v>
      </c>
      <c r="W48" s="59">
        <f>100*VLOOKUP($A48,'2019'!$L$3:$P$385,W$5,FALSE)</f>
        <v>11.287952987267399</v>
      </c>
      <c r="Y48" s="59">
        <f>VLOOKUP($A48,'2020'!$C$3:$G$385,Y$5,FALSE)</f>
        <v>40.950000000000003</v>
      </c>
      <c r="Z48" s="59">
        <f>VLOOKUP($A48,'2020'!$C$3:$G$385,Z$5,FALSE)</f>
        <v>4.54</v>
      </c>
      <c r="AA48" s="59">
        <f>100*VLOOKUP($A48,'2020'!$C$3:$G$385,AA$5,FALSE)</f>
        <v>11.086691086691101</v>
      </c>
      <c r="AC48" s="59">
        <f>VLOOKUP($A48,'2021'!$C$3:$G$385,AC$5,FALSE)</f>
        <v>41.1</v>
      </c>
      <c r="AD48" s="59">
        <f>VLOOKUP($A48,'2021'!$C$3:$G$385,AD$5,FALSE)</f>
        <v>4.42</v>
      </c>
      <c r="AE48" s="59">
        <f>100*VLOOKUP($A48,'2021'!$C$3:$G$385,AE$5,FALSE)</f>
        <v>10.7542579075426</v>
      </c>
    </row>
    <row r="49" spans="1:31" x14ac:dyDescent="0.3">
      <c r="A49" t="s">
        <v>282</v>
      </c>
      <c r="B49" t="str">
        <f>VLOOKUP(A49,class!A$1:B$455,2,FALSE)</f>
        <v>Shire District</v>
      </c>
      <c r="C49" t="str">
        <f>IF(B49="Shire District",VLOOKUP(A49,counties!A$2:B$271,2,FALSE),"")</f>
        <v>Nottinghamshire</v>
      </c>
      <c r="D49" t="str">
        <f>VLOOKUP($A49,classifications!$A$3:$C$336,3,FALSE)</f>
        <v>Predominantly Urban</v>
      </c>
      <c r="E49" s="59">
        <f>VLOOKUP($A49,'2015'!$L$3:$P$385,E$5,FALSE)</f>
        <v>49.6</v>
      </c>
      <c r="F49" s="59">
        <f>VLOOKUP($A49,'2015'!$L$3:$P$385,F$5,FALSE)</f>
        <v>2.11</v>
      </c>
      <c r="G49" s="59">
        <f>100*VLOOKUP($A49,'2015'!$L$3:$P$385,G$5,FALSE)</f>
        <v>4.2540322580645196</v>
      </c>
      <c r="I49" s="59">
        <f>VLOOKUP($A49,'2016'!$L$3:$P$385,I$5,FALSE)</f>
        <v>49.72</v>
      </c>
      <c r="J49" s="59">
        <f>VLOOKUP($A49,'2016'!$L$3:$P$385,J$5,FALSE)</f>
        <v>1.86</v>
      </c>
      <c r="K49" s="59">
        <f>100*VLOOKUP($A49,'2016'!$L$3:$P$385,K$5,FALSE)</f>
        <v>3.74094931617056</v>
      </c>
      <c r="M49" s="59">
        <f>VLOOKUP($A49,'2017'!$L$3:$P$385,M$5,FALSE)</f>
        <v>49.91</v>
      </c>
      <c r="N49" s="59">
        <f>VLOOKUP($A49,'2017'!$L$3:$P$385,N$5,FALSE)</f>
        <v>1.87</v>
      </c>
      <c r="O49" s="59">
        <f>100*VLOOKUP($A49,'2017'!$L$3:$P$385,O$5,FALSE)</f>
        <v>3.7467441394510104</v>
      </c>
      <c r="Q49" s="59">
        <f>VLOOKUP($A49,'2018'!$L$3:$P$385,Q$5,FALSE)</f>
        <v>50.12</v>
      </c>
      <c r="R49" s="59">
        <f>VLOOKUP($A49,'2018'!$L$3:$P$385,R$5,FALSE)</f>
        <v>1.79</v>
      </c>
      <c r="S49" s="59">
        <f>100*VLOOKUP($A49,'2018'!$L$3:$P$385,S$5,FALSE)</f>
        <v>3.5714285714285698</v>
      </c>
      <c r="U49" s="59">
        <f>VLOOKUP($A49,'2019'!$L$3:$P$385,U$5,FALSE)</f>
        <v>50.39</v>
      </c>
      <c r="V49" s="59">
        <f>VLOOKUP($A49,'2019'!$L$3:$P$385,V$5,FALSE)</f>
        <v>1.96</v>
      </c>
      <c r="W49" s="59">
        <f>100*VLOOKUP($A49,'2019'!$L$3:$P$385,W$5,FALSE)</f>
        <v>3.8896606469537596</v>
      </c>
      <c r="Y49" s="59">
        <f>VLOOKUP($A49,'2020'!$C$3:$G$385,Y$5,FALSE)</f>
        <v>50.61</v>
      </c>
      <c r="Z49" s="59">
        <f>VLOOKUP($A49,'2020'!$C$3:$G$385,Z$5,FALSE)</f>
        <v>1.83</v>
      </c>
      <c r="AA49" s="59">
        <f>100*VLOOKUP($A49,'2020'!$C$3:$G$385,AA$5,FALSE)</f>
        <v>3.6158861885003004</v>
      </c>
      <c r="AC49" s="59">
        <f>VLOOKUP($A49,'2021'!$C$3:$G$385,AC$5,FALSE)</f>
        <v>50.79</v>
      </c>
      <c r="AD49" s="59">
        <f>VLOOKUP($A49,'2021'!$C$3:$G$385,AD$5,FALSE)</f>
        <v>1.76</v>
      </c>
      <c r="AE49" s="59">
        <f>100*VLOOKUP($A49,'2021'!$C$3:$G$385,AE$5,FALSE)</f>
        <v>3.4652490647765299</v>
      </c>
    </row>
    <row r="50" spans="1:31" x14ac:dyDescent="0.3">
      <c r="A50" t="s">
        <v>254</v>
      </c>
      <c r="B50" t="str">
        <f>VLOOKUP(A50,class!A$1:B$455,2,FALSE)</f>
        <v>Shire District</v>
      </c>
      <c r="C50" t="str">
        <f>IF(B50="Shire District",VLOOKUP(A50,counties!A$2:B$271,2,FALSE),"")</f>
        <v>Lancashire</v>
      </c>
      <c r="D50" t="str">
        <f>VLOOKUP($A50,classifications!$A$3:$C$336,3,FALSE)</f>
        <v>Predominantly Urban</v>
      </c>
      <c r="E50" s="59">
        <f>VLOOKUP($A50,'2015'!$L$3:$P$385,E$5,FALSE)</f>
        <v>40.6</v>
      </c>
      <c r="F50" s="59">
        <f>VLOOKUP($A50,'2015'!$L$3:$P$385,F$5,FALSE)</f>
        <v>1.25</v>
      </c>
      <c r="G50" s="59">
        <f>100*VLOOKUP($A50,'2015'!$L$3:$P$385,G$5,FALSE)</f>
        <v>3.0788177339901499</v>
      </c>
      <c r="I50" s="59">
        <f>VLOOKUP($A50,'2016'!$L$3:$P$385,I$5,FALSE)</f>
        <v>40.74</v>
      </c>
      <c r="J50" s="59">
        <f>VLOOKUP($A50,'2016'!$L$3:$P$385,J$5,FALSE)</f>
        <v>1.1100000000000001</v>
      </c>
      <c r="K50" s="59">
        <f>100*VLOOKUP($A50,'2016'!$L$3:$P$385,K$5,FALSE)</f>
        <v>2.7245949926362303</v>
      </c>
      <c r="M50" s="59">
        <f>VLOOKUP($A50,'2017'!$L$3:$P$385,M$5,FALSE)</f>
        <v>40.97</v>
      </c>
      <c r="N50" s="59">
        <f>VLOOKUP($A50,'2017'!$L$3:$P$385,N$5,FALSE)</f>
        <v>1.07</v>
      </c>
      <c r="O50" s="59">
        <f>100*VLOOKUP($A50,'2017'!$L$3:$P$385,O$5,FALSE)</f>
        <v>2.6116670734683898</v>
      </c>
      <c r="Q50" s="59">
        <f>VLOOKUP($A50,'2018'!$L$3:$P$385,Q$5,FALSE)</f>
        <v>41.26</v>
      </c>
      <c r="R50" s="59">
        <f>VLOOKUP($A50,'2018'!$L$3:$P$385,R$5,FALSE)</f>
        <v>0.85</v>
      </c>
      <c r="S50" s="59">
        <f>100*VLOOKUP($A50,'2018'!$L$3:$P$385,S$5,FALSE)</f>
        <v>2.0601066408143498</v>
      </c>
      <c r="U50" s="59">
        <f>VLOOKUP($A50,'2019'!$L$3:$P$385,U$5,FALSE)</f>
        <v>41.67</v>
      </c>
      <c r="V50" s="59">
        <f>VLOOKUP($A50,'2019'!$L$3:$P$385,V$5,FALSE)</f>
        <v>1.01</v>
      </c>
      <c r="W50" s="59">
        <f>100*VLOOKUP($A50,'2019'!$L$3:$P$385,W$5,FALSE)</f>
        <v>2.4238060955123601</v>
      </c>
      <c r="Y50" s="59">
        <f>VLOOKUP($A50,'2020'!$C$3:$G$385,Y$5,FALSE)</f>
        <v>41.85</v>
      </c>
      <c r="Z50" s="59">
        <f>VLOOKUP($A50,'2020'!$C$3:$G$385,Z$5,FALSE)</f>
        <v>1.07</v>
      </c>
      <c r="AA50" s="59">
        <f>100*VLOOKUP($A50,'2020'!$C$3:$G$385,AA$5,FALSE)</f>
        <v>2.5567502986857797</v>
      </c>
      <c r="AC50" s="59">
        <f>VLOOKUP($A50,'2021'!$C$3:$G$385,AC$5,FALSE)</f>
        <v>42.03</v>
      </c>
      <c r="AD50" s="59">
        <f>VLOOKUP($A50,'2021'!$C$3:$G$385,AD$5,FALSE)</f>
        <v>1.04</v>
      </c>
      <c r="AE50" s="59">
        <f>100*VLOOKUP($A50,'2021'!$C$3:$G$385,AE$5,FALSE)</f>
        <v>2.4744230311682101</v>
      </c>
    </row>
    <row r="51" spans="1:31" x14ac:dyDescent="0.3">
      <c r="A51" t="s">
        <v>325</v>
      </c>
      <c r="B51" t="str">
        <f>VLOOKUP(A51,class!A$1:B$455,2,FALSE)</f>
        <v>Metropolitan District</v>
      </c>
      <c r="C51" t="str">
        <f>IF(B51="Shire District",VLOOKUP(A51,counties!A$2:B$271,2,FALSE),"")</f>
        <v/>
      </c>
      <c r="D51" t="str">
        <f>VLOOKUP($A51,classifications!$A$3:$C$336,3,FALSE)</f>
        <v>Predominantly Urban</v>
      </c>
      <c r="E51" s="59">
        <f>VLOOKUP($A51,'2015'!$L$3:$P$385,E$5,FALSE)</f>
        <v>82.35</v>
      </c>
      <c r="F51" s="59">
        <f>VLOOKUP($A51,'2015'!$L$3:$P$385,F$5,FALSE)</f>
        <v>3.8</v>
      </c>
      <c r="G51" s="59">
        <f>100*VLOOKUP($A51,'2015'!$L$3:$P$385,G$5,FALSE)</f>
        <v>4.6144505160898603</v>
      </c>
      <c r="I51" s="59">
        <f>VLOOKUP($A51,'2016'!$L$3:$P$385,I$5,FALSE)</f>
        <v>82.85</v>
      </c>
      <c r="J51" s="59">
        <f>VLOOKUP($A51,'2016'!$L$3:$P$385,J$5,FALSE)</f>
        <v>3.85</v>
      </c>
      <c r="K51" s="59">
        <f>100*VLOOKUP($A51,'2016'!$L$3:$P$385,K$5,FALSE)</f>
        <v>4.6469523234761594</v>
      </c>
      <c r="M51" s="59">
        <f>VLOOKUP($A51,'2017'!$L$3:$P$385,M$5,FALSE)</f>
        <v>83.34</v>
      </c>
      <c r="N51" s="59">
        <f>VLOOKUP($A51,'2017'!$L$3:$P$385,N$5,FALSE)</f>
        <v>4</v>
      </c>
      <c r="O51" s="59">
        <f>100*VLOOKUP($A51,'2017'!$L$3:$P$385,O$5,FALSE)</f>
        <v>4.7996160307175399</v>
      </c>
      <c r="Q51" s="59">
        <f>VLOOKUP($A51,'2018'!$L$3:$P$385,Q$5,FALSE)</f>
        <v>83.51</v>
      </c>
      <c r="R51" s="59">
        <f>VLOOKUP($A51,'2018'!$L$3:$P$385,R$5,FALSE)</f>
        <v>3.89</v>
      </c>
      <c r="S51" s="59">
        <f>100*VLOOKUP($A51,'2018'!$L$3:$P$385,S$5,FALSE)</f>
        <v>4.65812477547599</v>
      </c>
      <c r="U51" s="59">
        <f>VLOOKUP($A51,'2019'!$L$3:$P$385,U$5,FALSE)</f>
        <v>83.96</v>
      </c>
      <c r="V51" s="59">
        <f>VLOOKUP($A51,'2019'!$L$3:$P$385,V$5,FALSE)</f>
        <v>4.1100000000000003</v>
      </c>
      <c r="W51" s="59">
        <f>100*VLOOKUP($A51,'2019'!$L$3:$P$385,W$5,FALSE)</f>
        <v>4.8951881848499301</v>
      </c>
      <c r="Y51" s="59">
        <f>VLOOKUP($A51,'2020'!$C$3:$G$385,Y$5,FALSE)</f>
        <v>84.19</v>
      </c>
      <c r="Z51" s="59">
        <f>VLOOKUP($A51,'2020'!$C$3:$G$385,Z$5,FALSE)</f>
        <v>4.0999999999999996</v>
      </c>
      <c r="AA51" s="59">
        <f>100*VLOOKUP($A51,'2020'!$C$3:$G$385,AA$5,FALSE)</f>
        <v>4.8699370471552399</v>
      </c>
      <c r="AC51" s="59">
        <f>VLOOKUP($A51,'2021'!$C$3:$G$385,AC$5,FALSE)</f>
        <v>84.25</v>
      </c>
      <c r="AD51" s="59">
        <f>VLOOKUP($A51,'2021'!$C$3:$G$385,AD$5,FALSE)</f>
        <v>3.97</v>
      </c>
      <c r="AE51" s="59">
        <f>100*VLOOKUP($A51,'2021'!$C$3:$G$385,AE$5,FALSE)</f>
        <v>4.7121661721068202</v>
      </c>
    </row>
    <row r="52" spans="1:31" x14ac:dyDescent="0.3">
      <c r="A52" t="s">
        <v>356</v>
      </c>
      <c r="B52" t="str">
        <f>VLOOKUP(A52,class!A$1:B$455,2,FALSE)</f>
        <v>Metropolitan District</v>
      </c>
      <c r="C52" t="str">
        <f>IF(B52="Shire District",VLOOKUP(A52,counties!A$2:B$271,2,FALSE),"")</f>
        <v/>
      </c>
      <c r="D52" t="str">
        <f>VLOOKUP($A52,classifications!$A$3:$C$336,3,FALSE)</f>
        <v>Predominantly Urban</v>
      </c>
      <c r="E52" s="59">
        <f>VLOOKUP($A52,'2015'!$L$3:$P$385,E$5,FALSE)</f>
        <v>93.94</v>
      </c>
      <c r="F52" s="59">
        <f>VLOOKUP($A52,'2015'!$L$3:$P$385,F$5,FALSE)</f>
        <v>6.59</v>
      </c>
      <c r="G52" s="59">
        <f>100*VLOOKUP($A52,'2015'!$L$3:$P$385,G$5,FALSE)</f>
        <v>7.0151160315094705</v>
      </c>
      <c r="I52" s="59">
        <f>VLOOKUP($A52,'2016'!$L$3:$P$385,I$5,FALSE)</f>
        <v>94.22</v>
      </c>
      <c r="J52" s="59">
        <f>VLOOKUP($A52,'2016'!$L$3:$P$385,J$5,FALSE)</f>
        <v>6.47</v>
      </c>
      <c r="K52" s="59">
        <f>100*VLOOKUP($A52,'2016'!$L$3:$P$385,K$5,FALSE)</f>
        <v>6.8669072383782597</v>
      </c>
      <c r="M52" s="59">
        <f>VLOOKUP($A52,'2017'!$L$3:$P$385,M$5,FALSE)</f>
        <v>94.59</v>
      </c>
      <c r="N52" s="59">
        <f>VLOOKUP($A52,'2017'!$L$3:$P$385,N$5,FALSE)</f>
        <v>6.61</v>
      </c>
      <c r="O52" s="59">
        <f>100*VLOOKUP($A52,'2017'!$L$3:$P$385,O$5,FALSE)</f>
        <v>6.9880537054656893</v>
      </c>
      <c r="Q52" s="59">
        <f>VLOOKUP($A52,'2018'!$L$3:$P$385,Q$5,FALSE)</f>
        <v>94.87</v>
      </c>
      <c r="R52" s="59">
        <f>VLOOKUP($A52,'2018'!$L$3:$P$385,R$5,FALSE)</f>
        <v>6.55</v>
      </c>
      <c r="S52" s="59">
        <f>100*VLOOKUP($A52,'2018'!$L$3:$P$385,S$5,FALSE)</f>
        <v>6.9041846737640995</v>
      </c>
      <c r="U52" s="59">
        <f>VLOOKUP($A52,'2019'!$L$3:$P$385,U$5,FALSE)</f>
        <v>95.44</v>
      </c>
      <c r="V52" s="59">
        <f>VLOOKUP($A52,'2019'!$L$3:$P$385,V$5,FALSE)</f>
        <v>6.77</v>
      </c>
      <c r="W52" s="59">
        <f>100*VLOOKUP($A52,'2019'!$L$3:$P$385,W$5,FALSE)</f>
        <v>7.0934618608549895</v>
      </c>
      <c r="Y52" s="59">
        <f>VLOOKUP($A52,'2020'!$C$3:$G$385,Y$5,FALSE)</f>
        <v>95.59</v>
      </c>
      <c r="Z52" s="59">
        <f>VLOOKUP($A52,'2020'!$C$3:$G$385,Z$5,FALSE)</f>
        <v>6.63</v>
      </c>
      <c r="AA52" s="59">
        <f>100*VLOOKUP($A52,'2020'!$C$3:$G$385,AA$5,FALSE)</f>
        <v>6.9358719531331703</v>
      </c>
      <c r="AC52" s="59">
        <f>VLOOKUP($A52,'2021'!$C$3:$G$385,AC$5,FALSE)</f>
        <v>95.87</v>
      </c>
      <c r="AD52" s="59">
        <f>VLOOKUP($A52,'2021'!$C$3:$G$385,AD$5,FALSE)</f>
        <v>6.66</v>
      </c>
      <c r="AE52" s="59">
        <f>100*VLOOKUP($A52,'2021'!$C$3:$G$385,AE$5,FALSE)</f>
        <v>6.9469072702618098</v>
      </c>
    </row>
    <row r="53" spans="1:31" x14ac:dyDescent="0.3">
      <c r="A53" t="s">
        <v>191</v>
      </c>
      <c r="B53" t="str">
        <f>VLOOKUP(A53,class!A$1:B$455,2,FALSE)</f>
        <v>Shire District</v>
      </c>
      <c r="C53" t="str">
        <f>IF(B53="Shire District",VLOOKUP(A53,counties!A$2:B$271,2,FALSE),"")</f>
        <v>Cambridgeshire</v>
      </c>
      <c r="D53" t="str">
        <f>VLOOKUP($A53,classifications!$A$3:$C$336,3,FALSE)</f>
        <v>Predominantly Urban</v>
      </c>
      <c r="E53" s="59">
        <f>VLOOKUP($A53,'2015'!$L$3:$P$385,E$5,FALSE)</f>
        <v>53.06</v>
      </c>
      <c r="F53" s="59">
        <f>VLOOKUP($A53,'2015'!$L$3:$P$385,F$5,FALSE)</f>
        <v>8.17</v>
      </c>
      <c r="G53" s="59">
        <f>100*VLOOKUP($A53,'2015'!$L$3:$P$385,G$5,FALSE)</f>
        <v>15.3976630229928</v>
      </c>
      <c r="I53" s="59">
        <f>VLOOKUP($A53,'2016'!$L$3:$P$385,I$5,FALSE)</f>
        <v>53.86</v>
      </c>
      <c r="J53" s="59">
        <f>VLOOKUP($A53,'2016'!$L$3:$P$385,J$5,FALSE)</f>
        <v>7.67</v>
      </c>
      <c r="K53" s="59">
        <f>100*VLOOKUP($A53,'2016'!$L$3:$P$385,K$5,FALSE)</f>
        <v>14.240623839584099</v>
      </c>
      <c r="M53" s="59">
        <f>VLOOKUP($A53,'2017'!$L$3:$P$385,M$5,FALSE)</f>
        <v>55.8</v>
      </c>
      <c r="N53" s="59">
        <f>VLOOKUP($A53,'2017'!$L$3:$P$385,N$5,FALSE)</f>
        <v>9.31</v>
      </c>
      <c r="O53" s="59">
        <f>100*VLOOKUP($A53,'2017'!$L$3:$P$385,O$5,FALSE)</f>
        <v>16.684587813620098</v>
      </c>
      <c r="Q53" s="59">
        <f>VLOOKUP($A53,'2018'!$L$3:$P$385,Q$5,FALSE)</f>
        <v>56.91</v>
      </c>
      <c r="R53" s="59">
        <f>VLOOKUP($A53,'2018'!$L$3:$P$385,R$5,FALSE)</f>
        <v>9.9600000000000009</v>
      </c>
      <c r="S53" s="59">
        <f>100*VLOOKUP($A53,'2018'!$L$3:$P$385,S$5,FALSE)</f>
        <v>17.5013178703216</v>
      </c>
      <c r="U53" s="59">
        <f>VLOOKUP($A53,'2019'!$L$3:$P$385,U$5,FALSE)</f>
        <v>57.79</v>
      </c>
      <c r="V53" s="59">
        <f>VLOOKUP($A53,'2019'!$L$3:$P$385,V$5,FALSE)</f>
        <v>10.48</v>
      </c>
      <c r="W53" s="59">
        <f>100*VLOOKUP($A53,'2019'!$L$3:$P$385,W$5,FALSE)</f>
        <v>18.134625367710701</v>
      </c>
      <c r="Y53" s="59">
        <f>VLOOKUP($A53,'2020'!$C$3:$G$385,Y$5,FALSE)</f>
        <v>58.34</v>
      </c>
      <c r="Z53" s="59">
        <f>VLOOKUP($A53,'2020'!$C$3:$G$385,Z$5,FALSE)</f>
        <v>10.74</v>
      </c>
      <c r="AA53" s="59">
        <f>100*VLOOKUP($A53,'2020'!$C$3:$G$385,AA$5,FALSE)</f>
        <v>18.409324648611598</v>
      </c>
      <c r="AC53" s="59">
        <f>VLOOKUP($A53,'2021'!$C$3:$G$385,AC$5,FALSE)</f>
        <v>58.78</v>
      </c>
      <c r="AD53" s="59">
        <f>VLOOKUP($A53,'2021'!$C$3:$G$385,AD$5,FALSE)</f>
        <v>11.19</v>
      </c>
      <c r="AE53" s="59">
        <f>100*VLOOKUP($A53,'2021'!$C$3:$G$385,AE$5,FALSE)</f>
        <v>19.037087444709101</v>
      </c>
    </row>
    <row r="54" spans="1:31" x14ac:dyDescent="0.3">
      <c r="A54" t="s">
        <v>366</v>
      </c>
      <c r="B54" t="str">
        <f>VLOOKUP(A54,class!A$1:B$455,2,FALSE)</f>
        <v>London Borough</v>
      </c>
      <c r="C54" t="str">
        <f>IF(B54="Shire District",VLOOKUP(A54,counties!A$2:B$271,2,FALSE),"")</f>
        <v/>
      </c>
      <c r="D54" t="str">
        <f>VLOOKUP($A54,classifications!$A$3:$C$336,3,FALSE)</f>
        <v>Predominantly Urban</v>
      </c>
      <c r="E54" s="59">
        <f>VLOOKUP($A54,'2015'!$L$3:$P$385,E$5,FALSE)</f>
        <v>106.38</v>
      </c>
      <c r="F54" s="59">
        <f>VLOOKUP($A54,'2015'!$L$3:$P$385,F$5,FALSE)</f>
        <v>27.69</v>
      </c>
      <c r="G54" s="59">
        <f>100*VLOOKUP($A54,'2015'!$L$3:$P$385,G$5,FALSE)</f>
        <v>26.029328821206999</v>
      </c>
      <c r="I54" s="59">
        <f>VLOOKUP($A54,'2016'!$L$3:$P$385,I$5,FALSE)</f>
        <v>107.19</v>
      </c>
      <c r="J54" s="59">
        <f>VLOOKUP($A54,'2016'!$L$3:$P$385,J$5,FALSE)</f>
        <v>28.51</v>
      </c>
      <c r="K54" s="59">
        <f>100*VLOOKUP($A54,'2016'!$L$3:$P$385,K$5,FALSE)</f>
        <v>26.597630375967903</v>
      </c>
      <c r="M54" s="59">
        <f>VLOOKUP($A54,'2017'!$L$3:$P$385,M$5,FALSE)</f>
        <v>107.96</v>
      </c>
      <c r="N54" s="59">
        <f>VLOOKUP($A54,'2017'!$L$3:$P$385,N$5,FALSE)</f>
        <v>29.35</v>
      </c>
      <c r="O54" s="59">
        <f>100*VLOOKUP($A54,'2017'!$L$3:$P$385,O$5,FALSE)</f>
        <v>27.1859948128937</v>
      </c>
      <c r="Q54" s="59">
        <f>VLOOKUP($A54,'2018'!$L$3:$P$385,Q$5,FALSE)</f>
        <v>109.04</v>
      </c>
      <c r="R54" s="59">
        <f>VLOOKUP($A54,'2018'!$L$3:$P$385,R$5,FALSE)</f>
        <v>30.66</v>
      </c>
      <c r="S54" s="59">
        <f>100*VLOOKUP($A54,'2018'!$L$3:$P$385,S$5,FALSE)</f>
        <v>28.118121790168697</v>
      </c>
      <c r="U54" s="59">
        <f>VLOOKUP($A54,'2019'!$L$3:$P$385,U$5,FALSE)</f>
        <v>110.28</v>
      </c>
      <c r="V54" s="59">
        <f>VLOOKUP($A54,'2019'!$L$3:$P$385,V$5,FALSE)</f>
        <v>31.93</v>
      </c>
      <c r="W54" s="59">
        <f>100*VLOOKUP($A54,'2019'!$L$3:$P$385,W$5,FALSE)</f>
        <v>28.953572723975302</v>
      </c>
      <c r="Y54" s="59">
        <f>VLOOKUP($A54,'2020'!$C$3:$G$385,Y$5,FALSE)</f>
        <v>111.53</v>
      </c>
      <c r="Z54" s="59">
        <f>VLOOKUP($A54,'2020'!$C$3:$G$385,Z$5,FALSE)</f>
        <v>33</v>
      </c>
      <c r="AA54" s="59">
        <f>100*VLOOKUP($A54,'2020'!$C$3:$G$385,AA$5,FALSE)</f>
        <v>29.588451537702898</v>
      </c>
      <c r="AC54" s="59">
        <f>VLOOKUP($A54,'2021'!$C$3:$G$385,AC$5,FALSE)</f>
        <v>111.77</v>
      </c>
      <c r="AD54" s="59">
        <f>VLOOKUP($A54,'2021'!$C$3:$G$385,AD$5,FALSE)</f>
        <v>33.619999999999997</v>
      </c>
      <c r="AE54" s="59">
        <f>100*VLOOKUP($A54,'2021'!$C$3:$G$385,AE$5,FALSE)</f>
        <v>30.079627807103897</v>
      </c>
    </row>
    <row r="55" spans="1:31" x14ac:dyDescent="0.3">
      <c r="A55" t="s">
        <v>290</v>
      </c>
      <c r="B55" t="str">
        <f>VLOOKUP(A55,class!A$1:B$455,2,FALSE)</f>
        <v>Shire District</v>
      </c>
      <c r="C55" t="str">
        <f>IF(B55="Shire District",VLOOKUP(A55,counties!A$2:B$271,2,FALSE),"")</f>
        <v>Staffordshire</v>
      </c>
      <c r="D55" t="str">
        <f>VLOOKUP($A55,classifications!$A$3:$C$336,3,FALSE)</f>
        <v>Urban with Significant Rural</v>
      </c>
      <c r="E55" s="59">
        <f>VLOOKUP($A55,'2015'!$L$3:$P$385,E$5,FALSE)</f>
        <v>42.2</v>
      </c>
      <c r="F55" s="59">
        <f>VLOOKUP($A55,'2015'!$L$3:$P$385,F$5,FALSE)</f>
        <v>2.67</v>
      </c>
      <c r="G55" s="59">
        <f>100*VLOOKUP($A55,'2015'!$L$3:$P$385,G$5,FALSE)</f>
        <v>6.3270142180094799</v>
      </c>
      <c r="I55" s="59">
        <f>VLOOKUP($A55,'2016'!$L$3:$P$385,I$5,FALSE)</f>
        <v>42.33</v>
      </c>
      <c r="J55" s="59">
        <f>VLOOKUP($A55,'2016'!$L$3:$P$385,J$5,FALSE)</f>
        <v>1.9</v>
      </c>
      <c r="K55" s="59">
        <f>100*VLOOKUP($A55,'2016'!$L$3:$P$385,K$5,FALSE)</f>
        <v>4.4885424049137699</v>
      </c>
      <c r="M55" s="59">
        <f>VLOOKUP($A55,'2017'!$L$3:$P$385,M$5,FALSE)</f>
        <v>42.75</v>
      </c>
      <c r="N55" s="59">
        <f>VLOOKUP($A55,'2017'!$L$3:$P$385,N$5,FALSE)</f>
        <v>1.84</v>
      </c>
      <c r="O55" s="59">
        <f>100*VLOOKUP($A55,'2017'!$L$3:$P$385,O$5,FALSE)</f>
        <v>4.30409356725146</v>
      </c>
      <c r="Q55" s="59">
        <f>VLOOKUP($A55,'2018'!$L$3:$P$385,Q$5,FALSE)</f>
        <v>43.41</v>
      </c>
      <c r="R55" s="59">
        <f>VLOOKUP($A55,'2018'!$L$3:$P$385,R$5,FALSE)</f>
        <v>1.65</v>
      </c>
      <c r="S55" s="59">
        <f>100*VLOOKUP($A55,'2018'!$L$3:$P$385,S$5,FALSE)</f>
        <v>3.80096751900484</v>
      </c>
      <c r="U55" s="59">
        <f>VLOOKUP($A55,'2019'!$L$3:$P$385,U$5,FALSE)</f>
        <v>43.85</v>
      </c>
      <c r="V55" s="59">
        <f>VLOOKUP($A55,'2019'!$L$3:$P$385,V$5,FALSE)</f>
        <v>1.48</v>
      </c>
      <c r="W55" s="59">
        <f>100*VLOOKUP($A55,'2019'!$L$3:$P$385,W$5,FALSE)</f>
        <v>3.3751425313568997</v>
      </c>
      <c r="Y55" s="59">
        <f>VLOOKUP($A55,'2020'!$C$3:$G$385,Y$5,FALSE)</f>
        <v>44.3</v>
      </c>
      <c r="Z55" s="59">
        <f>VLOOKUP($A55,'2020'!$C$3:$G$385,Z$5,FALSE)</f>
        <v>1.44</v>
      </c>
      <c r="AA55" s="59">
        <f>100*VLOOKUP($A55,'2020'!$C$3:$G$385,AA$5,FALSE)</f>
        <v>3.2505643340857802</v>
      </c>
      <c r="AC55" s="59">
        <f>VLOOKUP($A55,'2021'!$C$3:$G$385,AC$5,FALSE)</f>
        <v>44.77</v>
      </c>
      <c r="AD55" s="59">
        <f>VLOOKUP($A55,'2021'!$C$3:$G$385,AD$5,FALSE)</f>
        <v>1.55</v>
      </c>
      <c r="AE55" s="59">
        <f>100*VLOOKUP($A55,'2021'!$C$3:$G$385,AE$5,FALSE)</f>
        <v>3.4621398257761902</v>
      </c>
    </row>
    <row r="56" spans="1:31" x14ac:dyDescent="0.3">
      <c r="A56" t="s">
        <v>243</v>
      </c>
      <c r="B56" t="str">
        <f>VLOOKUP(A56,class!A$1:B$455,2,FALSE)</f>
        <v>Shire District</v>
      </c>
      <c r="C56" t="str">
        <f>IF(B56="Shire District",VLOOKUP(A56,counties!A$2:B$271,2,FALSE),"")</f>
        <v>Kent</v>
      </c>
      <c r="D56" t="str">
        <f>VLOOKUP($A56,classifications!$A$3:$C$336,3,FALSE)</f>
        <v>Predominantly Urban</v>
      </c>
      <c r="E56" s="59">
        <f>VLOOKUP($A56,'2015'!$L$3:$P$385,E$5,FALSE)</f>
        <v>66.03</v>
      </c>
      <c r="F56" s="59">
        <f>VLOOKUP($A56,'2015'!$L$3:$P$385,F$5,FALSE)</f>
        <v>8.18</v>
      </c>
      <c r="G56" s="59">
        <f>100*VLOOKUP($A56,'2015'!$L$3:$P$385,G$5,FALSE)</f>
        <v>12.388308344691799</v>
      </c>
      <c r="I56" s="59">
        <f>VLOOKUP($A56,'2016'!$L$3:$P$385,I$5,FALSE)</f>
        <v>66.34</v>
      </c>
      <c r="J56" s="59">
        <f>VLOOKUP($A56,'2016'!$L$3:$P$385,J$5,FALSE)</f>
        <v>8.01</v>
      </c>
      <c r="K56" s="59">
        <f>100*VLOOKUP($A56,'2016'!$L$3:$P$385,K$5,FALSE)</f>
        <v>12.0741634006633</v>
      </c>
      <c r="M56" s="59">
        <f>VLOOKUP($A56,'2017'!$L$3:$P$385,M$5,FALSE)</f>
        <v>66.62</v>
      </c>
      <c r="N56" s="59">
        <f>VLOOKUP($A56,'2017'!$L$3:$P$385,N$5,FALSE)</f>
        <v>7.9</v>
      </c>
      <c r="O56" s="59">
        <f>100*VLOOKUP($A56,'2017'!$L$3:$P$385,O$5,FALSE)</f>
        <v>11.8583008105674</v>
      </c>
      <c r="Q56" s="59">
        <f>VLOOKUP($A56,'2018'!$L$3:$P$385,Q$5,FALSE)</f>
        <v>67.349999999999994</v>
      </c>
      <c r="R56" s="59">
        <f>VLOOKUP($A56,'2018'!$L$3:$P$385,R$5,FALSE)</f>
        <v>8.01</v>
      </c>
      <c r="S56" s="59">
        <f>100*VLOOKUP($A56,'2018'!$L$3:$P$385,S$5,FALSE)</f>
        <v>11.8930957683742</v>
      </c>
      <c r="U56" s="59">
        <f>VLOOKUP($A56,'2019'!$L$3:$P$385,U$5,FALSE)</f>
        <v>68.33</v>
      </c>
      <c r="V56" s="59">
        <f>VLOOKUP($A56,'2019'!$L$3:$P$385,V$5,FALSE)</f>
        <v>8.5500000000000007</v>
      </c>
      <c r="W56" s="59">
        <f>100*VLOOKUP($A56,'2019'!$L$3:$P$385,W$5,FALSE)</f>
        <v>12.512805502707399</v>
      </c>
      <c r="Y56" s="59">
        <f>VLOOKUP($A56,'2020'!$C$3:$G$385,Y$5,FALSE)</f>
        <v>68.790000000000006</v>
      </c>
      <c r="Z56" s="59">
        <f>VLOOKUP($A56,'2020'!$C$3:$G$385,Z$5,FALSE)</f>
        <v>8.82</v>
      </c>
      <c r="AA56" s="59">
        <f>100*VLOOKUP($A56,'2020'!$C$3:$G$385,AA$5,FALSE)</f>
        <v>12.821631051024902</v>
      </c>
      <c r="AC56" s="59">
        <f>VLOOKUP($A56,'2021'!$C$3:$G$385,AC$5,FALSE)</f>
        <v>69.16</v>
      </c>
      <c r="AD56" s="59">
        <f>VLOOKUP($A56,'2021'!$C$3:$G$385,AD$5,FALSE)</f>
        <v>8.6</v>
      </c>
      <c r="AE56" s="59">
        <f>100*VLOOKUP($A56,'2021'!$C$3:$G$385,AE$5,FALSE)</f>
        <v>12.4349334875651</v>
      </c>
    </row>
    <row r="57" spans="1:31" x14ac:dyDescent="0.3">
      <c r="A57" t="s">
        <v>195</v>
      </c>
      <c r="B57" t="str">
        <f>VLOOKUP(A57,class!A$1:B$455,2,FALSE)</f>
        <v>Shire District</v>
      </c>
      <c r="C57" t="str">
        <f>IF(B57="Shire District",VLOOKUP(A57,counties!A$2:B$271,2,FALSE),"")</f>
        <v>Cumbria</v>
      </c>
      <c r="D57" t="str">
        <f>VLOOKUP($A57,classifications!$A$3:$C$336,3,FALSE)</f>
        <v>Urban with Significant Rural</v>
      </c>
      <c r="E57" s="59">
        <f>VLOOKUP($A57,'2015'!$L$3:$P$385,E$5,FALSE)</f>
        <v>50.67</v>
      </c>
      <c r="F57" s="59">
        <f>VLOOKUP($A57,'2015'!$L$3:$P$385,F$5,FALSE)</f>
        <v>8.08</v>
      </c>
      <c r="G57" s="59">
        <f>100*VLOOKUP($A57,'2015'!$L$3:$P$385,G$5,FALSE)</f>
        <v>15.946319321097299</v>
      </c>
      <c r="I57" s="59">
        <f>VLOOKUP($A57,'2016'!$L$3:$P$385,I$5,FALSE)</f>
        <v>51.2</v>
      </c>
      <c r="J57" s="59">
        <f>VLOOKUP($A57,'2016'!$L$3:$P$385,J$5,FALSE)</f>
        <v>7.86</v>
      </c>
      <c r="K57" s="59">
        <f>100*VLOOKUP($A57,'2016'!$L$3:$P$385,K$5,FALSE)</f>
        <v>15.351562499999998</v>
      </c>
      <c r="M57" s="59">
        <f>VLOOKUP($A57,'2017'!$L$3:$P$385,M$5,FALSE)</f>
        <v>51.73</v>
      </c>
      <c r="N57" s="59">
        <f>VLOOKUP($A57,'2017'!$L$3:$P$385,N$5,FALSE)</f>
        <v>7.92</v>
      </c>
      <c r="O57" s="59">
        <f>100*VLOOKUP($A57,'2017'!$L$3:$P$385,O$5,FALSE)</f>
        <v>15.310264836651799</v>
      </c>
      <c r="Q57" s="59">
        <f>VLOOKUP($A57,'2018'!$L$3:$P$385,Q$5,FALSE)</f>
        <v>52.15</v>
      </c>
      <c r="R57" s="59">
        <f>VLOOKUP($A57,'2018'!$L$3:$P$385,R$5,FALSE)</f>
        <v>7.81</v>
      </c>
      <c r="S57" s="59">
        <f>100*VLOOKUP($A57,'2018'!$L$3:$P$385,S$5,FALSE)</f>
        <v>14.9760306807287</v>
      </c>
      <c r="U57" s="59">
        <f>VLOOKUP($A57,'2019'!$L$3:$P$385,U$5,FALSE)</f>
        <v>52.66</v>
      </c>
      <c r="V57" s="59">
        <f>VLOOKUP($A57,'2019'!$L$3:$P$385,V$5,FALSE)</f>
        <v>7.62</v>
      </c>
      <c r="W57" s="59">
        <f>100*VLOOKUP($A57,'2019'!$L$3:$P$385,W$5,FALSE)</f>
        <v>14.4701860995063</v>
      </c>
      <c r="Y57" s="59">
        <f>VLOOKUP($A57,'2020'!$C$3:$G$385,Y$5,FALSE)</f>
        <v>53.11</v>
      </c>
      <c r="Z57" s="59">
        <f>VLOOKUP($A57,'2020'!$C$3:$G$385,Z$5,FALSE)</f>
        <v>7.56</v>
      </c>
      <c r="AA57" s="59">
        <f>100*VLOOKUP($A57,'2020'!$C$3:$G$385,AA$5,FALSE)</f>
        <v>14.234607418565201</v>
      </c>
      <c r="AC57" s="59">
        <f>VLOOKUP($A57,'2021'!$C$3:$G$385,AC$5,FALSE)</f>
        <v>53.56</v>
      </c>
      <c r="AD57" s="59">
        <f>VLOOKUP($A57,'2021'!$C$3:$G$385,AD$5,FALSE)</f>
        <v>7.62</v>
      </c>
      <c r="AE57" s="59">
        <f>100*VLOOKUP($A57,'2021'!$C$3:$G$385,AE$5,FALSE)</f>
        <v>14.227035100821499</v>
      </c>
    </row>
    <row r="58" spans="1:31" x14ac:dyDescent="0.3">
      <c r="A58" t="s">
        <v>214</v>
      </c>
      <c r="B58" t="str">
        <f>VLOOKUP(A58,class!A$1:B$455,2,FALSE)</f>
        <v>Shire District</v>
      </c>
      <c r="C58" t="str">
        <f>IF(B58="Shire District",VLOOKUP(A58,counties!A$2:B$271,2,FALSE),"")</f>
        <v>Essex</v>
      </c>
      <c r="D58" t="str">
        <f>VLOOKUP($A58,classifications!$A$3:$C$336,3,FALSE)</f>
        <v>Predominantly Urban</v>
      </c>
      <c r="E58" s="59">
        <f>VLOOKUP($A58,'2015'!$L$3:$P$385,E$5,FALSE)</f>
        <v>37.950000000000003</v>
      </c>
      <c r="F58" s="59">
        <f>VLOOKUP($A58,'2015'!$L$3:$P$385,F$5,FALSE)</f>
        <v>3.08</v>
      </c>
      <c r="G58" s="59">
        <f>100*VLOOKUP($A58,'2015'!$L$3:$P$385,G$5,FALSE)</f>
        <v>8.1159420289855095</v>
      </c>
      <c r="I58" s="59">
        <f>VLOOKUP($A58,'2016'!$L$3:$P$385,I$5,FALSE)</f>
        <v>38.200000000000003</v>
      </c>
      <c r="J58" s="59">
        <f>VLOOKUP($A58,'2016'!$L$3:$P$385,J$5,FALSE)</f>
        <v>3.09</v>
      </c>
      <c r="K58" s="59">
        <f>100*VLOOKUP($A58,'2016'!$L$3:$P$385,K$5,FALSE)</f>
        <v>8.0890052356020892</v>
      </c>
      <c r="M58" s="59">
        <f>VLOOKUP($A58,'2017'!$L$3:$P$385,M$5,FALSE)</f>
        <v>38.43</v>
      </c>
      <c r="N58" s="59">
        <f>VLOOKUP($A58,'2017'!$L$3:$P$385,N$5,FALSE)</f>
        <v>3.25</v>
      </c>
      <c r="O58" s="59">
        <f>100*VLOOKUP($A58,'2017'!$L$3:$P$385,O$5,FALSE)</f>
        <v>8.4569346864428798</v>
      </c>
      <c r="Q58" s="59">
        <f>VLOOKUP($A58,'2018'!$L$3:$P$385,Q$5,FALSE)</f>
        <v>38.65</v>
      </c>
      <c r="R58" s="59">
        <f>VLOOKUP($A58,'2018'!$L$3:$P$385,R$5,FALSE)</f>
        <v>3.3</v>
      </c>
      <c r="S58" s="59">
        <f>100*VLOOKUP($A58,'2018'!$L$3:$P$385,S$5,FALSE)</f>
        <v>8.5381630012936593</v>
      </c>
      <c r="U58" s="59">
        <f>VLOOKUP($A58,'2019'!$L$3:$P$385,U$5,FALSE)</f>
        <v>38.770000000000003</v>
      </c>
      <c r="V58" s="59">
        <f>VLOOKUP($A58,'2019'!$L$3:$P$385,V$5,FALSE)</f>
        <v>3.28</v>
      </c>
      <c r="W58" s="59">
        <f>100*VLOOKUP($A58,'2019'!$L$3:$P$385,W$5,FALSE)</f>
        <v>8.460149600206341</v>
      </c>
      <c r="Y58" s="59">
        <f>VLOOKUP($A58,'2020'!$C$3:$G$385,Y$5,FALSE)</f>
        <v>38.86</v>
      </c>
      <c r="Z58" s="59">
        <f>VLOOKUP($A58,'2020'!$C$3:$G$385,Z$5,FALSE)</f>
        <v>3.17</v>
      </c>
      <c r="AA58" s="59">
        <f>100*VLOOKUP($A58,'2020'!$C$3:$G$385,AA$5,FALSE)</f>
        <v>8.1574884199691198</v>
      </c>
      <c r="AC58" s="59">
        <f>VLOOKUP($A58,'2021'!$C$3:$G$385,AC$5,FALSE)</f>
        <v>39.020000000000003</v>
      </c>
      <c r="AD58" s="59">
        <f>VLOOKUP($A58,'2021'!$C$3:$G$385,AD$5,FALSE)</f>
        <v>3.19</v>
      </c>
      <c r="AE58" s="59">
        <f>100*VLOOKUP($A58,'2021'!$C$3:$G$385,AE$5,FALSE)</f>
        <v>8.1752947206560709</v>
      </c>
    </row>
    <row r="59" spans="1:31" x14ac:dyDescent="0.3">
      <c r="A59" t="s">
        <v>186</v>
      </c>
      <c r="B59" t="str">
        <f>VLOOKUP(A59,class!A$1:B$455,2,FALSE)</f>
        <v>Unitary Authority</v>
      </c>
      <c r="C59" t="str">
        <f>IF(B59="Shire District",VLOOKUP(A59,counties!A$2:B$271,2,FALSE),"")</f>
        <v/>
      </c>
      <c r="D59" t="str">
        <f>VLOOKUP($A59,classifications!$A$3:$C$336,3,FALSE)</f>
        <v>Predominantly Rural</v>
      </c>
      <c r="E59" s="59">
        <f>VLOOKUP($A59,'2015'!$L$3:$P$385,E$5,FALSE)</f>
        <v>113.42</v>
      </c>
      <c r="F59" s="59">
        <f>VLOOKUP($A59,'2015'!$L$3:$P$385,F$5,FALSE)</f>
        <v>13.83</v>
      </c>
      <c r="G59" s="59">
        <f>100*VLOOKUP($A59,'2015'!$L$3:$P$385,G$5,FALSE)</f>
        <v>12.193616646094201</v>
      </c>
      <c r="I59" s="59">
        <f>VLOOKUP($A59,'2016'!$L$3:$P$385,I$5,FALSE)</f>
        <v>115.03</v>
      </c>
      <c r="J59" s="59">
        <f>VLOOKUP($A59,'2016'!$L$3:$P$385,J$5,FALSE)</f>
        <v>12.49</v>
      </c>
      <c r="K59" s="59">
        <f>100*VLOOKUP($A59,'2016'!$L$3:$P$385,K$5,FALSE)</f>
        <v>10.8580370338173</v>
      </c>
      <c r="M59" s="59">
        <f>VLOOKUP($A59,'2017'!$L$3:$P$385,M$5,FALSE)</f>
        <v>116.8</v>
      </c>
      <c r="N59" s="59">
        <f>VLOOKUP($A59,'2017'!$L$3:$P$385,N$5,FALSE)</f>
        <v>12.09</v>
      </c>
      <c r="O59" s="59">
        <f>100*VLOOKUP($A59,'2017'!$L$3:$P$385,O$5,FALSE)</f>
        <v>10.3510273972603</v>
      </c>
      <c r="Q59" s="59">
        <f>VLOOKUP($A59,'2018'!$L$3:$P$385,Q$5,FALSE)</f>
        <v>118.31</v>
      </c>
      <c r="R59" s="59">
        <f>VLOOKUP($A59,'2018'!$L$3:$P$385,R$5,FALSE)</f>
        <v>10.14</v>
      </c>
      <c r="S59" s="59">
        <f>100*VLOOKUP($A59,'2018'!$L$3:$P$385,S$5,FALSE)</f>
        <v>8.5707040824951406</v>
      </c>
      <c r="U59" s="59">
        <f>VLOOKUP($A59,'2019'!$L$3:$P$385,U$5,FALSE)</f>
        <v>120.84</v>
      </c>
      <c r="V59" s="59">
        <f>VLOOKUP($A59,'2019'!$L$3:$P$385,V$5,FALSE)</f>
        <v>11.04</v>
      </c>
      <c r="W59" s="59">
        <f>100*VLOOKUP($A59,'2019'!$L$3:$P$385,W$5,FALSE)</f>
        <v>9.1360476663356511</v>
      </c>
      <c r="Y59" s="59">
        <f>VLOOKUP($A59,'2020'!$C$3:$G$385,Y$5,FALSE)</f>
        <v>122.8</v>
      </c>
      <c r="Z59" s="59">
        <f>VLOOKUP($A59,'2020'!$C$3:$G$385,Z$5,FALSE)</f>
        <v>11.23</v>
      </c>
      <c r="AA59" s="59">
        <f>100*VLOOKUP($A59,'2020'!$C$3:$G$385,AA$5,FALSE)</f>
        <v>9.1449511400651495</v>
      </c>
      <c r="AC59" s="59">
        <f>VLOOKUP($A59,'2021'!$C$3:$G$385,AC$5,FALSE)</f>
        <v>125.27</v>
      </c>
      <c r="AD59" s="59">
        <f>VLOOKUP($A59,'2021'!$C$3:$G$385,AD$5,FALSE)</f>
        <v>11.52</v>
      </c>
      <c r="AE59" s="59">
        <f>100*VLOOKUP($A59,'2021'!$C$3:$G$385,AE$5,FALSE)</f>
        <v>9.1961363454937306</v>
      </c>
    </row>
    <row r="60" spans="1:31" x14ac:dyDescent="0.3">
      <c r="A60" t="s">
        <v>266</v>
      </c>
      <c r="B60" t="str">
        <f>VLOOKUP(A60,class!A$1:B$455,2,FALSE)</f>
        <v>Shire District</v>
      </c>
      <c r="C60" t="str">
        <f>IF(B60="Shire District",VLOOKUP(A60,counties!A$2:B$271,2,FALSE),"")</f>
        <v>Leicestershire</v>
      </c>
      <c r="D60" t="str">
        <f>VLOOKUP($A60,classifications!$A$3:$C$336,3,FALSE)</f>
        <v>Predominantly Urban</v>
      </c>
      <c r="E60" s="59">
        <f>VLOOKUP($A60,'2015'!$L$3:$P$385,E$5,FALSE)</f>
        <v>71.37</v>
      </c>
      <c r="F60" s="59">
        <f>VLOOKUP($A60,'2015'!$L$3:$P$385,F$5,FALSE)</f>
        <v>3.31</v>
      </c>
      <c r="G60" s="59">
        <f>100*VLOOKUP($A60,'2015'!$L$3:$P$385,G$5,FALSE)</f>
        <v>4.6378029984587403</v>
      </c>
      <c r="I60" s="59">
        <f>VLOOKUP($A60,'2016'!$L$3:$P$385,I$5,FALSE)</f>
        <v>72.05</v>
      </c>
      <c r="J60" s="59">
        <f>VLOOKUP($A60,'2016'!$L$3:$P$385,J$5,FALSE)</f>
        <v>2.27</v>
      </c>
      <c r="K60" s="59">
        <f>100*VLOOKUP($A60,'2016'!$L$3:$P$385,K$5,FALSE)</f>
        <v>3.1505898681471205</v>
      </c>
      <c r="M60" s="59">
        <f>VLOOKUP($A60,'2017'!$L$3:$P$385,M$5,FALSE)</f>
        <v>73.040000000000006</v>
      </c>
      <c r="N60" s="59">
        <f>VLOOKUP($A60,'2017'!$L$3:$P$385,N$5,FALSE)</f>
        <v>2.16</v>
      </c>
      <c r="O60" s="59">
        <f>100*VLOOKUP($A60,'2017'!$L$3:$P$385,O$5,FALSE)</f>
        <v>2.9572836801752498</v>
      </c>
      <c r="Q60" s="59">
        <f>VLOOKUP($A60,'2018'!$L$3:$P$385,Q$5,FALSE)</f>
        <v>74.06</v>
      </c>
      <c r="R60" s="59">
        <f>VLOOKUP($A60,'2018'!$L$3:$P$385,R$5,FALSE)</f>
        <v>1.64</v>
      </c>
      <c r="S60" s="59">
        <f>100*VLOOKUP($A60,'2018'!$L$3:$P$385,S$5,FALSE)</f>
        <v>2.2144207399405902</v>
      </c>
      <c r="U60" s="59">
        <f>VLOOKUP($A60,'2019'!$L$3:$P$385,U$5,FALSE)</f>
        <v>75.17</v>
      </c>
      <c r="V60" s="59">
        <f>VLOOKUP($A60,'2019'!$L$3:$P$385,V$5,FALSE)</f>
        <v>2.11</v>
      </c>
      <c r="W60" s="59">
        <f>100*VLOOKUP($A60,'2019'!$L$3:$P$385,W$5,FALSE)</f>
        <v>2.8069708660369801</v>
      </c>
      <c r="Y60" s="59">
        <f>VLOOKUP($A60,'2020'!$C$3:$G$385,Y$5,FALSE)</f>
        <v>76.27</v>
      </c>
      <c r="Z60" s="59">
        <f>VLOOKUP($A60,'2020'!$C$3:$G$385,Z$5,FALSE)</f>
        <v>2.99</v>
      </c>
      <c r="AA60" s="59">
        <f>100*VLOOKUP($A60,'2020'!$C$3:$G$385,AA$5,FALSE)</f>
        <v>3.9202832044054006</v>
      </c>
      <c r="AC60" s="59">
        <f>VLOOKUP($A60,'2021'!$C$3:$G$385,AC$5,FALSE)</f>
        <v>77</v>
      </c>
      <c r="AD60" s="59">
        <f>VLOOKUP($A60,'2021'!$C$3:$G$385,AD$5,FALSE)</f>
        <v>3.18</v>
      </c>
      <c r="AE60" s="59">
        <f>100*VLOOKUP($A60,'2021'!$C$3:$G$385,AE$5,FALSE)</f>
        <v>4.1298701298701301</v>
      </c>
    </row>
    <row r="61" spans="1:31" x14ac:dyDescent="0.3">
      <c r="A61" t="s">
        <v>215</v>
      </c>
      <c r="B61" t="str">
        <f>VLOOKUP(A61,class!A$1:B$455,2,FALSE)</f>
        <v>Shire District</v>
      </c>
      <c r="C61" t="str">
        <f>IF(B61="Shire District",VLOOKUP(A61,counties!A$2:B$271,2,FALSE),"")</f>
        <v>Essex</v>
      </c>
      <c r="D61" t="str">
        <f>VLOOKUP($A61,classifications!$A$3:$C$336,3,FALSE)</f>
        <v>Predominantly Urban</v>
      </c>
      <c r="E61" s="59">
        <f>VLOOKUP($A61,'2015'!$L$3:$P$385,E$5,FALSE)</f>
        <v>72.31</v>
      </c>
      <c r="F61" s="59">
        <f>VLOOKUP($A61,'2015'!$L$3:$P$385,F$5,FALSE)</f>
        <v>13.23</v>
      </c>
      <c r="G61" s="59">
        <f>100*VLOOKUP($A61,'2015'!$L$3:$P$385,G$5,FALSE)</f>
        <v>18.296224588577001</v>
      </c>
      <c r="I61" s="59">
        <f>VLOOKUP($A61,'2016'!$L$3:$P$385,I$5,FALSE)</f>
        <v>73.02</v>
      </c>
      <c r="J61" s="59">
        <f>VLOOKUP($A61,'2016'!$L$3:$P$385,J$5,FALSE)</f>
        <v>12.45</v>
      </c>
      <c r="K61" s="59">
        <f>100*VLOOKUP($A61,'2016'!$L$3:$P$385,K$5,FALSE)</f>
        <v>17.050123253902999</v>
      </c>
      <c r="M61" s="59">
        <f>VLOOKUP($A61,'2017'!$L$3:$P$385,M$5,FALSE)</f>
        <v>74.319999999999993</v>
      </c>
      <c r="N61" s="59">
        <f>VLOOKUP($A61,'2017'!$L$3:$P$385,N$5,FALSE)</f>
        <v>12.98</v>
      </c>
      <c r="O61" s="59">
        <f>100*VLOOKUP($A61,'2017'!$L$3:$P$385,O$5,FALSE)</f>
        <v>17.465016146393999</v>
      </c>
      <c r="Q61" s="59">
        <f>VLOOKUP($A61,'2018'!$L$3:$P$385,Q$5,FALSE)</f>
        <v>75.14</v>
      </c>
      <c r="R61" s="59">
        <f>VLOOKUP($A61,'2018'!$L$3:$P$385,R$5,FALSE)</f>
        <v>12.87</v>
      </c>
      <c r="S61" s="59">
        <f>100*VLOOKUP($A61,'2018'!$L$3:$P$385,S$5,FALSE)</f>
        <v>17.1280276816609</v>
      </c>
      <c r="U61" s="59">
        <f>VLOOKUP($A61,'2019'!$L$3:$P$385,U$5,FALSE)</f>
        <v>75.930000000000007</v>
      </c>
      <c r="V61" s="59">
        <f>VLOOKUP($A61,'2019'!$L$3:$P$385,V$5,FALSE)</f>
        <v>12.86</v>
      </c>
      <c r="W61" s="59">
        <f>100*VLOOKUP($A61,'2019'!$L$3:$P$385,W$5,FALSE)</f>
        <v>16.936652179639101</v>
      </c>
      <c r="Y61" s="59">
        <f>VLOOKUP($A61,'2020'!$C$3:$G$385,Y$5,FALSE)</f>
        <v>77.23</v>
      </c>
      <c r="Z61" s="59">
        <f>VLOOKUP($A61,'2020'!$C$3:$G$385,Z$5,FALSE)</f>
        <v>13.52</v>
      </c>
      <c r="AA61" s="59">
        <f>100*VLOOKUP($A61,'2020'!$C$3:$G$385,AA$5,FALSE)</f>
        <v>17.5061504596659</v>
      </c>
      <c r="AC61" s="59">
        <f>VLOOKUP($A61,'2021'!$C$3:$G$385,AC$5,FALSE)</f>
        <v>78.209999999999994</v>
      </c>
      <c r="AD61" s="59">
        <f>VLOOKUP($A61,'2021'!$C$3:$G$385,AD$5,FALSE)</f>
        <v>13.7</v>
      </c>
      <c r="AE61" s="59">
        <f>100*VLOOKUP($A61,'2021'!$C$3:$G$385,AE$5,FALSE)</f>
        <v>17.516941567574502</v>
      </c>
    </row>
    <row r="62" spans="1:31" x14ac:dyDescent="0.3">
      <c r="A62" t="s">
        <v>222</v>
      </c>
      <c r="B62" t="str">
        <f>VLOOKUP(A62,class!A$1:B$455,2,FALSE)</f>
        <v>Shire District</v>
      </c>
      <c r="C62" t="str">
        <f>IF(B62="Shire District",VLOOKUP(A62,counties!A$2:B$271,2,FALSE),"")</f>
        <v>Gloucestershire</v>
      </c>
      <c r="D62" t="str">
        <f>VLOOKUP($A62,classifications!$A$3:$C$336,3,FALSE)</f>
        <v>Predominantly Urban</v>
      </c>
      <c r="E62" s="59">
        <f>VLOOKUP($A62,'2015'!$L$3:$P$385,E$5,FALSE)</f>
        <v>54.31</v>
      </c>
      <c r="F62" s="59">
        <f>VLOOKUP($A62,'2015'!$L$3:$P$385,F$5,FALSE)</f>
        <v>5.32</v>
      </c>
      <c r="G62" s="59">
        <f>100*VLOOKUP($A62,'2015'!$L$3:$P$385,G$5,FALSE)</f>
        <v>9.7956177499539709</v>
      </c>
      <c r="I62" s="59">
        <f>VLOOKUP($A62,'2016'!$L$3:$P$385,I$5,FALSE)</f>
        <v>54.67</v>
      </c>
      <c r="J62" s="59">
        <f>VLOOKUP($A62,'2016'!$L$3:$P$385,J$5,FALSE)</f>
        <v>5.03</v>
      </c>
      <c r="K62" s="59">
        <f>100*VLOOKUP($A62,'2016'!$L$3:$P$385,K$5,FALSE)</f>
        <v>9.2006584964331388</v>
      </c>
      <c r="M62" s="59">
        <f>VLOOKUP($A62,'2017'!$L$3:$P$385,M$5,FALSE)</f>
        <v>55.16</v>
      </c>
      <c r="N62" s="59">
        <f>VLOOKUP($A62,'2017'!$L$3:$P$385,N$5,FALSE)</f>
        <v>5.15</v>
      </c>
      <c r="O62" s="59">
        <f>100*VLOOKUP($A62,'2017'!$L$3:$P$385,O$5,FALSE)</f>
        <v>9.3364757070340794</v>
      </c>
      <c r="Q62" s="59">
        <f>VLOOKUP($A62,'2018'!$L$3:$P$385,Q$5,FALSE)</f>
        <v>55.64</v>
      </c>
      <c r="R62" s="59">
        <f>VLOOKUP($A62,'2018'!$L$3:$P$385,R$5,FALSE)</f>
        <v>5.19</v>
      </c>
      <c r="S62" s="59">
        <f>100*VLOOKUP($A62,'2018'!$L$3:$P$385,S$5,FALSE)</f>
        <v>9.3278217109992809</v>
      </c>
      <c r="U62" s="59">
        <f>VLOOKUP($A62,'2019'!$L$3:$P$385,U$5,FALSE)</f>
        <v>56.15</v>
      </c>
      <c r="V62" s="59">
        <f>VLOOKUP($A62,'2019'!$L$3:$P$385,V$5,FALSE)</f>
        <v>5.52</v>
      </c>
      <c r="W62" s="59">
        <f>100*VLOOKUP($A62,'2019'!$L$3:$P$385,W$5,FALSE)</f>
        <v>9.8308103294746196</v>
      </c>
      <c r="Y62" s="59">
        <f>VLOOKUP($A62,'2020'!$C$3:$G$385,Y$5,FALSE)</f>
        <v>56.6</v>
      </c>
      <c r="Z62" s="59">
        <f>VLOOKUP($A62,'2020'!$C$3:$G$385,Z$5,FALSE)</f>
        <v>5.66</v>
      </c>
      <c r="AA62" s="59">
        <f>100*VLOOKUP($A62,'2020'!$C$3:$G$385,AA$5,FALSE)</f>
        <v>10</v>
      </c>
      <c r="AC62" s="59">
        <f>VLOOKUP($A62,'2021'!$C$3:$G$385,AC$5,FALSE)</f>
        <v>56.67</v>
      </c>
      <c r="AD62" s="59">
        <f>VLOOKUP($A62,'2021'!$C$3:$G$385,AD$5,FALSE)</f>
        <v>5.68</v>
      </c>
      <c r="AE62" s="59">
        <f>100*VLOOKUP($A62,'2021'!$C$3:$G$385,AE$5,FALSE)</f>
        <v>10.022939827068999</v>
      </c>
    </row>
    <row r="63" spans="1:31" x14ac:dyDescent="0.3">
      <c r="A63" t="s">
        <v>286</v>
      </c>
      <c r="B63" t="str">
        <f>VLOOKUP(A63,class!A$1:B$455,2,FALSE)</f>
        <v>Shire District</v>
      </c>
      <c r="C63" t="str">
        <f>IF(B63="Shire District",VLOOKUP(A63,counties!A$2:B$271,2,FALSE),"")</f>
        <v>Oxfordshire</v>
      </c>
      <c r="D63" t="str">
        <f>VLOOKUP($A63,classifications!$A$3:$C$336,3,FALSE)</f>
        <v>Urban with Significant Rural</v>
      </c>
      <c r="E63" s="59">
        <f>VLOOKUP($A63,'2015'!$L$3:$P$385,E$5,FALSE)</f>
        <v>60.72</v>
      </c>
      <c r="F63" s="59">
        <f>VLOOKUP($A63,'2015'!$L$3:$P$385,F$5,FALSE)</f>
        <v>15.4</v>
      </c>
      <c r="G63" s="59">
        <f>100*VLOOKUP($A63,'2015'!$L$3:$P$385,G$5,FALSE)</f>
        <v>25.3623188405797</v>
      </c>
      <c r="I63" s="59">
        <f>VLOOKUP($A63,'2016'!$L$3:$P$385,I$5,FALSE)</f>
        <v>61.71</v>
      </c>
      <c r="J63" s="59">
        <f>VLOOKUP($A63,'2016'!$L$3:$P$385,J$5,FALSE)</f>
        <v>14.26</v>
      </c>
      <c r="K63" s="59">
        <f>100*VLOOKUP($A63,'2016'!$L$3:$P$385,K$5,FALSE)</f>
        <v>23.108086209690502</v>
      </c>
      <c r="M63" s="59">
        <f>VLOOKUP($A63,'2017'!$L$3:$P$385,M$5,FALSE)</f>
        <v>63</v>
      </c>
      <c r="N63" s="59">
        <f>VLOOKUP($A63,'2017'!$L$3:$P$385,N$5,FALSE)</f>
        <v>14.16</v>
      </c>
      <c r="O63" s="59">
        <f>100*VLOOKUP($A63,'2017'!$L$3:$P$385,O$5,FALSE)</f>
        <v>22.476190476190499</v>
      </c>
      <c r="Q63" s="59">
        <f>VLOOKUP($A63,'2018'!$L$3:$P$385,Q$5,FALSE)</f>
        <v>64.099999999999994</v>
      </c>
      <c r="R63" s="59">
        <f>VLOOKUP($A63,'2018'!$L$3:$P$385,R$5,FALSE)</f>
        <v>13.25</v>
      </c>
      <c r="S63" s="59">
        <f>100*VLOOKUP($A63,'2018'!$L$3:$P$385,S$5,FALSE)</f>
        <v>20.670826833073299</v>
      </c>
      <c r="U63" s="59">
        <f>VLOOKUP($A63,'2019'!$L$3:$P$385,U$5,FALSE)</f>
        <v>65.459999999999994</v>
      </c>
      <c r="V63" s="59">
        <f>VLOOKUP($A63,'2019'!$L$3:$P$385,V$5,FALSE)</f>
        <v>13.67</v>
      </c>
      <c r="W63" s="59">
        <f>100*VLOOKUP($A63,'2019'!$L$3:$P$385,W$5,FALSE)</f>
        <v>20.882981973724398</v>
      </c>
      <c r="Y63" s="59">
        <f>VLOOKUP($A63,'2020'!$C$3:$G$385,Y$5,FALSE)</f>
        <v>67.150000000000006</v>
      </c>
      <c r="Z63" s="59">
        <f>VLOOKUP($A63,'2020'!$C$3:$G$385,Z$5,FALSE)</f>
        <v>15.02</v>
      </c>
      <c r="AA63" s="59">
        <f>100*VLOOKUP($A63,'2020'!$C$3:$G$385,AA$5,FALSE)</f>
        <v>22.367833209233101</v>
      </c>
      <c r="AC63" s="59">
        <f>VLOOKUP($A63,'2021'!$C$3:$G$385,AC$5,FALSE)</f>
        <v>68.349999999999994</v>
      </c>
      <c r="AD63" s="59">
        <f>VLOOKUP($A63,'2021'!$C$3:$G$385,AD$5,FALSE)</f>
        <v>15.28</v>
      </c>
      <c r="AE63" s="59">
        <f>100*VLOOKUP($A63,'2021'!$C$3:$G$385,AE$5,FALSE)</f>
        <v>22.355523043160201</v>
      </c>
    </row>
    <row r="64" spans="1:31" x14ac:dyDescent="0.3">
      <c r="A64" t="s">
        <v>29</v>
      </c>
      <c r="B64" t="str">
        <f>VLOOKUP(A64,class!A$1:B$455,2,FALSE)</f>
        <v>Unitary Authority</v>
      </c>
      <c r="C64" t="str">
        <f>IF(B64="Shire District",VLOOKUP(A64,counties!A$2:B$271,2,FALSE),"")</f>
        <v/>
      </c>
      <c r="D64" t="str">
        <f>VLOOKUP($A64,classifications!$A$3:$C$336,3,FALSE)</f>
        <v>Urban with Significant Rural</v>
      </c>
      <c r="E64" s="59">
        <f>VLOOKUP($A64,'2015'!$L$3:$P$385,E$5,FALSE)</f>
        <v>168.37</v>
      </c>
      <c r="F64" s="59">
        <f>VLOOKUP($A64,'2015'!$L$3:$P$385,F$5,FALSE)</f>
        <v>21.97</v>
      </c>
      <c r="G64" s="59">
        <f>100*VLOOKUP($A64,'2015'!$L$3:$P$385,G$5,FALSE)</f>
        <v>13.0486428698699</v>
      </c>
      <c r="I64" s="59">
        <f>VLOOKUP($A64,'2016'!$L$3:$P$385,I$5,FALSE)</f>
        <v>170.08</v>
      </c>
      <c r="J64" s="59">
        <f>VLOOKUP($A64,'2016'!$L$3:$P$385,J$5,FALSE)</f>
        <v>20.57</v>
      </c>
      <c r="K64" s="59">
        <f>100*VLOOKUP($A64,'2016'!$L$3:$P$385,K$5,FALSE)</f>
        <v>12.0943085606773</v>
      </c>
      <c r="M64" s="59">
        <f>VLOOKUP($A64,'2017'!$L$3:$P$385,M$5,FALSE)</f>
        <v>171.96</v>
      </c>
      <c r="N64" s="59">
        <f>VLOOKUP($A64,'2017'!$L$3:$P$385,N$5,FALSE)</f>
        <v>20.07</v>
      </c>
      <c r="O64" s="59">
        <f>100*VLOOKUP($A64,'2017'!$L$3:$P$385,O$5,FALSE)</f>
        <v>11.671318911374701</v>
      </c>
      <c r="Q64" s="59">
        <f>VLOOKUP($A64,'2018'!$L$3:$P$385,Q$5,FALSE)</f>
        <v>174.07</v>
      </c>
      <c r="R64" s="59">
        <f>VLOOKUP($A64,'2018'!$L$3:$P$385,R$5,FALSE)</f>
        <v>18.18</v>
      </c>
      <c r="S64" s="59">
        <f>100*VLOOKUP($A64,'2018'!$L$3:$P$385,S$5,FALSE)</f>
        <v>10.4440742230137</v>
      </c>
      <c r="U64" s="59">
        <f>VLOOKUP($A64,'2019'!$L$3:$P$385,U$5,FALSE)</f>
        <v>176.67</v>
      </c>
      <c r="V64" s="59">
        <f>VLOOKUP($A64,'2019'!$L$3:$P$385,V$5,FALSE)</f>
        <v>18.48</v>
      </c>
      <c r="W64" s="59">
        <f>100*VLOOKUP($A64,'2019'!$L$3:$P$385,W$5,FALSE)</f>
        <v>10.460179996603799</v>
      </c>
      <c r="Y64" s="59">
        <f>VLOOKUP($A64,'2020'!$C$3:$G$385,Y$5,FALSE)</f>
        <v>179.67</v>
      </c>
      <c r="Z64" s="59">
        <f>VLOOKUP($A64,'2020'!$C$3:$G$385,Z$5,FALSE)</f>
        <v>19.93</v>
      </c>
      <c r="AA64" s="59">
        <f>100*VLOOKUP($A64,'2020'!$C$3:$G$385,AA$5,FALSE)</f>
        <v>11.092558579618201</v>
      </c>
      <c r="AC64" s="59">
        <f>VLOOKUP($A64,'2021'!$C$3:$G$385,AC$5,FALSE)</f>
        <v>181.81</v>
      </c>
      <c r="AD64" s="59">
        <f>VLOOKUP($A64,'2021'!$C$3:$G$385,AD$5,FALSE)</f>
        <v>19.899999999999999</v>
      </c>
      <c r="AE64" s="59">
        <f>100*VLOOKUP($A64,'2021'!$C$3:$G$385,AE$5,FALSE)</f>
        <v>10.9454925471646</v>
      </c>
    </row>
    <row r="65" spans="1:31" x14ac:dyDescent="0.3">
      <c r="A65" t="s">
        <v>182</v>
      </c>
      <c r="B65" t="str">
        <f>VLOOKUP(A65,class!A$1:B$455,2,FALSE)</f>
        <v>Unitary Authority</v>
      </c>
      <c r="C65" t="str">
        <f>IF(B65="Shire District",VLOOKUP(A65,counties!A$2:B$271,2,FALSE),"")</f>
        <v/>
      </c>
      <c r="D65" t="str">
        <f>VLOOKUP($A65,classifications!$A$3:$C$336,3,FALSE)</f>
        <v>Urban with Significant Rural</v>
      </c>
      <c r="E65" s="59">
        <f>VLOOKUP($A65,'2015'!$L$3:$P$385,E$5,FALSE)</f>
        <v>150.79</v>
      </c>
      <c r="F65" s="59">
        <f>VLOOKUP($A65,'2015'!$L$3:$P$385,F$5,FALSE)</f>
        <v>16.66</v>
      </c>
      <c r="G65" s="59">
        <f>100*VLOOKUP($A65,'2015'!$L$3:$P$385,G$5,FALSE)</f>
        <v>11.0484780157835</v>
      </c>
      <c r="I65" s="59">
        <f>VLOOKUP($A65,'2016'!$L$3:$P$385,I$5,FALSE)</f>
        <v>152.66999999999999</v>
      </c>
      <c r="J65" s="59">
        <f>VLOOKUP($A65,'2016'!$L$3:$P$385,J$5,FALSE)</f>
        <v>15.46</v>
      </c>
      <c r="K65" s="59">
        <f>100*VLOOKUP($A65,'2016'!$L$3:$P$385,K$5,FALSE)</f>
        <v>10.126416453789201</v>
      </c>
      <c r="M65" s="59">
        <f>VLOOKUP($A65,'2017'!$L$3:$P$385,M$5,FALSE)</f>
        <v>154.63</v>
      </c>
      <c r="N65" s="59">
        <f>VLOOKUP($A65,'2017'!$L$3:$P$385,N$5,FALSE)</f>
        <v>15.47</v>
      </c>
      <c r="O65" s="59">
        <f>100*VLOOKUP($A65,'2017'!$L$3:$P$385,O$5,FALSE)</f>
        <v>10.004526935264799</v>
      </c>
      <c r="Q65" s="59">
        <f>VLOOKUP($A65,'2018'!$L$3:$P$385,Q$5,FALSE)</f>
        <v>156.68</v>
      </c>
      <c r="R65" s="59">
        <f>VLOOKUP($A65,'2018'!$L$3:$P$385,R$5,FALSE)</f>
        <v>15.34</v>
      </c>
      <c r="S65" s="59">
        <f>100*VLOOKUP($A65,'2018'!$L$3:$P$385,S$5,FALSE)</f>
        <v>9.79065611437324</v>
      </c>
      <c r="U65" s="59">
        <f>VLOOKUP($A65,'2019'!$L$3:$P$385,U$5,FALSE)</f>
        <v>158.85</v>
      </c>
      <c r="V65" s="59">
        <f>VLOOKUP($A65,'2019'!$L$3:$P$385,V$5,FALSE)</f>
        <v>16.28</v>
      </c>
      <c r="W65" s="59">
        <f>100*VLOOKUP($A65,'2019'!$L$3:$P$385,W$5,FALSE)</f>
        <v>10.248662259993701</v>
      </c>
      <c r="Y65" s="59">
        <f>VLOOKUP($A65,'2020'!$C$3:$G$385,Y$5,FALSE)</f>
        <v>160.34</v>
      </c>
      <c r="Z65" s="59">
        <f>VLOOKUP($A65,'2020'!$C$3:$G$385,Z$5,FALSE)</f>
        <v>16.87</v>
      </c>
      <c r="AA65" s="59">
        <f>100*VLOOKUP($A65,'2020'!$C$3:$G$385,AA$5,FALSE)</f>
        <v>10.5213920419109</v>
      </c>
      <c r="AC65" s="59">
        <f>VLOOKUP($A65,'2021'!$C$3:$G$385,AC$5,FALSE)</f>
        <v>161.43</v>
      </c>
      <c r="AD65" s="59">
        <f>VLOOKUP($A65,'2021'!$C$3:$G$385,AD$5,FALSE)</f>
        <v>16.63</v>
      </c>
      <c r="AE65" s="59">
        <f>100*VLOOKUP($A65,'2021'!$C$3:$G$385,AE$5,FALSE)</f>
        <v>10.3016787462058</v>
      </c>
    </row>
    <row r="66" spans="1:31" x14ac:dyDescent="0.3">
      <c r="A66" t="s">
        <v>198</v>
      </c>
      <c r="B66" t="str">
        <f>VLOOKUP(A66,class!A$1:B$455,2,FALSE)</f>
        <v>Shire District</v>
      </c>
      <c r="C66" t="str">
        <f>IF(B66="Shire District",VLOOKUP(A66,counties!A$2:B$271,2,FALSE),"")</f>
        <v>Derbyshire</v>
      </c>
      <c r="D66" t="str">
        <f>VLOOKUP($A66,classifications!$A$3:$C$336,3,FALSE)</f>
        <v>Predominantly Urban</v>
      </c>
      <c r="E66" s="59">
        <f>VLOOKUP($A66,'2015'!$L$3:$P$385,E$5,FALSE)</f>
        <v>48.98</v>
      </c>
      <c r="F66" s="59">
        <f>VLOOKUP($A66,'2015'!$L$3:$P$385,F$5,FALSE)</f>
        <v>1.98</v>
      </c>
      <c r="G66" s="59">
        <f>100*VLOOKUP($A66,'2015'!$L$3:$P$385,G$5,FALSE)</f>
        <v>4.0424663127807303</v>
      </c>
      <c r="I66" s="59">
        <f>VLOOKUP($A66,'2016'!$L$3:$P$385,I$5,FALSE)</f>
        <v>49.13</v>
      </c>
      <c r="J66" s="59">
        <f>VLOOKUP($A66,'2016'!$L$3:$P$385,J$5,FALSE)</f>
        <v>1.98</v>
      </c>
      <c r="K66" s="59">
        <f>100*VLOOKUP($A66,'2016'!$L$3:$P$385,K$5,FALSE)</f>
        <v>4.0301241603908</v>
      </c>
      <c r="M66" s="59">
        <f>VLOOKUP($A66,'2017'!$L$3:$P$385,M$5,FALSE)</f>
        <v>49.22</v>
      </c>
      <c r="N66" s="59">
        <f>VLOOKUP($A66,'2017'!$L$3:$P$385,N$5,FALSE)</f>
        <v>1.87</v>
      </c>
      <c r="O66" s="59">
        <f>100*VLOOKUP($A66,'2017'!$L$3:$P$385,O$5,FALSE)</f>
        <v>3.7992685900040604</v>
      </c>
      <c r="Q66" s="59">
        <f>VLOOKUP($A66,'2018'!$L$3:$P$385,Q$5,FALSE)</f>
        <v>49.34</v>
      </c>
      <c r="R66" s="59">
        <f>VLOOKUP($A66,'2018'!$L$3:$P$385,R$5,FALSE)</f>
        <v>1.57</v>
      </c>
      <c r="S66" s="59">
        <f>100*VLOOKUP($A66,'2018'!$L$3:$P$385,S$5,FALSE)</f>
        <v>3.1820024321037699</v>
      </c>
      <c r="U66" s="59">
        <f>VLOOKUP($A66,'2019'!$L$3:$P$385,U$5,FALSE)</f>
        <v>49.44</v>
      </c>
      <c r="V66" s="59">
        <f>VLOOKUP($A66,'2019'!$L$3:$P$385,V$5,FALSE)</f>
        <v>1.42</v>
      </c>
      <c r="W66" s="59">
        <f>100*VLOOKUP($A66,'2019'!$L$3:$P$385,W$5,FALSE)</f>
        <v>2.8721682847896401</v>
      </c>
      <c r="Y66" s="59">
        <f>VLOOKUP($A66,'2020'!$C$3:$G$385,Y$5,FALSE)</f>
        <v>49.71</v>
      </c>
      <c r="Z66" s="59">
        <f>VLOOKUP($A66,'2020'!$C$3:$G$385,Z$5,FALSE)</f>
        <v>1.4</v>
      </c>
      <c r="AA66" s="59">
        <f>100*VLOOKUP($A66,'2020'!$C$3:$G$385,AA$5,FALSE)</f>
        <v>2.8163347415006998</v>
      </c>
      <c r="AC66" s="59">
        <f>VLOOKUP($A66,'2021'!$C$3:$G$385,AC$5,FALSE)</f>
        <v>49.98</v>
      </c>
      <c r="AD66" s="59">
        <f>VLOOKUP($A66,'2021'!$C$3:$G$385,AD$5,FALSE)</f>
        <v>1.31</v>
      </c>
      <c r="AE66" s="59">
        <f>100*VLOOKUP($A66,'2021'!$C$3:$G$385,AE$5,FALSE)</f>
        <v>2.6210484193677499</v>
      </c>
    </row>
    <row r="67" spans="1:31" x14ac:dyDescent="0.3">
      <c r="A67" t="s">
        <v>30</v>
      </c>
      <c r="B67" t="str">
        <f>VLOOKUP(A67,class!A$1:B$455,2,FALSE)</f>
        <v>Shire District</v>
      </c>
      <c r="C67" t="str">
        <f>IF(B67="Shire District",VLOOKUP(A67,counties!A$2:B$271,2,FALSE),"")</f>
        <v>West Sussex</v>
      </c>
      <c r="D67" t="str">
        <f>VLOOKUP($A67,classifications!$A$3:$C$336,3,FALSE)</f>
        <v>Predominantly Rural</v>
      </c>
      <c r="E67" s="59">
        <f>VLOOKUP($A67,'2015'!$L$3:$P$385,E$5,FALSE)</f>
        <v>55.44</v>
      </c>
      <c r="F67" s="59">
        <f>VLOOKUP($A67,'2015'!$L$3:$P$385,F$5,FALSE)</f>
        <v>17.59</v>
      </c>
      <c r="G67" s="59">
        <f>100*VLOOKUP($A67,'2015'!$L$3:$P$385,G$5,FALSE)</f>
        <v>31.727994227994198</v>
      </c>
      <c r="I67" s="59">
        <f>VLOOKUP($A67,'2016'!$L$3:$P$385,I$5,FALSE)</f>
        <v>56.18</v>
      </c>
      <c r="J67" s="59">
        <f>VLOOKUP($A67,'2016'!$L$3:$P$385,J$5,FALSE)</f>
        <v>17.36</v>
      </c>
      <c r="K67" s="59">
        <f>100*VLOOKUP($A67,'2016'!$L$3:$P$385,K$5,FALSE)</f>
        <v>30.900676397294401</v>
      </c>
      <c r="M67" s="59">
        <f>VLOOKUP($A67,'2017'!$L$3:$P$385,M$5,FALSE)</f>
        <v>56.67</v>
      </c>
      <c r="N67" s="59">
        <f>VLOOKUP($A67,'2017'!$L$3:$P$385,N$5,FALSE)</f>
        <v>17.329999999999998</v>
      </c>
      <c r="O67" s="59">
        <f>100*VLOOKUP($A67,'2017'!$L$3:$P$385,O$5,FALSE)</f>
        <v>30.580554085053802</v>
      </c>
      <c r="Q67" s="59">
        <f>VLOOKUP($A67,'2018'!$L$3:$P$385,Q$5,FALSE)</f>
        <v>57.26</v>
      </c>
      <c r="R67" s="59">
        <f>VLOOKUP($A67,'2018'!$L$3:$P$385,R$5,FALSE)</f>
        <v>17.25</v>
      </c>
      <c r="S67" s="59">
        <f>100*VLOOKUP($A67,'2018'!$L$3:$P$385,S$5,FALSE)</f>
        <v>30.125742228431701</v>
      </c>
      <c r="U67" s="59">
        <f>VLOOKUP($A67,'2019'!$L$3:$P$385,U$5,FALSE)</f>
        <v>57.66</v>
      </c>
      <c r="V67" s="59">
        <f>VLOOKUP($A67,'2019'!$L$3:$P$385,V$5,FALSE)</f>
        <v>17.170000000000002</v>
      </c>
      <c r="W67" s="59">
        <f>100*VLOOKUP($A67,'2019'!$L$3:$P$385,W$5,FALSE)</f>
        <v>29.778009018383599</v>
      </c>
      <c r="Y67" s="59">
        <f>VLOOKUP($A67,'2020'!$C$3:$G$385,Y$5,FALSE)</f>
        <v>58.23</v>
      </c>
      <c r="Z67" s="59">
        <f>VLOOKUP($A67,'2020'!$C$3:$G$385,Z$5,FALSE)</f>
        <v>17.29</v>
      </c>
      <c r="AA67" s="59">
        <f>100*VLOOKUP($A67,'2020'!$C$3:$G$385,AA$5,FALSE)</f>
        <v>29.6925983170187</v>
      </c>
      <c r="AC67" s="59">
        <f>VLOOKUP($A67,'2021'!$C$3:$G$385,AC$5,FALSE)</f>
        <v>58.71</v>
      </c>
      <c r="AD67" s="59">
        <f>VLOOKUP($A67,'2021'!$C$3:$G$385,AD$5,FALSE)</f>
        <v>17.03</v>
      </c>
      <c r="AE67" s="59">
        <f>100*VLOOKUP($A67,'2021'!$C$3:$G$385,AE$5,FALSE)</f>
        <v>29.006983478112801</v>
      </c>
    </row>
    <row r="68" spans="1:31" x14ac:dyDescent="0.3">
      <c r="A68" t="s">
        <v>255</v>
      </c>
      <c r="B68" t="str">
        <f>VLOOKUP(A68,class!A$1:B$455,2,FALSE)</f>
        <v>Shire District</v>
      </c>
      <c r="C68" t="str">
        <f>IF(B68="Shire District",VLOOKUP(A68,counties!A$2:B$271,2,FALSE),"")</f>
        <v>Lancashire</v>
      </c>
      <c r="D68" t="str">
        <f>VLOOKUP($A68,classifications!$A$3:$C$336,3,FALSE)</f>
        <v>Urban with Significant Rural</v>
      </c>
      <c r="E68" s="59">
        <f>VLOOKUP($A68,'2015'!$L$3:$P$385,E$5,FALSE)</f>
        <v>48.63</v>
      </c>
      <c r="F68" s="59">
        <f>VLOOKUP($A68,'2015'!$L$3:$P$385,F$5,FALSE)</f>
        <v>2.77</v>
      </c>
      <c r="G68" s="59">
        <f>100*VLOOKUP($A68,'2015'!$L$3:$P$385,G$5,FALSE)</f>
        <v>5.6960723833024893</v>
      </c>
      <c r="I68" s="59">
        <f>VLOOKUP($A68,'2016'!$L$3:$P$385,I$5,FALSE)</f>
        <v>49.36</v>
      </c>
      <c r="J68" s="59">
        <f>VLOOKUP($A68,'2016'!$L$3:$P$385,J$5,FALSE)</f>
        <v>2.4</v>
      </c>
      <c r="K68" s="59">
        <f>100*VLOOKUP($A68,'2016'!$L$3:$P$385,K$5,FALSE)</f>
        <v>4.8622366288492707</v>
      </c>
      <c r="M68" s="59">
        <f>VLOOKUP($A68,'2017'!$L$3:$P$385,M$5,FALSE)</f>
        <v>50.01</v>
      </c>
      <c r="N68" s="59">
        <f>VLOOKUP($A68,'2017'!$L$3:$P$385,N$5,FALSE)</f>
        <v>2.46</v>
      </c>
      <c r="O68" s="59">
        <f>100*VLOOKUP($A68,'2017'!$L$3:$P$385,O$5,FALSE)</f>
        <v>4.9190161967606496</v>
      </c>
      <c r="Q68" s="59">
        <f>VLOOKUP($A68,'2018'!$L$3:$P$385,Q$5,FALSE)</f>
        <v>50.59</v>
      </c>
      <c r="R68" s="59">
        <f>VLOOKUP($A68,'2018'!$L$3:$P$385,R$5,FALSE)</f>
        <v>2.29</v>
      </c>
      <c r="S68" s="59">
        <f>100*VLOOKUP($A68,'2018'!$L$3:$P$385,S$5,FALSE)</f>
        <v>4.5265862818738896</v>
      </c>
      <c r="U68" s="59">
        <f>VLOOKUP($A68,'2019'!$L$3:$P$385,U$5,FALSE)</f>
        <v>51.13</v>
      </c>
      <c r="V68" s="59">
        <f>VLOOKUP($A68,'2019'!$L$3:$P$385,V$5,FALSE)</f>
        <v>2.4500000000000002</v>
      </c>
      <c r="W68" s="59">
        <f>100*VLOOKUP($A68,'2019'!$L$3:$P$385,W$5,FALSE)</f>
        <v>4.7917074124779999</v>
      </c>
      <c r="Y68" s="59">
        <f>VLOOKUP($A68,'2020'!$C$3:$G$385,Y$5,FALSE)</f>
        <v>51.74</v>
      </c>
      <c r="Z68" s="59">
        <f>VLOOKUP($A68,'2020'!$C$3:$G$385,Z$5,FALSE)</f>
        <v>2.76</v>
      </c>
      <c r="AA68" s="59">
        <f>100*VLOOKUP($A68,'2020'!$C$3:$G$385,AA$5,FALSE)</f>
        <v>5.3343641283339798</v>
      </c>
      <c r="AC68" s="59">
        <f>VLOOKUP($A68,'2021'!$C$3:$G$385,AC$5,FALSE)</f>
        <v>52.15</v>
      </c>
      <c r="AD68" s="59">
        <f>VLOOKUP($A68,'2021'!$C$3:$G$385,AD$5,FALSE)</f>
        <v>2.99</v>
      </c>
      <c r="AE68" s="59">
        <f>100*VLOOKUP($A68,'2021'!$C$3:$G$385,AE$5,FALSE)</f>
        <v>5.73346116970278</v>
      </c>
    </row>
    <row r="69" spans="1:31" x14ac:dyDescent="0.3">
      <c r="A69" t="s">
        <v>360</v>
      </c>
      <c r="B69" t="str">
        <f>VLOOKUP(A69,class!A$1:B$455,2,FALSE)</f>
        <v>London Borough</v>
      </c>
      <c r="C69" t="str">
        <f>IF(B69="Shire District",VLOOKUP(A69,counties!A$2:B$271,2,FALSE),"")</f>
        <v/>
      </c>
      <c r="D69" t="str">
        <f>VLOOKUP($A69,classifications!$A$3:$C$336,3,FALSE)</f>
        <v>Predominantly Urban</v>
      </c>
      <c r="E69" s="59">
        <f>VLOOKUP($A69,'2015'!$L$3:$P$385,E$5,FALSE)</f>
        <v>6.79</v>
      </c>
      <c r="F69" s="59">
        <f>VLOOKUP($A69,'2015'!$L$3:$P$385,F$5,FALSE)</f>
        <v>4.42</v>
      </c>
      <c r="G69" s="59">
        <f>100*VLOOKUP($A69,'2015'!$L$3:$P$385,G$5,FALSE)</f>
        <v>65.095729013254797</v>
      </c>
      <c r="I69" s="59">
        <f>VLOOKUP($A69,'2016'!$L$3:$P$385,I$5,FALSE)</f>
        <v>6.85</v>
      </c>
      <c r="J69" s="59">
        <f>VLOOKUP($A69,'2016'!$L$3:$P$385,J$5,FALSE)</f>
        <v>4.46</v>
      </c>
      <c r="K69" s="59">
        <f>100*VLOOKUP($A69,'2016'!$L$3:$P$385,K$5,FALSE)</f>
        <v>65.109489051094897</v>
      </c>
      <c r="M69" s="59">
        <f>VLOOKUP($A69,'2017'!$L$3:$P$385,M$5,FALSE)</f>
        <v>6.87</v>
      </c>
      <c r="N69" s="59">
        <f>VLOOKUP($A69,'2017'!$L$3:$P$385,N$5,FALSE)</f>
        <v>4.5599999999999996</v>
      </c>
      <c r="O69" s="59">
        <f>100*VLOOKUP($A69,'2017'!$L$3:$P$385,O$5,FALSE)</f>
        <v>66.3755458515284</v>
      </c>
      <c r="Q69" s="59">
        <f>VLOOKUP($A69,'2018'!$L$3:$P$385,Q$5,FALSE)</f>
        <v>7.07</v>
      </c>
      <c r="R69" s="59">
        <f>VLOOKUP($A69,'2018'!$L$3:$P$385,R$5,FALSE)</f>
        <v>4.79</v>
      </c>
      <c r="S69" s="59">
        <f>100*VLOOKUP($A69,'2018'!$L$3:$P$385,S$5,FALSE)</f>
        <v>67.751060820367698</v>
      </c>
      <c r="U69" s="59">
        <f>VLOOKUP($A69,'2019'!$L$3:$P$385,U$5,FALSE)</f>
        <v>7.41</v>
      </c>
      <c r="V69" s="59">
        <f>VLOOKUP($A69,'2019'!$L$3:$P$385,V$5,FALSE)</f>
        <v>5.07</v>
      </c>
      <c r="W69" s="59">
        <f>100*VLOOKUP($A69,'2019'!$L$3:$P$385,W$5,FALSE)</f>
        <v>68.421052631578902</v>
      </c>
      <c r="Y69" s="59">
        <f>VLOOKUP($A69,'2020'!$C$3:$G$385,Y$5,FALSE)</f>
        <v>7.46</v>
      </c>
      <c r="Z69" s="59">
        <f>VLOOKUP($A69,'2020'!$C$3:$G$385,Z$5,FALSE)</f>
        <v>5.03</v>
      </c>
      <c r="AA69" s="59">
        <f>100*VLOOKUP($A69,'2020'!$C$3:$G$385,AA$5,FALSE)</f>
        <v>67.426273458444996</v>
      </c>
      <c r="AC69" s="59">
        <f>VLOOKUP($A69,'2021'!$C$3:$G$385,AC$5,FALSE)</f>
        <v>7.54</v>
      </c>
      <c r="AD69" s="59">
        <f>VLOOKUP($A69,'2021'!$C$3:$G$385,AD$5,FALSE)</f>
        <v>5.24</v>
      </c>
      <c r="AE69" s="59">
        <f>100*VLOOKUP($A69,'2021'!$C$3:$G$385,AE$5,FALSE)</f>
        <v>69.496021220159193</v>
      </c>
    </row>
    <row r="70" spans="1:31" x14ac:dyDescent="0.3">
      <c r="A70" t="s">
        <v>216</v>
      </c>
      <c r="B70" t="str">
        <f>VLOOKUP(A70,class!A$1:B$455,2,FALSE)</f>
        <v>Shire District</v>
      </c>
      <c r="C70" t="str">
        <f>IF(B70="Shire District",VLOOKUP(A70,counties!A$2:B$271,2,FALSE),"")</f>
        <v>Essex</v>
      </c>
      <c r="D70" t="str">
        <f>VLOOKUP($A70,classifications!$A$3:$C$336,3,FALSE)</f>
        <v>Urban with Significant Rural</v>
      </c>
      <c r="E70" s="59">
        <f>VLOOKUP($A70,'2015'!$L$3:$P$385,E$5,FALSE)</f>
        <v>78.38</v>
      </c>
      <c r="F70" s="59">
        <f>VLOOKUP($A70,'2015'!$L$3:$P$385,F$5,FALSE)</f>
        <v>16.100000000000001</v>
      </c>
      <c r="G70" s="59">
        <f>100*VLOOKUP($A70,'2015'!$L$3:$P$385,G$5,FALSE)</f>
        <v>20.5409543250829</v>
      </c>
      <c r="I70" s="59">
        <f>VLOOKUP($A70,'2016'!$L$3:$P$385,I$5,FALSE)</f>
        <v>79.209999999999994</v>
      </c>
      <c r="J70" s="59">
        <f>VLOOKUP($A70,'2016'!$L$3:$P$385,J$5,FALSE)</f>
        <v>15.59</v>
      </c>
      <c r="K70" s="59">
        <f>100*VLOOKUP($A70,'2016'!$L$3:$P$385,K$5,FALSE)</f>
        <v>19.681858351218303</v>
      </c>
      <c r="M70" s="59">
        <f>VLOOKUP($A70,'2017'!$L$3:$P$385,M$5,FALSE)</f>
        <v>80.040000000000006</v>
      </c>
      <c r="N70" s="59">
        <f>VLOOKUP($A70,'2017'!$L$3:$P$385,N$5,FALSE)</f>
        <v>15.23</v>
      </c>
      <c r="O70" s="59">
        <f>100*VLOOKUP($A70,'2017'!$L$3:$P$385,O$5,FALSE)</f>
        <v>19.0279860069965</v>
      </c>
      <c r="Q70" s="59">
        <f>VLOOKUP($A70,'2018'!$L$3:$P$385,Q$5,FALSE)</f>
        <v>81.11</v>
      </c>
      <c r="R70" s="59">
        <f>VLOOKUP($A70,'2018'!$L$3:$P$385,R$5,FALSE)</f>
        <v>15.08</v>
      </c>
      <c r="S70" s="59">
        <f>100*VLOOKUP($A70,'2018'!$L$3:$P$385,S$5,FALSE)</f>
        <v>18.592035507335698</v>
      </c>
      <c r="U70" s="59">
        <f>VLOOKUP($A70,'2019'!$L$3:$P$385,U$5,FALSE)</f>
        <v>82.06</v>
      </c>
      <c r="V70" s="59">
        <f>VLOOKUP($A70,'2019'!$L$3:$P$385,V$5,FALSE)</f>
        <v>15.5</v>
      </c>
      <c r="W70" s="59">
        <f>100*VLOOKUP($A70,'2019'!$L$3:$P$385,W$5,FALSE)</f>
        <v>18.888618084328503</v>
      </c>
      <c r="Y70" s="59">
        <f>VLOOKUP($A70,'2020'!$C$3:$G$385,Y$5,FALSE)</f>
        <v>83.43</v>
      </c>
      <c r="Z70" s="59">
        <f>VLOOKUP($A70,'2020'!$C$3:$G$385,Z$5,FALSE)</f>
        <v>16.420000000000002</v>
      </c>
      <c r="AA70" s="59">
        <f>100*VLOOKUP($A70,'2020'!$C$3:$G$385,AA$5,FALSE)</f>
        <v>19.681169842982101</v>
      </c>
      <c r="AC70" s="59">
        <f>VLOOKUP($A70,'2021'!$C$3:$G$385,AC$5,FALSE)</f>
        <v>84.04</v>
      </c>
      <c r="AD70" s="59">
        <f>VLOOKUP($A70,'2021'!$C$3:$G$385,AD$5,FALSE)</f>
        <v>16.47</v>
      </c>
      <c r="AE70" s="59">
        <f>100*VLOOKUP($A70,'2021'!$C$3:$G$385,AE$5,FALSE)</f>
        <v>19.597810566397001</v>
      </c>
    </row>
    <row r="71" spans="1:31" x14ac:dyDescent="0.3">
      <c r="A71" t="s">
        <v>31</v>
      </c>
      <c r="B71" t="str">
        <f>VLOOKUP(A71,class!A$1:B$455,2,FALSE)</f>
        <v>Shire District</v>
      </c>
      <c r="C71" t="str">
        <f>IF(B71="Shire District",VLOOKUP(A71,counties!A$2:B$271,2,FALSE),"")</f>
        <v>Cumbria</v>
      </c>
      <c r="D71" t="str">
        <f>VLOOKUP($A71,classifications!$A$3:$C$336,3,FALSE)</f>
        <v>Predominantly Rural</v>
      </c>
      <c r="E71" s="59">
        <f>VLOOKUP($A71,'2015'!$L$3:$P$385,E$5,FALSE)</f>
        <v>33.270000000000003</v>
      </c>
      <c r="F71" s="59">
        <f>VLOOKUP($A71,'2015'!$L$3:$P$385,F$5,FALSE)</f>
        <v>4.62</v>
      </c>
      <c r="G71" s="59">
        <f>100*VLOOKUP($A71,'2015'!$L$3:$P$385,G$5,FALSE)</f>
        <v>13.886384129846698</v>
      </c>
      <c r="I71" s="59">
        <f>VLOOKUP($A71,'2016'!$L$3:$P$385,I$5,FALSE)</f>
        <v>33.369999999999997</v>
      </c>
      <c r="J71" s="59">
        <f>VLOOKUP($A71,'2016'!$L$3:$P$385,J$5,FALSE)</f>
        <v>4.4800000000000004</v>
      </c>
      <c r="K71" s="59">
        <f>100*VLOOKUP($A71,'2016'!$L$3:$P$385,K$5,FALSE)</f>
        <v>13.425232244530999</v>
      </c>
      <c r="M71" s="59">
        <f>VLOOKUP($A71,'2017'!$L$3:$P$385,M$5,FALSE)</f>
        <v>33.51</v>
      </c>
      <c r="N71" s="59">
        <f>VLOOKUP($A71,'2017'!$L$3:$P$385,N$5,FALSE)</f>
        <v>4.51</v>
      </c>
      <c r="O71" s="59">
        <f>100*VLOOKUP($A71,'2017'!$L$3:$P$385,O$5,FALSE)</f>
        <v>13.458669054013701</v>
      </c>
      <c r="Q71" s="59">
        <f>VLOOKUP($A71,'2018'!$L$3:$P$385,Q$5,FALSE)</f>
        <v>33.61</v>
      </c>
      <c r="R71" s="59">
        <f>VLOOKUP($A71,'2018'!$L$3:$P$385,R$5,FALSE)</f>
        <v>4.4000000000000004</v>
      </c>
      <c r="S71" s="59">
        <f>100*VLOOKUP($A71,'2018'!$L$3:$P$385,S$5,FALSE)</f>
        <v>13.091341862540901</v>
      </c>
      <c r="U71" s="59">
        <f>VLOOKUP($A71,'2019'!$L$3:$P$385,U$5,FALSE)</f>
        <v>33.69</v>
      </c>
      <c r="V71" s="59">
        <f>VLOOKUP($A71,'2019'!$L$3:$P$385,V$5,FALSE)</f>
        <v>4.3600000000000003</v>
      </c>
      <c r="W71" s="59">
        <f>100*VLOOKUP($A71,'2019'!$L$3:$P$385,W$5,FALSE)</f>
        <v>12.941525675274601</v>
      </c>
      <c r="Y71" s="59">
        <f>VLOOKUP($A71,'2020'!$C$3:$G$385,Y$5,FALSE)</f>
        <v>33.76</v>
      </c>
      <c r="Z71" s="59">
        <f>VLOOKUP($A71,'2020'!$C$3:$G$385,Z$5,FALSE)</f>
        <v>4.32</v>
      </c>
      <c r="AA71" s="59">
        <f>100*VLOOKUP($A71,'2020'!$C$3:$G$385,AA$5,FALSE)</f>
        <v>12.7962085308057</v>
      </c>
      <c r="AC71" s="59">
        <f>VLOOKUP($A71,'2021'!$C$3:$G$385,AC$5,FALSE)</f>
        <v>33.799999999999997</v>
      </c>
      <c r="AD71" s="59">
        <f>VLOOKUP($A71,'2021'!$C$3:$G$385,AD$5,FALSE)</f>
        <v>4.18</v>
      </c>
      <c r="AE71" s="59">
        <f>100*VLOOKUP($A71,'2021'!$C$3:$G$385,AE$5,FALSE)</f>
        <v>12.366863905325399</v>
      </c>
    </row>
    <row r="72" spans="1:31" x14ac:dyDescent="0.3">
      <c r="A72" t="s">
        <v>32</v>
      </c>
      <c r="B72" t="str">
        <f>VLOOKUP(A72,class!A$1:B$455,2,FALSE)</f>
        <v>Unitary Authority</v>
      </c>
      <c r="C72" t="str">
        <f>IF(B72="Shire District",VLOOKUP(A72,counties!A$2:B$271,2,FALSE),"")</f>
        <v/>
      </c>
      <c r="D72" t="str">
        <f>VLOOKUP($A72,classifications!$A$3:$C$336,3,FALSE)</f>
        <v>Predominantly Rural</v>
      </c>
      <c r="E72" s="59">
        <f>VLOOKUP($A72,'2015'!$L$3:$P$385,E$5,FALSE)</f>
        <v>262.38</v>
      </c>
      <c r="F72" s="59">
        <f>VLOOKUP($A72,'2015'!$L$3:$P$385,F$5,FALSE)</f>
        <v>128.4</v>
      </c>
      <c r="G72" s="59">
        <f>100*VLOOKUP($A72,'2015'!$L$3:$P$385,G$5,FALSE)</f>
        <v>48.936656757374806</v>
      </c>
      <c r="I72" s="59">
        <f>VLOOKUP($A72,'2016'!$L$3:$P$385,I$5,FALSE)</f>
        <v>265.17</v>
      </c>
      <c r="J72" s="59">
        <f>VLOOKUP($A72,'2016'!$L$3:$P$385,J$5,FALSE)</f>
        <v>127.81</v>
      </c>
      <c r="K72" s="59">
        <f>100*VLOOKUP($A72,'2016'!$L$3:$P$385,K$5,FALSE)</f>
        <v>48.1992683938605</v>
      </c>
      <c r="M72" s="59">
        <f>VLOOKUP($A72,'2017'!$L$3:$P$385,M$5,FALSE)</f>
        <v>267.73</v>
      </c>
      <c r="N72" s="59">
        <f>VLOOKUP($A72,'2017'!$L$3:$P$385,N$5,FALSE)</f>
        <v>127.96</v>
      </c>
      <c r="O72" s="59">
        <f>100*VLOOKUP($A72,'2017'!$L$3:$P$385,O$5,FALSE)</f>
        <v>47.794419751241904</v>
      </c>
      <c r="Q72" s="59">
        <f>VLOOKUP($A72,'2018'!$L$3:$P$385,Q$5,FALSE)</f>
        <v>270.08999999999997</v>
      </c>
      <c r="R72" s="59">
        <f>VLOOKUP($A72,'2018'!$L$3:$P$385,R$5,FALSE)</f>
        <v>127.91</v>
      </c>
      <c r="S72" s="59">
        <f>100*VLOOKUP($A72,'2018'!$L$3:$P$385,S$5,FALSE)</f>
        <v>47.3582879780814</v>
      </c>
      <c r="U72" s="59">
        <f>VLOOKUP($A72,'2019'!$L$3:$P$385,U$5,FALSE)</f>
        <v>272.18</v>
      </c>
      <c r="V72" s="59">
        <f>VLOOKUP($A72,'2019'!$L$3:$P$385,V$5,FALSE)</f>
        <v>127.92</v>
      </c>
      <c r="W72" s="59">
        <f>100*VLOOKUP($A72,'2019'!$L$3:$P$385,W$5,FALSE)</f>
        <v>46.998309941950197</v>
      </c>
      <c r="Y72" s="59">
        <f>VLOOKUP($A72,'2020'!$C$3:$G$385,Y$5,FALSE)</f>
        <v>274.97000000000003</v>
      </c>
      <c r="Z72" s="59">
        <f>VLOOKUP($A72,'2020'!$C$3:$G$385,Z$5,FALSE)</f>
        <v>128.78</v>
      </c>
      <c r="AA72" s="59">
        <f>100*VLOOKUP($A72,'2020'!$C$3:$G$385,AA$5,FALSE)</f>
        <v>46.834200094555797</v>
      </c>
      <c r="AC72" s="59">
        <f>VLOOKUP($A72,'2021'!$C$3:$G$385,AC$5,FALSE)</f>
        <v>276.52999999999997</v>
      </c>
      <c r="AD72" s="59">
        <f>VLOOKUP($A72,'2021'!$C$3:$G$385,AD$5,FALSE)</f>
        <v>128.82</v>
      </c>
      <c r="AE72" s="59">
        <f>100*VLOOKUP($A72,'2021'!$C$3:$G$385,AE$5,FALSE)</f>
        <v>46.584457382562498</v>
      </c>
    </row>
    <row r="73" spans="1:31" x14ac:dyDescent="0.3">
      <c r="A73" t="s">
        <v>33</v>
      </c>
      <c r="B73" t="str">
        <f>VLOOKUP(A73,class!A$1:B$455,2,FALSE)</f>
        <v>Shire District</v>
      </c>
      <c r="C73" t="str">
        <f>IF(B73="Shire District",VLOOKUP(A73,counties!A$2:B$271,2,FALSE),"")</f>
        <v>Gloucestershire</v>
      </c>
      <c r="D73" t="str">
        <f>VLOOKUP($A73,classifications!$A$3:$C$336,3,FALSE)</f>
        <v>Predominantly Rural</v>
      </c>
      <c r="E73" s="59">
        <f>VLOOKUP($A73,'2015'!$L$3:$P$385,E$5,FALSE)</f>
        <v>41.13</v>
      </c>
      <c r="F73" s="59">
        <f>VLOOKUP($A73,'2015'!$L$3:$P$385,F$5,FALSE)</f>
        <v>16.34</v>
      </c>
      <c r="G73" s="59">
        <f>100*VLOOKUP($A73,'2015'!$L$3:$P$385,G$5,FALSE)</f>
        <v>39.727692681740798</v>
      </c>
      <c r="I73" s="59">
        <f>VLOOKUP($A73,'2016'!$L$3:$P$385,I$5,FALSE)</f>
        <v>41.62</v>
      </c>
      <c r="J73" s="59">
        <f>VLOOKUP($A73,'2016'!$L$3:$P$385,J$5,FALSE)</f>
        <v>15.4</v>
      </c>
      <c r="K73" s="59">
        <f>100*VLOOKUP($A73,'2016'!$L$3:$P$385,K$5,FALSE)</f>
        <v>37.001441614608396</v>
      </c>
      <c r="M73" s="59">
        <f>VLOOKUP($A73,'2017'!$L$3:$P$385,M$5,FALSE)</f>
        <v>42.49</v>
      </c>
      <c r="N73" s="59">
        <f>VLOOKUP($A73,'2017'!$L$3:$P$385,N$5,FALSE)</f>
        <v>15.55</v>
      </c>
      <c r="O73" s="59">
        <f>100*VLOOKUP($A73,'2017'!$L$3:$P$385,O$5,FALSE)</f>
        <v>36.5968463167804</v>
      </c>
      <c r="Q73" s="59">
        <f>VLOOKUP($A73,'2018'!$L$3:$P$385,Q$5,FALSE)</f>
        <v>43.46</v>
      </c>
      <c r="R73" s="59">
        <f>VLOOKUP($A73,'2018'!$L$3:$P$385,R$5,FALSE)</f>
        <v>15.75</v>
      </c>
      <c r="S73" s="59">
        <f>100*VLOOKUP($A73,'2018'!$L$3:$P$385,S$5,FALSE)</f>
        <v>36.240220892775</v>
      </c>
      <c r="U73" s="59">
        <f>VLOOKUP($A73,'2019'!$L$3:$P$385,U$5,FALSE)</f>
        <v>44.08</v>
      </c>
      <c r="V73" s="59">
        <f>VLOOKUP($A73,'2019'!$L$3:$P$385,V$5,FALSE)</f>
        <v>16.03</v>
      </c>
      <c r="W73" s="59">
        <f>100*VLOOKUP($A73,'2019'!$L$3:$P$385,W$5,FALSE)</f>
        <v>36.365698729582604</v>
      </c>
      <c r="Y73" s="59">
        <f>VLOOKUP($A73,'2020'!$C$3:$G$385,Y$5,FALSE)</f>
        <v>44.53</v>
      </c>
      <c r="Z73" s="59">
        <f>VLOOKUP($A73,'2020'!$C$3:$G$385,Z$5,FALSE)</f>
        <v>16.29</v>
      </c>
      <c r="AA73" s="59">
        <f>100*VLOOKUP($A73,'2020'!$C$3:$G$385,AA$5,FALSE)</f>
        <v>36.582079496968298</v>
      </c>
      <c r="AC73" s="59">
        <f>VLOOKUP($A73,'2021'!$C$3:$G$385,AC$5,FALSE)</f>
        <v>44.76</v>
      </c>
      <c r="AD73" s="59">
        <f>VLOOKUP($A73,'2021'!$C$3:$G$385,AD$5,FALSE)</f>
        <v>16.34</v>
      </c>
      <c r="AE73" s="59">
        <f>100*VLOOKUP($A73,'2021'!$C$3:$G$385,AE$5,FALSE)</f>
        <v>36.505808757819501</v>
      </c>
    </row>
    <row r="74" spans="1:31" x14ac:dyDescent="0.3">
      <c r="A74" t="s">
        <v>38</v>
      </c>
      <c r="B74" t="str">
        <f>VLOOKUP(A74,class!A$1:B$455,2,FALSE)</f>
        <v>Unitary Authority</v>
      </c>
      <c r="C74" t="str">
        <f>IF(B74="Shire District",VLOOKUP(A74,counties!A$2:B$271,2,FALSE),"")</f>
        <v/>
      </c>
      <c r="D74" t="str">
        <f>VLOOKUP($A74,classifications!$A$3:$C$336,3,FALSE)</f>
        <v>Predominantly Rural</v>
      </c>
      <c r="E74" s="59">
        <f>VLOOKUP($A74,'2015'!$L$3:$P$385,E$5,FALSE)</f>
        <v>239.21</v>
      </c>
      <c r="F74" s="59">
        <f>VLOOKUP($A74,'2015'!$L$3:$P$385,F$5,FALSE)</f>
        <v>17.78</v>
      </c>
      <c r="G74" s="59">
        <f>100*VLOOKUP($A74,'2015'!$L$3:$P$385,G$5,FALSE)</f>
        <v>7.4327996321223999</v>
      </c>
      <c r="I74" s="59">
        <f>VLOOKUP($A74,'2016'!$L$3:$P$385,I$5,FALSE)</f>
        <v>240.62</v>
      </c>
      <c r="J74" s="59">
        <f>VLOOKUP($A74,'2016'!$L$3:$P$385,J$5,FALSE)</f>
        <v>16.2</v>
      </c>
      <c r="K74" s="59">
        <f>100*VLOOKUP($A74,'2016'!$L$3:$P$385,K$5,FALSE)</f>
        <v>6.7326074308037596</v>
      </c>
      <c r="M74" s="59">
        <f>VLOOKUP($A74,'2017'!$L$3:$P$385,M$5,FALSE)</f>
        <v>242.11</v>
      </c>
      <c r="N74" s="59">
        <f>VLOOKUP($A74,'2017'!$L$3:$P$385,N$5,FALSE)</f>
        <v>15.75</v>
      </c>
      <c r="O74" s="59">
        <f>100*VLOOKUP($A74,'2017'!$L$3:$P$385,O$5,FALSE)</f>
        <v>6.5053075048531692</v>
      </c>
      <c r="Q74" s="59">
        <f>VLOOKUP($A74,'2018'!$L$3:$P$385,Q$5,FALSE)</f>
        <v>244.12</v>
      </c>
      <c r="R74" s="59">
        <f>VLOOKUP($A74,'2018'!$L$3:$P$385,R$5,FALSE)</f>
        <v>15.44</v>
      </c>
      <c r="S74" s="59">
        <f>100*VLOOKUP($A74,'2018'!$L$3:$P$385,S$5,FALSE)</f>
        <v>6.3247583155824998</v>
      </c>
      <c r="U74" s="59">
        <f>VLOOKUP($A74,'2019'!$L$3:$P$385,U$5,FALSE)</f>
        <v>246.44</v>
      </c>
      <c r="V74" s="59">
        <f>VLOOKUP($A74,'2019'!$L$3:$P$385,V$5,FALSE)</f>
        <v>16.09</v>
      </c>
      <c r="W74" s="59">
        <f>100*VLOOKUP($A74,'2019'!$L$3:$P$385,W$5,FALSE)</f>
        <v>6.52897256938809</v>
      </c>
      <c r="Y74" s="59">
        <f>VLOOKUP($A74,'2020'!$C$3:$G$385,Y$5,FALSE)</f>
        <v>248.5</v>
      </c>
      <c r="Z74" s="59">
        <f>VLOOKUP($A74,'2020'!$C$3:$G$385,Z$5,FALSE)</f>
        <v>16.309999999999999</v>
      </c>
      <c r="AA74" s="59">
        <f>100*VLOOKUP($A74,'2020'!$C$3:$G$385,AA$5,FALSE)</f>
        <v>6.5633802816901401</v>
      </c>
      <c r="AC74" s="59">
        <f>VLOOKUP($A74,'2021'!$C$3:$G$385,AC$5,FALSE)</f>
        <v>249.51</v>
      </c>
      <c r="AD74" s="59">
        <f>VLOOKUP($A74,'2021'!$C$3:$G$385,AD$5,FALSE)</f>
        <v>15.75</v>
      </c>
      <c r="AE74" s="59">
        <f>100*VLOOKUP($A74,'2021'!$C$3:$G$385,AE$5,FALSE)</f>
        <v>6.31237224960923</v>
      </c>
    </row>
    <row r="75" spans="1:31" x14ac:dyDescent="0.3">
      <c r="A75" t="s">
        <v>349</v>
      </c>
      <c r="B75" t="str">
        <f>VLOOKUP(A75,class!A$1:B$455,2,FALSE)</f>
        <v>Metropolitan District</v>
      </c>
      <c r="C75" t="str">
        <f>IF(B75="Shire District",VLOOKUP(A75,counties!A$2:B$271,2,FALSE),"")</f>
        <v/>
      </c>
      <c r="D75" t="str">
        <f>VLOOKUP($A75,classifications!$A$3:$C$336,3,FALSE)</f>
        <v>Predominantly Urban</v>
      </c>
      <c r="E75" s="59">
        <f>VLOOKUP($A75,'2015'!$L$3:$P$385,E$5,FALSE)</f>
        <v>138.02000000000001</v>
      </c>
      <c r="F75" s="59">
        <f>VLOOKUP($A75,'2015'!$L$3:$P$385,F$5,FALSE)</f>
        <v>10.15</v>
      </c>
      <c r="G75" s="59">
        <f>100*VLOOKUP($A75,'2015'!$L$3:$P$385,G$5,FALSE)</f>
        <v>7.35400666570062</v>
      </c>
      <c r="I75" s="59">
        <f>VLOOKUP($A75,'2016'!$L$3:$P$385,I$5,FALSE)</f>
        <v>139.04</v>
      </c>
      <c r="J75" s="59">
        <f>VLOOKUP($A75,'2016'!$L$3:$P$385,J$5,FALSE)</f>
        <v>9.7799999999999994</v>
      </c>
      <c r="K75" s="59">
        <f>100*VLOOKUP($A75,'2016'!$L$3:$P$385,K$5,FALSE)</f>
        <v>7.0339470655926402</v>
      </c>
      <c r="M75" s="59">
        <f>VLOOKUP($A75,'2017'!$L$3:$P$385,M$5,FALSE)</f>
        <v>140.33000000000001</v>
      </c>
      <c r="N75" s="59">
        <f>VLOOKUP($A75,'2017'!$L$3:$P$385,N$5,FALSE)</f>
        <v>10.29</v>
      </c>
      <c r="O75" s="59">
        <f>100*VLOOKUP($A75,'2017'!$L$3:$P$385,O$5,FALSE)</f>
        <v>7.33271574146654</v>
      </c>
      <c r="Q75" s="59">
        <f>VLOOKUP($A75,'2018'!$L$3:$P$385,Q$5,FALSE)</f>
        <v>141.80000000000001</v>
      </c>
      <c r="R75" s="59">
        <f>VLOOKUP($A75,'2018'!$L$3:$P$385,R$5,FALSE)</f>
        <v>10.88</v>
      </c>
      <c r="S75" s="59">
        <f>100*VLOOKUP($A75,'2018'!$L$3:$P$385,S$5,FALSE)</f>
        <v>7.6727785613540194</v>
      </c>
      <c r="U75" s="59">
        <f>VLOOKUP($A75,'2019'!$L$3:$P$385,U$5,FALSE)</f>
        <v>142.77000000000001</v>
      </c>
      <c r="V75" s="59">
        <f>VLOOKUP($A75,'2019'!$L$3:$P$385,V$5,FALSE)</f>
        <v>11.07</v>
      </c>
      <c r="W75" s="59">
        <f>100*VLOOKUP($A75,'2019'!$L$3:$P$385,W$5,FALSE)</f>
        <v>7.7537297751628502</v>
      </c>
      <c r="Y75" s="59">
        <f>VLOOKUP($A75,'2020'!$C$3:$G$385,Y$5,FALSE)</f>
        <v>146.5</v>
      </c>
      <c r="Z75" s="59">
        <f>VLOOKUP($A75,'2020'!$C$3:$G$385,Z$5,FALSE)</f>
        <v>14.2</v>
      </c>
      <c r="AA75" s="59">
        <f>100*VLOOKUP($A75,'2020'!$C$3:$G$385,AA$5,FALSE)</f>
        <v>9.6928327645051198</v>
      </c>
      <c r="AC75" s="59">
        <f>VLOOKUP($A75,'2021'!$C$3:$G$385,AC$5,FALSE)</f>
        <v>147.93</v>
      </c>
      <c r="AD75" s="59">
        <f>VLOOKUP($A75,'2021'!$C$3:$G$385,AD$5,FALSE)</f>
        <v>15.06</v>
      </c>
      <c r="AE75" s="59">
        <f>100*VLOOKUP($A75,'2021'!$C$3:$G$385,AE$5,FALSE)</f>
        <v>10.180490772662699</v>
      </c>
    </row>
    <row r="76" spans="1:31" x14ac:dyDescent="0.3">
      <c r="A76" t="s">
        <v>34</v>
      </c>
      <c r="B76" t="str">
        <f>VLOOKUP(A76,class!A$1:B$455,2,FALSE)</f>
        <v>Shire District</v>
      </c>
      <c r="C76" t="str">
        <f>IF(B76="Shire District",VLOOKUP(A76,counties!A$2:B$271,2,FALSE),"")</f>
        <v>North Yorkshire</v>
      </c>
      <c r="D76" t="str">
        <f>VLOOKUP($A76,classifications!$A$3:$C$336,3,FALSE)</f>
        <v>Predominantly Rural</v>
      </c>
      <c r="E76" s="59">
        <f>VLOOKUP($A76,'2015'!$L$3:$P$385,E$5,FALSE)</f>
        <v>26.86</v>
      </c>
      <c r="F76" s="59">
        <f>VLOOKUP($A76,'2015'!$L$3:$P$385,F$5,FALSE)</f>
        <v>6.01</v>
      </c>
      <c r="G76" s="59">
        <f>100*VLOOKUP($A76,'2015'!$L$3:$P$385,G$5,FALSE)</f>
        <v>22.3752792256143</v>
      </c>
      <c r="I76" s="59">
        <f>VLOOKUP($A76,'2016'!$L$3:$P$385,I$5,FALSE)</f>
        <v>27.03</v>
      </c>
      <c r="J76" s="59">
        <f>VLOOKUP($A76,'2016'!$L$3:$P$385,J$5,FALSE)</f>
        <v>5.97</v>
      </c>
      <c r="K76" s="59">
        <f>100*VLOOKUP($A76,'2016'!$L$3:$P$385,K$5,FALSE)</f>
        <v>22.086570477247498</v>
      </c>
      <c r="M76" s="59">
        <f>VLOOKUP($A76,'2017'!$L$3:$P$385,M$5,FALSE)</f>
        <v>27.3</v>
      </c>
      <c r="N76" s="59">
        <f>VLOOKUP($A76,'2017'!$L$3:$P$385,N$5,FALSE)</f>
        <v>6.19</v>
      </c>
      <c r="O76" s="59">
        <f>100*VLOOKUP($A76,'2017'!$L$3:$P$385,O$5,FALSE)</f>
        <v>22.6739926739927</v>
      </c>
      <c r="Q76" s="59">
        <f>VLOOKUP($A76,'2018'!$L$3:$P$385,Q$5,FALSE)</f>
        <v>27.37</v>
      </c>
      <c r="R76" s="59">
        <f>VLOOKUP($A76,'2018'!$L$3:$P$385,R$5,FALSE)</f>
        <v>5.94</v>
      </c>
      <c r="S76" s="59">
        <f>100*VLOOKUP($A76,'2018'!$L$3:$P$385,S$5,FALSE)</f>
        <v>21.7025940811107</v>
      </c>
      <c r="U76" s="59">
        <f>VLOOKUP($A76,'2019'!$L$3:$P$385,U$5,FALSE)</f>
        <v>27.51</v>
      </c>
      <c r="V76" s="59">
        <f>VLOOKUP($A76,'2019'!$L$3:$P$385,V$5,FALSE)</f>
        <v>5.88</v>
      </c>
      <c r="W76" s="59">
        <f>100*VLOOKUP($A76,'2019'!$L$3:$P$385,W$5,FALSE)</f>
        <v>21.374045801526702</v>
      </c>
      <c r="Y76" s="59">
        <f>VLOOKUP($A76,'2020'!$C$3:$G$385,Y$5,FALSE)</f>
        <v>27.71</v>
      </c>
      <c r="Z76" s="59">
        <f>VLOOKUP($A76,'2020'!$C$3:$G$385,Z$5,FALSE)</f>
        <v>5.82</v>
      </c>
      <c r="AA76" s="59">
        <f>100*VLOOKUP($A76,'2020'!$C$3:$G$385,AA$5,FALSE)</f>
        <v>21.003247924936801</v>
      </c>
      <c r="AC76" s="59">
        <f>VLOOKUP($A76,'2021'!$C$3:$G$385,AC$5,FALSE)</f>
        <v>27.93</v>
      </c>
      <c r="AD76" s="59">
        <f>VLOOKUP($A76,'2021'!$C$3:$G$385,AD$5,FALSE)</f>
        <v>5.83</v>
      </c>
      <c r="AE76" s="59">
        <f>100*VLOOKUP($A76,'2021'!$C$3:$G$385,AE$5,FALSE)</f>
        <v>20.8736126029359</v>
      </c>
    </row>
    <row r="77" spans="1:31" x14ac:dyDescent="0.3">
      <c r="A77" t="s">
        <v>317</v>
      </c>
      <c r="B77" t="str">
        <f>VLOOKUP(A77,class!A$1:B$455,2,FALSE)</f>
        <v>Shire District</v>
      </c>
      <c r="C77" t="str">
        <f>IF(B77="Shire District",VLOOKUP(A77,counties!A$2:B$271,2,FALSE),"")</f>
        <v>West Sussex</v>
      </c>
      <c r="D77" t="str">
        <f>VLOOKUP($A77,classifications!$A$3:$C$336,3,FALSE)</f>
        <v>Predominantly Urban</v>
      </c>
      <c r="E77" s="59">
        <f>VLOOKUP($A77,'2015'!$L$3:$P$385,E$5,FALSE)</f>
        <v>43.39</v>
      </c>
      <c r="F77" s="59">
        <f>VLOOKUP($A77,'2015'!$L$3:$P$385,F$5,FALSE)</f>
        <v>2.46</v>
      </c>
      <c r="G77" s="59">
        <f>100*VLOOKUP($A77,'2015'!$L$3:$P$385,G$5,FALSE)</f>
        <v>5.6695091034800607</v>
      </c>
      <c r="I77" s="59">
        <f>VLOOKUP($A77,'2016'!$L$3:$P$385,I$5,FALSE)</f>
        <v>43.84</v>
      </c>
      <c r="J77" s="59">
        <f>VLOOKUP($A77,'2016'!$L$3:$P$385,J$5,FALSE)</f>
        <v>2.2799999999999998</v>
      </c>
      <c r="K77" s="59">
        <f>100*VLOOKUP($A77,'2016'!$L$3:$P$385,K$5,FALSE)</f>
        <v>5.2007299270073002</v>
      </c>
      <c r="M77" s="59">
        <f>VLOOKUP($A77,'2017'!$L$3:$P$385,M$5,FALSE)</f>
        <v>44.45</v>
      </c>
      <c r="N77" s="59">
        <f>VLOOKUP($A77,'2017'!$L$3:$P$385,N$5,FALSE)</f>
        <v>2.56</v>
      </c>
      <c r="O77" s="59">
        <f>100*VLOOKUP($A77,'2017'!$L$3:$P$385,O$5,FALSE)</f>
        <v>5.7592800899887493</v>
      </c>
      <c r="Q77" s="59">
        <f>VLOOKUP($A77,'2018'!$L$3:$P$385,Q$5,FALSE)</f>
        <v>44.84</v>
      </c>
      <c r="R77" s="59">
        <f>VLOOKUP($A77,'2018'!$L$3:$P$385,R$5,FALSE)</f>
        <v>2.61</v>
      </c>
      <c r="S77" s="59">
        <f>100*VLOOKUP($A77,'2018'!$L$3:$P$385,S$5,FALSE)</f>
        <v>5.8206958073149</v>
      </c>
      <c r="U77" s="59">
        <f>VLOOKUP($A77,'2019'!$L$3:$P$385,U$5,FALSE)</f>
        <v>45.37</v>
      </c>
      <c r="V77" s="59">
        <f>VLOOKUP($A77,'2019'!$L$3:$P$385,V$5,FALSE)</f>
        <v>2.92</v>
      </c>
      <c r="W77" s="59">
        <f>100*VLOOKUP($A77,'2019'!$L$3:$P$385,W$5,FALSE)</f>
        <v>6.4359709058849495</v>
      </c>
      <c r="Y77" s="59">
        <f>VLOOKUP($A77,'2020'!$C$3:$G$385,Y$5,FALSE)</f>
        <v>45.94</v>
      </c>
      <c r="Z77" s="59">
        <f>VLOOKUP($A77,'2020'!$C$3:$G$385,Z$5,FALSE)</f>
        <v>3.17</v>
      </c>
      <c r="AA77" s="59">
        <f>100*VLOOKUP($A77,'2020'!$C$3:$G$385,AA$5,FALSE)</f>
        <v>6.9003047453199793</v>
      </c>
      <c r="AC77" s="59">
        <f>VLOOKUP($A77,'2021'!$C$3:$G$385,AC$5,FALSE)</f>
        <v>46.44</v>
      </c>
      <c r="AD77" s="59">
        <f>VLOOKUP($A77,'2021'!$C$3:$G$385,AD$5,FALSE)</f>
        <v>3.5</v>
      </c>
      <c r="AE77" s="59">
        <f>100*VLOOKUP($A77,'2021'!$C$3:$G$385,AE$5,FALSE)</f>
        <v>7.5366063738156797</v>
      </c>
    </row>
    <row r="78" spans="1:31" x14ac:dyDescent="0.3">
      <c r="A78" t="s">
        <v>367</v>
      </c>
      <c r="B78" t="str">
        <f>VLOOKUP(A78,class!A$1:B$455,2,FALSE)</f>
        <v>London Borough</v>
      </c>
      <c r="C78" t="str">
        <f>IF(B78="Shire District",VLOOKUP(A78,counties!A$2:B$271,2,FALSE),"")</f>
        <v/>
      </c>
      <c r="D78" t="str">
        <f>VLOOKUP($A78,classifications!$A$3:$C$336,3,FALSE)</f>
        <v>Predominantly Urban</v>
      </c>
      <c r="E78" s="59">
        <f>VLOOKUP($A78,'2015'!$L$3:$P$385,E$5,FALSE)</f>
        <v>150.66</v>
      </c>
      <c r="F78" s="59">
        <f>VLOOKUP($A78,'2015'!$L$3:$P$385,F$5,FALSE)</f>
        <v>12.07</v>
      </c>
      <c r="G78" s="59">
        <f>100*VLOOKUP($A78,'2015'!$L$3:$P$385,G$5,FALSE)</f>
        <v>8.0114164343554997</v>
      </c>
      <c r="I78" s="59">
        <f>VLOOKUP($A78,'2016'!$L$3:$P$385,I$5,FALSE)</f>
        <v>152.88999999999999</v>
      </c>
      <c r="J78" s="59">
        <f>VLOOKUP($A78,'2016'!$L$3:$P$385,J$5,FALSE)</f>
        <v>13.56</v>
      </c>
      <c r="K78" s="59">
        <f>100*VLOOKUP($A78,'2016'!$L$3:$P$385,K$5,FALSE)</f>
        <v>8.8691215906861096</v>
      </c>
      <c r="M78" s="59">
        <f>VLOOKUP($A78,'2017'!$L$3:$P$385,M$5,FALSE)</f>
        <v>154.34</v>
      </c>
      <c r="N78" s="59">
        <f>VLOOKUP($A78,'2017'!$L$3:$P$385,N$5,FALSE)</f>
        <v>14.13</v>
      </c>
      <c r="O78" s="59">
        <f>100*VLOOKUP($A78,'2017'!$L$3:$P$385,O$5,FALSE)</f>
        <v>9.1551120901904905</v>
      </c>
      <c r="Q78" s="59">
        <f>VLOOKUP($A78,'2018'!$L$3:$P$385,Q$5,FALSE)</f>
        <v>156.18</v>
      </c>
      <c r="R78" s="59">
        <f>VLOOKUP($A78,'2018'!$L$3:$P$385,R$5,FALSE)</f>
        <v>15.1</v>
      </c>
      <c r="S78" s="59">
        <f>100*VLOOKUP($A78,'2018'!$L$3:$P$385,S$5,FALSE)</f>
        <v>9.6683314124727904</v>
      </c>
      <c r="U78" s="59">
        <f>VLOOKUP($A78,'2019'!$L$3:$P$385,U$5,FALSE)</f>
        <v>158.22999999999999</v>
      </c>
      <c r="V78" s="59">
        <f>VLOOKUP($A78,'2019'!$L$3:$P$385,V$5,FALSE)</f>
        <v>16.010000000000002</v>
      </c>
      <c r="W78" s="59">
        <f>100*VLOOKUP($A78,'2019'!$L$3:$P$385,W$5,FALSE)</f>
        <v>10.1181823927195</v>
      </c>
      <c r="Y78" s="59">
        <f>VLOOKUP($A78,'2020'!$C$3:$G$385,Y$5,FALSE)</f>
        <v>160.04</v>
      </c>
      <c r="Z78" s="59">
        <f>VLOOKUP($A78,'2020'!$C$3:$G$385,Z$5,FALSE)</f>
        <v>16.96</v>
      </c>
      <c r="AA78" s="59">
        <f>100*VLOOKUP($A78,'2020'!$C$3:$G$385,AA$5,FALSE)</f>
        <v>10.597350662334399</v>
      </c>
      <c r="AC78" s="59">
        <f>VLOOKUP($A78,'2021'!$C$3:$G$385,AC$5,FALSE)</f>
        <v>162.19</v>
      </c>
      <c r="AD78" s="59">
        <f>VLOOKUP($A78,'2021'!$C$3:$G$385,AD$5,FALSE)</f>
        <v>18.48</v>
      </c>
      <c r="AE78" s="59">
        <f>100*VLOOKUP($A78,'2021'!$C$3:$G$385,AE$5,FALSE)</f>
        <v>11.394044022442799</v>
      </c>
    </row>
    <row r="79" spans="1:31" x14ac:dyDescent="0.3">
      <c r="A79" t="s">
        <v>235</v>
      </c>
      <c r="B79" t="str">
        <f>VLOOKUP(A79,class!A$1:B$455,2,FALSE)</f>
        <v>Shire District</v>
      </c>
      <c r="C79" t="str">
        <f>IF(B79="Shire District",VLOOKUP(A79,counties!A$2:B$271,2,FALSE),"")</f>
        <v>Hertfordshire</v>
      </c>
      <c r="D79" t="str">
        <f>VLOOKUP($A79,classifications!$A$3:$C$336,3,FALSE)</f>
        <v>Urban with Significant Rural</v>
      </c>
      <c r="E79" s="59">
        <f>VLOOKUP($A79,'2015'!$L$3:$P$385,E$5,FALSE)</f>
        <v>62.19</v>
      </c>
      <c r="F79" s="59">
        <f>VLOOKUP($A79,'2015'!$L$3:$P$385,F$5,FALSE)</f>
        <v>5.86</v>
      </c>
      <c r="G79" s="59">
        <f>100*VLOOKUP($A79,'2015'!$L$3:$P$385,G$5,FALSE)</f>
        <v>9.4227367744010309</v>
      </c>
      <c r="I79" s="59">
        <f>VLOOKUP($A79,'2016'!$L$3:$P$385,I$5,FALSE)</f>
        <v>62.88</v>
      </c>
      <c r="J79" s="59">
        <f>VLOOKUP($A79,'2016'!$L$3:$P$385,J$5,FALSE)</f>
        <v>5.59</v>
      </c>
      <c r="K79" s="59">
        <f>100*VLOOKUP($A79,'2016'!$L$3:$P$385,K$5,FALSE)</f>
        <v>8.8899491094147596</v>
      </c>
      <c r="M79" s="59">
        <f>VLOOKUP($A79,'2017'!$L$3:$P$385,M$5,FALSE)</f>
        <v>63.4</v>
      </c>
      <c r="N79" s="59">
        <f>VLOOKUP($A79,'2017'!$L$3:$P$385,N$5,FALSE)</f>
        <v>5.79</v>
      </c>
      <c r="O79" s="59">
        <f>100*VLOOKUP($A79,'2017'!$L$3:$P$385,O$5,FALSE)</f>
        <v>9.1324921135646697</v>
      </c>
      <c r="Q79" s="59">
        <f>VLOOKUP($A79,'2018'!$L$3:$P$385,Q$5,FALSE)</f>
        <v>64.05</v>
      </c>
      <c r="R79" s="59">
        <f>VLOOKUP($A79,'2018'!$L$3:$P$385,R$5,FALSE)</f>
        <v>5.76</v>
      </c>
      <c r="S79" s="59">
        <f>100*VLOOKUP($A79,'2018'!$L$3:$P$385,S$5,FALSE)</f>
        <v>8.9929742388758793</v>
      </c>
      <c r="U79" s="59">
        <f>VLOOKUP($A79,'2019'!$L$3:$P$385,U$5,FALSE)</f>
        <v>64.569999999999993</v>
      </c>
      <c r="V79" s="59">
        <f>VLOOKUP($A79,'2019'!$L$3:$P$385,V$5,FALSE)</f>
        <v>5.94</v>
      </c>
      <c r="W79" s="59">
        <f>100*VLOOKUP($A79,'2019'!$L$3:$P$385,W$5,FALSE)</f>
        <v>9.1993185689948902</v>
      </c>
      <c r="Y79" s="59">
        <f>VLOOKUP($A79,'2020'!$C$3:$G$385,Y$5,FALSE)</f>
        <v>65.040000000000006</v>
      </c>
      <c r="Z79" s="59">
        <f>VLOOKUP($A79,'2020'!$C$3:$G$385,Z$5,FALSE)</f>
        <v>6.01</v>
      </c>
      <c r="AA79" s="59">
        <f>100*VLOOKUP($A79,'2020'!$C$3:$G$385,AA$5,FALSE)</f>
        <v>9.2404674046740514</v>
      </c>
      <c r="AC79" s="59">
        <f>VLOOKUP($A79,'2021'!$C$3:$G$385,AC$5,FALSE)</f>
        <v>65.63</v>
      </c>
      <c r="AD79" s="59">
        <f>VLOOKUP($A79,'2021'!$C$3:$G$385,AD$5,FALSE)</f>
        <v>6.26</v>
      </c>
      <c r="AE79" s="59">
        <f>100*VLOOKUP($A79,'2021'!$C$3:$G$385,AE$5,FALSE)</f>
        <v>9.5383208898369691</v>
      </c>
    </row>
    <row r="80" spans="1:31" x14ac:dyDescent="0.3">
      <c r="A80" t="s">
        <v>130</v>
      </c>
      <c r="B80" t="str">
        <f>VLOOKUP(A80,class!A$1:B$455,2,FALSE)</f>
        <v>Unitary Authority</v>
      </c>
      <c r="C80" t="str">
        <f>IF(B80="Shire District",VLOOKUP(A80,counties!A$2:B$271,2,FALSE),"")</f>
        <v/>
      </c>
      <c r="D80" t="str">
        <f>VLOOKUP($A80,classifications!$A$3:$C$336,3,FALSE)</f>
        <v>Predominantly Urban</v>
      </c>
      <c r="E80" s="59">
        <f>VLOOKUP($A80,'2015'!$L$3:$P$385,E$5,FALSE)</f>
        <v>49.29</v>
      </c>
      <c r="F80" s="59">
        <f>VLOOKUP($A80,'2015'!$L$3:$P$385,F$5,FALSE)</f>
        <v>3.31</v>
      </c>
      <c r="G80" s="59">
        <f>100*VLOOKUP($A80,'2015'!$L$3:$P$385,G$5,FALSE)</f>
        <v>6.7153580848042198</v>
      </c>
      <c r="I80" s="59">
        <f>VLOOKUP($A80,'2016'!$L$3:$P$385,I$5,FALSE)</f>
        <v>49.78</v>
      </c>
      <c r="J80" s="59">
        <f>VLOOKUP($A80,'2016'!$L$3:$P$385,J$5,FALSE)</f>
        <v>3.27</v>
      </c>
      <c r="K80" s="59">
        <f>100*VLOOKUP($A80,'2016'!$L$3:$P$385,K$5,FALSE)</f>
        <v>6.5689031739654498</v>
      </c>
      <c r="M80" s="59">
        <f>VLOOKUP($A80,'2017'!$L$3:$P$385,M$5,FALSE)</f>
        <v>49.96</v>
      </c>
      <c r="N80" s="59">
        <f>VLOOKUP($A80,'2017'!$L$3:$P$385,N$5,FALSE)</f>
        <v>2.9</v>
      </c>
      <c r="O80" s="59">
        <f>100*VLOOKUP($A80,'2017'!$L$3:$P$385,O$5,FALSE)</f>
        <v>5.8046437149719798</v>
      </c>
      <c r="Q80" s="59">
        <f>VLOOKUP($A80,'2018'!$L$3:$P$385,Q$5,FALSE)</f>
        <v>50.35</v>
      </c>
      <c r="R80" s="59">
        <f>VLOOKUP($A80,'2018'!$L$3:$P$385,R$5,FALSE)</f>
        <v>2.75</v>
      </c>
      <c r="S80" s="59">
        <f>100*VLOOKUP($A80,'2018'!$L$3:$P$385,S$5,FALSE)</f>
        <v>5.4617676266136996</v>
      </c>
      <c r="U80" s="59">
        <f>VLOOKUP($A80,'2019'!$L$3:$P$385,U$5,FALSE)</f>
        <v>50.93</v>
      </c>
      <c r="V80" s="59">
        <f>VLOOKUP($A80,'2019'!$L$3:$P$385,V$5,FALSE)</f>
        <v>2.88</v>
      </c>
      <c r="W80" s="59">
        <f>100*VLOOKUP($A80,'2019'!$L$3:$P$385,W$5,FALSE)</f>
        <v>5.6548203416453999</v>
      </c>
      <c r="Y80" s="59">
        <f>VLOOKUP($A80,'2020'!$C$3:$G$385,Y$5,FALSE)</f>
        <v>51.36</v>
      </c>
      <c r="Z80" s="59">
        <f>VLOOKUP($A80,'2020'!$C$3:$G$385,Z$5,FALSE)</f>
        <v>2.74</v>
      </c>
      <c r="AA80" s="59">
        <f>100*VLOOKUP($A80,'2020'!$C$3:$G$385,AA$5,FALSE)</f>
        <v>5.3348909657320895</v>
      </c>
      <c r="AC80" s="59">
        <f>VLOOKUP($A80,'2021'!$C$3:$G$385,AC$5,FALSE)</f>
        <v>52</v>
      </c>
      <c r="AD80" s="59">
        <f>VLOOKUP($A80,'2021'!$C$3:$G$385,AD$5,FALSE)</f>
        <v>2.95</v>
      </c>
      <c r="AE80" s="59">
        <f>100*VLOOKUP($A80,'2021'!$C$3:$G$385,AE$5,FALSE)</f>
        <v>5.6730769230769207</v>
      </c>
    </row>
    <row r="81" spans="1:31" x14ac:dyDescent="0.3">
      <c r="A81" t="s">
        <v>244</v>
      </c>
      <c r="B81" t="str">
        <f>VLOOKUP(A81,class!A$1:B$455,2,FALSE)</f>
        <v>Shire District</v>
      </c>
      <c r="C81" t="str">
        <f>IF(B81="Shire District",VLOOKUP(A81,counties!A$2:B$271,2,FALSE),"")</f>
        <v>Kent</v>
      </c>
      <c r="D81" t="str">
        <f>VLOOKUP($A81,classifications!$A$3:$C$336,3,FALSE)</f>
        <v>Predominantly Urban</v>
      </c>
      <c r="E81" s="59">
        <f>VLOOKUP($A81,'2015'!$L$3:$P$385,E$5,FALSE)</f>
        <v>42.42</v>
      </c>
      <c r="F81" s="59">
        <f>VLOOKUP($A81,'2015'!$L$3:$P$385,F$5,FALSE)</f>
        <v>3.58</v>
      </c>
      <c r="G81" s="59">
        <f>100*VLOOKUP($A81,'2015'!$L$3:$P$385,G$5,FALSE)</f>
        <v>8.4394153701084402</v>
      </c>
      <c r="I81" s="59">
        <f>VLOOKUP($A81,'2016'!$L$3:$P$385,I$5,FALSE)</f>
        <v>43.08</v>
      </c>
      <c r="J81" s="59">
        <f>VLOOKUP($A81,'2016'!$L$3:$P$385,J$5,FALSE)</f>
        <v>2.2599999999999998</v>
      </c>
      <c r="K81" s="59">
        <f>100*VLOOKUP($A81,'2016'!$L$3:$P$385,K$5,FALSE)</f>
        <v>5.24605385329619</v>
      </c>
      <c r="M81" s="59">
        <f>VLOOKUP($A81,'2017'!$L$3:$P$385,M$5,FALSE)</f>
        <v>44.2</v>
      </c>
      <c r="N81" s="59">
        <f>VLOOKUP($A81,'2017'!$L$3:$P$385,N$5,FALSE)</f>
        <v>2.2000000000000002</v>
      </c>
      <c r="O81" s="59">
        <f>100*VLOOKUP($A81,'2017'!$L$3:$P$385,O$5,FALSE)</f>
        <v>4.9773755656108598</v>
      </c>
      <c r="Q81" s="59">
        <f>VLOOKUP($A81,'2018'!$L$3:$P$385,Q$5,FALSE)</f>
        <v>45.39</v>
      </c>
      <c r="R81" s="59">
        <f>VLOOKUP($A81,'2018'!$L$3:$P$385,R$5,FALSE)</f>
        <v>2.0099999999999998</v>
      </c>
      <c r="S81" s="59">
        <f>100*VLOOKUP($A81,'2018'!$L$3:$P$385,S$5,FALSE)</f>
        <v>4.4282881692002594</v>
      </c>
      <c r="U81" s="59">
        <f>VLOOKUP($A81,'2019'!$L$3:$P$385,U$5,FALSE)</f>
        <v>46.51</v>
      </c>
      <c r="V81" s="59">
        <f>VLOOKUP($A81,'2019'!$L$3:$P$385,V$5,FALSE)</f>
        <v>2.82</v>
      </c>
      <c r="W81" s="59">
        <f>100*VLOOKUP($A81,'2019'!$L$3:$P$385,W$5,FALSE)</f>
        <v>6.0632122124274401</v>
      </c>
      <c r="Y81" s="59">
        <f>VLOOKUP($A81,'2020'!$C$3:$G$385,Y$5,FALSE)</f>
        <v>47.23</v>
      </c>
      <c r="Z81" s="59">
        <f>VLOOKUP($A81,'2020'!$C$3:$G$385,Z$5,FALSE)</f>
        <v>3.3</v>
      </c>
      <c r="AA81" s="59">
        <f>100*VLOOKUP($A81,'2020'!$C$3:$G$385,AA$5,FALSE)</f>
        <v>6.9870844802032597</v>
      </c>
      <c r="AC81" s="59">
        <f>VLOOKUP($A81,'2021'!$C$3:$G$385,AC$5,FALSE)</f>
        <v>47.86</v>
      </c>
      <c r="AD81" s="59">
        <f>VLOOKUP($A81,'2021'!$C$3:$G$385,AD$5,FALSE)</f>
        <v>3.42</v>
      </c>
      <c r="AE81" s="59">
        <f>100*VLOOKUP($A81,'2021'!$C$3:$G$385,AE$5,FALSE)</f>
        <v>7.1458420392812405</v>
      </c>
    </row>
    <row r="82" spans="1:31" x14ac:dyDescent="0.3">
      <c r="A82" t="s">
        <v>144</v>
      </c>
      <c r="B82" t="str">
        <f>VLOOKUP(A82,class!A$1:B$455,2,FALSE)</f>
        <v>Unitary Authority</v>
      </c>
      <c r="C82" t="str">
        <f>IF(B82="Shire District",VLOOKUP(A82,counties!A$2:B$271,2,FALSE),"")</f>
        <v/>
      </c>
      <c r="D82" t="str">
        <f>VLOOKUP($A82,classifications!$A$3:$C$336,3,FALSE)</f>
        <v>Predominantly Urban</v>
      </c>
      <c r="E82" s="59">
        <f>VLOOKUP($A82,'2015'!$L$3:$P$385,E$5,FALSE)</f>
        <v>108.13</v>
      </c>
      <c r="F82" s="59">
        <f>VLOOKUP($A82,'2015'!$L$3:$P$385,F$5,FALSE)</f>
        <v>5.43</v>
      </c>
      <c r="G82" s="59">
        <f>100*VLOOKUP($A82,'2015'!$L$3:$P$385,G$5,FALSE)</f>
        <v>5.0217330990474398</v>
      </c>
      <c r="I82" s="59">
        <f>VLOOKUP($A82,'2016'!$L$3:$P$385,I$5,FALSE)</f>
        <v>108.57</v>
      </c>
      <c r="J82" s="59">
        <f>VLOOKUP($A82,'2016'!$L$3:$P$385,J$5,FALSE)</f>
        <v>5.08</v>
      </c>
      <c r="K82" s="59">
        <f>100*VLOOKUP($A82,'2016'!$L$3:$P$385,K$5,FALSE)</f>
        <v>4.6790089343280803</v>
      </c>
      <c r="M82" s="59">
        <f>VLOOKUP($A82,'2017'!$L$3:$P$385,M$5,FALSE)</f>
        <v>109.31</v>
      </c>
      <c r="N82" s="59">
        <f>VLOOKUP($A82,'2017'!$L$3:$P$385,N$5,FALSE)</f>
        <v>5.46</v>
      </c>
      <c r="O82" s="59">
        <f>100*VLOOKUP($A82,'2017'!$L$3:$P$385,O$5,FALSE)</f>
        <v>4.9949684383862403</v>
      </c>
      <c r="Q82" s="59">
        <f>VLOOKUP($A82,'2018'!$L$3:$P$385,Q$5,FALSE)</f>
        <v>110.06</v>
      </c>
      <c r="R82" s="59">
        <f>VLOOKUP($A82,'2018'!$L$3:$P$385,R$5,FALSE)</f>
        <v>4.9000000000000004</v>
      </c>
      <c r="S82" s="59">
        <f>100*VLOOKUP($A82,'2018'!$L$3:$P$385,S$5,FALSE)</f>
        <v>4.4521170270761399</v>
      </c>
      <c r="U82" s="59">
        <f>VLOOKUP($A82,'2019'!$L$3:$P$385,U$5,FALSE)</f>
        <v>110.52</v>
      </c>
      <c r="V82" s="59">
        <f>VLOOKUP($A82,'2019'!$L$3:$P$385,V$5,FALSE)</f>
        <v>4.97</v>
      </c>
      <c r="W82" s="59">
        <f>100*VLOOKUP($A82,'2019'!$L$3:$P$385,W$5,FALSE)</f>
        <v>4.4969236337314502</v>
      </c>
      <c r="Y82" s="59">
        <f>VLOOKUP($A82,'2020'!$C$3:$G$385,Y$5,FALSE)</f>
        <v>111.02</v>
      </c>
      <c r="Z82" s="59">
        <f>VLOOKUP($A82,'2020'!$C$3:$G$385,Z$5,FALSE)</f>
        <v>5.23</v>
      </c>
      <c r="AA82" s="59">
        <f>100*VLOOKUP($A82,'2020'!$C$3:$G$385,AA$5,FALSE)</f>
        <v>4.7108629075842199</v>
      </c>
      <c r="AC82" s="59">
        <f>VLOOKUP($A82,'2021'!$C$3:$G$385,AC$5,FALSE)</f>
        <v>111.75</v>
      </c>
      <c r="AD82" s="59">
        <f>VLOOKUP($A82,'2021'!$C$3:$G$385,AD$5,FALSE)</f>
        <v>5.56</v>
      </c>
      <c r="AE82" s="59">
        <f>100*VLOOKUP($A82,'2021'!$C$3:$G$385,AE$5,FALSE)</f>
        <v>4.9753914988814296</v>
      </c>
    </row>
    <row r="83" spans="1:31" x14ac:dyDescent="0.3">
      <c r="A83" t="s">
        <v>36</v>
      </c>
      <c r="B83" t="str">
        <f>VLOOKUP(A83,class!A$1:B$455,2,FALSE)</f>
        <v>Shire District</v>
      </c>
      <c r="C83" t="str">
        <f>IF(B83="Shire District",VLOOKUP(A83,counties!A$2:B$271,2,FALSE),"")</f>
        <v>Derbyshire</v>
      </c>
      <c r="D83" t="str">
        <f>VLOOKUP($A83,classifications!$A$3:$C$336,3,FALSE)</f>
        <v>Predominantly Rural</v>
      </c>
      <c r="E83" s="59">
        <f>VLOOKUP($A83,'2015'!$L$3:$P$385,E$5,FALSE)</f>
        <v>33.39</v>
      </c>
      <c r="F83" s="59">
        <f>VLOOKUP($A83,'2015'!$L$3:$P$385,F$5,FALSE)</f>
        <v>7.62</v>
      </c>
      <c r="G83" s="59">
        <f>100*VLOOKUP($A83,'2015'!$L$3:$P$385,G$5,FALSE)</f>
        <v>22.821203953279401</v>
      </c>
      <c r="I83" s="59">
        <f>VLOOKUP($A83,'2016'!$L$3:$P$385,I$5,FALSE)</f>
        <v>33.58</v>
      </c>
      <c r="J83" s="59">
        <f>VLOOKUP($A83,'2016'!$L$3:$P$385,J$5,FALSE)</f>
        <v>7.46</v>
      </c>
      <c r="K83" s="59">
        <f>100*VLOOKUP($A83,'2016'!$L$3:$P$385,K$5,FALSE)</f>
        <v>22.215604526503899</v>
      </c>
      <c r="M83" s="59">
        <f>VLOOKUP($A83,'2017'!$L$3:$P$385,M$5,FALSE)</f>
        <v>33.72</v>
      </c>
      <c r="N83" s="59">
        <f>VLOOKUP($A83,'2017'!$L$3:$P$385,N$5,FALSE)</f>
        <v>7.33</v>
      </c>
      <c r="O83" s="59">
        <f>100*VLOOKUP($A83,'2017'!$L$3:$P$385,O$5,FALSE)</f>
        <v>21.737841043890899</v>
      </c>
      <c r="Q83" s="59">
        <f>VLOOKUP($A83,'2018'!$L$3:$P$385,Q$5,FALSE)</f>
        <v>33.869999999999997</v>
      </c>
      <c r="R83" s="59">
        <f>VLOOKUP($A83,'2018'!$L$3:$P$385,R$5,FALSE)</f>
        <v>7.09</v>
      </c>
      <c r="S83" s="59">
        <f>100*VLOOKUP($A83,'2018'!$L$3:$P$385,S$5,FALSE)</f>
        <v>20.932979037496299</v>
      </c>
      <c r="U83" s="59">
        <f>VLOOKUP($A83,'2019'!$L$3:$P$385,U$5,FALSE)</f>
        <v>34.14</v>
      </c>
      <c r="V83" s="59">
        <f>VLOOKUP($A83,'2019'!$L$3:$P$385,V$5,FALSE)</f>
        <v>7.05</v>
      </c>
      <c r="W83" s="59">
        <f>100*VLOOKUP($A83,'2019'!$L$3:$P$385,W$5,FALSE)</f>
        <v>20.6502636203866</v>
      </c>
      <c r="Y83" s="59">
        <f>VLOOKUP($A83,'2020'!$C$3:$G$385,Y$5,FALSE)</f>
        <v>34.39</v>
      </c>
      <c r="Z83" s="59">
        <f>VLOOKUP($A83,'2020'!$C$3:$G$385,Z$5,FALSE)</f>
        <v>7.19</v>
      </c>
      <c r="AA83" s="59">
        <f>100*VLOOKUP($A83,'2020'!$C$3:$G$385,AA$5,FALSE)</f>
        <v>20.907240476882798</v>
      </c>
      <c r="AC83" s="59">
        <f>VLOOKUP($A83,'2021'!$C$3:$G$385,AC$5,FALSE)</f>
        <v>34.700000000000003</v>
      </c>
      <c r="AD83" s="59">
        <f>VLOOKUP($A83,'2021'!$C$3:$G$385,AD$5,FALSE)</f>
        <v>7.34</v>
      </c>
      <c r="AE83" s="59">
        <f>100*VLOOKUP($A83,'2021'!$C$3:$G$385,AE$5,FALSE)</f>
        <v>21.1527377521614</v>
      </c>
    </row>
    <row r="84" spans="1:31" x14ac:dyDescent="0.3">
      <c r="A84" t="s">
        <v>340</v>
      </c>
      <c r="B84" t="str">
        <f>VLOOKUP(A84,class!A$1:B$455,2,FALSE)</f>
        <v>Metropolitan District</v>
      </c>
      <c r="C84" t="str">
        <f>IF(B84="Shire District",VLOOKUP(A84,counties!A$2:B$271,2,FALSE),"")</f>
        <v/>
      </c>
      <c r="D84" t="str">
        <f>VLOOKUP($A84,classifications!$A$3:$C$336,3,FALSE)</f>
        <v>Predominantly Urban</v>
      </c>
      <c r="E84" s="59">
        <f>VLOOKUP($A84,'2015'!$L$3:$P$385,E$5,FALSE)</f>
        <v>133.13</v>
      </c>
      <c r="F84" s="59">
        <f>VLOOKUP($A84,'2015'!$L$3:$P$385,F$5,FALSE)</f>
        <v>6.11</v>
      </c>
      <c r="G84" s="59">
        <f>100*VLOOKUP($A84,'2015'!$L$3:$P$385,G$5,FALSE)</f>
        <v>4.58949898595358</v>
      </c>
      <c r="I84" s="59">
        <f>VLOOKUP($A84,'2016'!$L$3:$P$385,I$5,FALSE)</f>
        <v>134.30000000000001</v>
      </c>
      <c r="J84" s="59">
        <f>VLOOKUP($A84,'2016'!$L$3:$P$385,J$5,FALSE)</f>
        <v>5.63</v>
      </c>
      <c r="K84" s="59">
        <f>100*VLOOKUP($A84,'2016'!$L$3:$P$385,K$5,FALSE)</f>
        <v>4.1921072226358902</v>
      </c>
      <c r="M84" s="59">
        <f>VLOOKUP($A84,'2017'!$L$3:$P$385,M$5,FALSE)</f>
        <v>135.32</v>
      </c>
      <c r="N84" s="59">
        <f>VLOOKUP($A84,'2017'!$L$3:$P$385,N$5,FALSE)</f>
        <v>5.47</v>
      </c>
      <c r="O84" s="59">
        <f>100*VLOOKUP($A84,'2017'!$L$3:$P$385,O$5,FALSE)</f>
        <v>4.0422701744014207</v>
      </c>
      <c r="Q84" s="59">
        <f>VLOOKUP($A84,'2018'!$L$3:$P$385,Q$5,FALSE)</f>
        <v>136.52000000000001</v>
      </c>
      <c r="R84" s="59">
        <f>VLOOKUP($A84,'2018'!$L$3:$P$385,R$5,FALSE)</f>
        <v>5.27</v>
      </c>
      <c r="S84" s="59">
        <f>100*VLOOKUP($A84,'2018'!$L$3:$P$385,S$5,FALSE)</f>
        <v>3.8602402578376798</v>
      </c>
      <c r="U84" s="59">
        <f>VLOOKUP($A84,'2019'!$L$3:$P$385,U$5,FALSE)</f>
        <v>137.86000000000001</v>
      </c>
      <c r="V84" s="59">
        <f>VLOOKUP($A84,'2019'!$L$3:$P$385,V$5,FALSE)</f>
        <v>5.77</v>
      </c>
      <c r="W84" s="59">
        <f>100*VLOOKUP($A84,'2019'!$L$3:$P$385,W$5,FALSE)</f>
        <v>4.1854054838241703</v>
      </c>
      <c r="Y84" s="59">
        <f>VLOOKUP($A84,'2020'!$C$3:$G$385,Y$5,FALSE)</f>
        <v>139.11000000000001</v>
      </c>
      <c r="Z84" s="59">
        <f>VLOOKUP($A84,'2020'!$C$3:$G$385,Z$5,FALSE)</f>
        <v>6.1</v>
      </c>
      <c r="AA84" s="59">
        <f>100*VLOOKUP($A84,'2020'!$C$3:$G$385,AA$5,FALSE)</f>
        <v>4.3850190496729198</v>
      </c>
      <c r="AC84" s="59">
        <f>VLOOKUP($A84,'2021'!$C$3:$G$385,AC$5,FALSE)</f>
        <v>139.97</v>
      </c>
      <c r="AD84" s="59">
        <f>VLOOKUP($A84,'2021'!$C$3:$G$385,AD$5,FALSE)</f>
        <v>5.63</v>
      </c>
      <c r="AE84" s="59">
        <f>100*VLOOKUP($A84,'2021'!$C$3:$G$385,AE$5,FALSE)</f>
        <v>4.0222904908194597</v>
      </c>
    </row>
    <row r="85" spans="1:31" x14ac:dyDescent="0.3">
      <c r="A85" t="s">
        <v>393</v>
      </c>
      <c r="B85" t="str">
        <f>VLOOKUP(A85,class!A$1:B$455,2,FALSE)</f>
        <v>Unitary Authority</v>
      </c>
      <c r="C85" t="str">
        <f>IF(B85="Shire District",VLOOKUP(A85,counties!A$2:B$271,2,FALSE),"")</f>
        <v/>
      </c>
      <c r="D85" t="str">
        <f>VLOOKUP($A85,classifications!$A$3:$C$336,3,FALSE)</f>
        <v>Predominantly Rural</v>
      </c>
      <c r="E85" s="59">
        <f>VLOOKUP($A85,'2015'!$L$3:$P$385,E$5,FALSE)</f>
        <v>174.1</v>
      </c>
      <c r="F85" s="59">
        <f>VLOOKUP($A85,'2015'!$L$3:$P$385,F$5,FALSE)</f>
        <v>43.09</v>
      </c>
      <c r="G85" s="59">
        <f>100*VLOOKUP($A85,'2015'!$L$3:$P$385,G$5,FALSE)</f>
        <v>24.7501435956347</v>
      </c>
      <c r="I85" s="59">
        <f>VLOOKUP($A85,'2016'!$L$3:$P$385,I$5,FALSE)</f>
        <v>175.06</v>
      </c>
      <c r="J85" s="59">
        <f>VLOOKUP($A85,'2016'!$L$3:$P$385,J$5,FALSE)</f>
        <v>41.84</v>
      </c>
      <c r="K85" s="59">
        <f>100*VLOOKUP($A85,'2016'!$L$3:$P$385,K$5,FALSE)</f>
        <v>23.9003770135953</v>
      </c>
      <c r="M85" s="59">
        <f>VLOOKUP($A85,'2017'!$L$3:$P$385,M$5,FALSE)</f>
        <v>176.45</v>
      </c>
      <c r="N85" s="59">
        <f>VLOOKUP($A85,'2017'!$L$3:$P$385,N$5,FALSE)</f>
        <v>41.99</v>
      </c>
      <c r="O85" s="59">
        <f>100*VLOOKUP($A85,'2017'!$L$3:$P$385,O$5,FALSE)</f>
        <v>23.797109662794</v>
      </c>
      <c r="Q85" s="59">
        <f>VLOOKUP($A85,'2018'!$L$3:$P$385,Q$5,FALSE)</f>
        <v>177.44</v>
      </c>
      <c r="R85" s="59">
        <f>VLOOKUP($A85,'2018'!$L$3:$P$385,R$5,FALSE)</f>
        <v>41.68</v>
      </c>
      <c r="S85" s="59">
        <f>100*VLOOKUP($A85,'2018'!$L$3:$P$385,S$5,FALSE)</f>
        <v>23.489630297565402</v>
      </c>
      <c r="U85" s="59">
        <f>VLOOKUP($A85,'2019'!$L$3:$P$385,U$5,FALSE)</f>
        <v>178.68</v>
      </c>
      <c r="V85" s="59">
        <f>VLOOKUP($A85,'2019'!$L$3:$P$385,V$5,FALSE)</f>
        <v>41.33</v>
      </c>
      <c r="W85" s="59">
        <f>100*VLOOKUP($A85,'2019'!$L$3:$P$385,W$5,FALSE)</f>
        <v>23.130736512200599</v>
      </c>
      <c r="Y85" s="59">
        <f>VLOOKUP($A85,'2020'!$C$3:$G$385,Y$5,FALSE)</f>
        <v>179.95</v>
      </c>
      <c r="Z85" s="59">
        <f>VLOOKUP($A85,'2020'!$C$3:$G$385,Z$5,FALSE)</f>
        <v>41.47</v>
      </c>
      <c r="AA85" s="59">
        <f>100*VLOOKUP($A85,'2020'!$C$3:$G$385,AA$5,FALSE)</f>
        <v>23.045290358432897</v>
      </c>
      <c r="AC85" s="59">
        <f>VLOOKUP($A85,'2021'!$C$3:$G$385,AC$5,FALSE)</f>
        <v>181.08</v>
      </c>
      <c r="AD85" s="59">
        <f>VLOOKUP($A85,'2021'!$C$3:$G$385,AD$5,FALSE)</f>
        <v>41.17</v>
      </c>
      <c r="AE85" s="59">
        <f>100*VLOOKUP($A85,'2021'!$C$3:$G$385,AE$5,FALSE)</f>
        <v>22.735807377954501</v>
      </c>
    </row>
    <row r="86" spans="1:31" x14ac:dyDescent="0.3">
      <c r="A86" t="s">
        <v>245</v>
      </c>
      <c r="B86" t="str">
        <f>VLOOKUP(A86,class!A$1:B$455,2,FALSE)</f>
        <v>Shire District</v>
      </c>
      <c r="C86" t="str">
        <f>IF(B86="Shire District",VLOOKUP(A86,counties!A$2:B$271,2,FALSE),"")</f>
        <v>Kent</v>
      </c>
      <c r="D86" t="str">
        <f>VLOOKUP($A86,classifications!$A$3:$C$336,3,FALSE)</f>
        <v>Urban with Significant Rural</v>
      </c>
      <c r="E86" s="59">
        <f>VLOOKUP($A86,'2015'!$L$3:$P$385,E$5,FALSE)</f>
        <v>50.96</v>
      </c>
      <c r="F86" s="59">
        <f>VLOOKUP($A86,'2015'!$L$3:$P$385,F$5,FALSE)</f>
        <v>6.04</v>
      </c>
      <c r="G86" s="59">
        <f>100*VLOOKUP($A86,'2015'!$L$3:$P$385,G$5,FALSE)</f>
        <v>11.8524332810047</v>
      </c>
      <c r="I86" s="59">
        <f>VLOOKUP($A86,'2016'!$L$3:$P$385,I$5,FALSE)</f>
        <v>51.53</v>
      </c>
      <c r="J86" s="59">
        <f>VLOOKUP($A86,'2016'!$L$3:$P$385,J$5,FALSE)</f>
        <v>5.74</v>
      </c>
      <c r="K86" s="59">
        <f>100*VLOOKUP($A86,'2016'!$L$3:$P$385,K$5,FALSE)</f>
        <v>11.1391422472346</v>
      </c>
      <c r="M86" s="59">
        <f>VLOOKUP($A86,'2017'!$L$3:$P$385,M$5,FALSE)</f>
        <v>52.04</v>
      </c>
      <c r="N86" s="59">
        <f>VLOOKUP($A86,'2017'!$L$3:$P$385,N$5,FALSE)</f>
        <v>5.74</v>
      </c>
      <c r="O86" s="59">
        <f>100*VLOOKUP($A86,'2017'!$L$3:$P$385,O$5,FALSE)</f>
        <v>11.0299769408148</v>
      </c>
      <c r="Q86" s="59">
        <f>VLOOKUP($A86,'2018'!$L$3:$P$385,Q$5,FALSE)</f>
        <v>52.53</v>
      </c>
      <c r="R86" s="59">
        <f>VLOOKUP($A86,'2018'!$L$3:$P$385,R$5,FALSE)</f>
        <v>5.87</v>
      </c>
      <c r="S86" s="59">
        <f>100*VLOOKUP($A86,'2018'!$L$3:$P$385,S$5,FALSE)</f>
        <v>11.1745669141443</v>
      </c>
      <c r="U86" s="59">
        <f>VLOOKUP($A86,'2019'!$L$3:$P$385,U$5,FALSE)</f>
        <v>53.05</v>
      </c>
      <c r="V86" s="59">
        <f>VLOOKUP($A86,'2019'!$L$3:$P$385,V$5,FALSE)</f>
        <v>5.96</v>
      </c>
      <c r="W86" s="59">
        <f>100*VLOOKUP($A86,'2019'!$L$3:$P$385,W$5,FALSE)</f>
        <v>11.234684260131999</v>
      </c>
      <c r="Y86" s="59">
        <f>VLOOKUP($A86,'2020'!$C$3:$G$385,Y$5,FALSE)</f>
        <v>53.44</v>
      </c>
      <c r="Z86" s="59">
        <f>VLOOKUP($A86,'2020'!$C$3:$G$385,Z$5,FALSE)</f>
        <v>5.84</v>
      </c>
      <c r="AA86" s="59">
        <f>100*VLOOKUP($A86,'2020'!$C$3:$G$385,AA$5,FALSE)</f>
        <v>10.928143712574901</v>
      </c>
      <c r="AC86" s="59">
        <f>VLOOKUP($A86,'2021'!$C$3:$G$385,AC$5,FALSE)</f>
        <v>53.8</v>
      </c>
      <c r="AD86" s="59">
        <f>VLOOKUP($A86,'2021'!$C$3:$G$385,AD$5,FALSE)</f>
        <v>5.72</v>
      </c>
      <c r="AE86" s="59">
        <f>100*VLOOKUP($A86,'2021'!$C$3:$G$385,AE$5,FALSE)</f>
        <v>10.631970260223</v>
      </c>
    </row>
    <row r="87" spans="1:31" x14ac:dyDescent="0.3">
      <c r="A87" t="s">
        <v>350</v>
      </c>
      <c r="B87" t="str">
        <f>VLOOKUP(A87,class!A$1:B$455,2,FALSE)</f>
        <v>Metropolitan District</v>
      </c>
      <c r="C87" t="str">
        <f>IF(B87="Shire District",VLOOKUP(A87,counties!A$2:B$271,2,FALSE),"")</f>
        <v/>
      </c>
      <c r="D87" t="str">
        <f>VLOOKUP($A87,classifications!$A$3:$C$336,3,FALSE)</f>
        <v>Predominantly Urban</v>
      </c>
      <c r="E87" s="59">
        <f>VLOOKUP($A87,'2015'!$L$3:$P$385,E$5,FALSE)</f>
        <v>136</v>
      </c>
      <c r="F87" s="59">
        <f>VLOOKUP($A87,'2015'!$L$3:$P$385,F$5,FALSE)</f>
        <v>5.73</v>
      </c>
      <c r="G87" s="59">
        <f>100*VLOOKUP($A87,'2015'!$L$3:$P$385,G$5,FALSE)</f>
        <v>4.2132352941176503</v>
      </c>
      <c r="I87" s="59">
        <f>VLOOKUP($A87,'2016'!$L$3:$P$385,I$5,FALSE)</f>
        <v>136.77000000000001</v>
      </c>
      <c r="J87" s="59">
        <f>VLOOKUP($A87,'2016'!$L$3:$P$385,J$5,FALSE)</f>
        <v>5.86</v>
      </c>
      <c r="K87" s="59">
        <f>100*VLOOKUP($A87,'2016'!$L$3:$P$385,K$5,FALSE)</f>
        <v>4.2845653286539402</v>
      </c>
      <c r="M87" s="59">
        <f>VLOOKUP($A87,'2017'!$L$3:$P$385,M$5,FALSE)</f>
        <v>137.58000000000001</v>
      </c>
      <c r="N87" s="59">
        <f>VLOOKUP($A87,'2017'!$L$3:$P$385,N$5,FALSE)</f>
        <v>6.04</v>
      </c>
      <c r="O87" s="59">
        <f>100*VLOOKUP($A87,'2017'!$L$3:$P$385,O$5,FALSE)</f>
        <v>4.3901729902602096</v>
      </c>
      <c r="Q87" s="59">
        <f>VLOOKUP($A87,'2018'!$L$3:$P$385,Q$5,FALSE)</f>
        <v>138.09</v>
      </c>
      <c r="R87" s="59">
        <f>VLOOKUP($A87,'2018'!$L$3:$P$385,R$5,FALSE)</f>
        <v>6.18</v>
      </c>
      <c r="S87" s="59">
        <f>100*VLOOKUP($A87,'2018'!$L$3:$P$385,S$5,FALSE)</f>
        <v>4.4753421681512098</v>
      </c>
      <c r="U87" s="59">
        <f>VLOOKUP($A87,'2019'!$L$3:$P$385,U$5,FALSE)</f>
        <v>138.75</v>
      </c>
      <c r="V87" s="59">
        <f>VLOOKUP($A87,'2019'!$L$3:$P$385,V$5,FALSE)</f>
        <v>6.1</v>
      </c>
      <c r="W87" s="59">
        <f>100*VLOOKUP($A87,'2019'!$L$3:$P$385,W$5,FALSE)</f>
        <v>4.3963963963964003</v>
      </c>
      <c r="Y87" s="59">
        <f>VLOOKUP($A87,'2020'!$C$3:$G$385,Y$5,FALSE)</f>
        <v>139.38999999999999</v>
      </c>
      <c r="Z87" s="59">
        <f>VLOOKUP($A87,'2020'!$C$3:$G$385,Z$5,FALSE)</f>
        <v>6.25</v>
      </c>
      <c r="AA87" s="59">
        <f>100*VLOOKUP($A87,'2020'!$C$3:$G$385,AA$5,FALSE)</f>
        <v>4.4838223688930299</v>
      </c>
      <c r="AC87" s="59">
        <f>VLOOKUP($A87,'2021'!$C$3:$G$385,AC$5,FALSE)</f>
        <v>140.05000000000001</v>
      </c>
      <c r="AD87" s="59">
        <f>VLOOKUP($A87,'2021'!$C$3:$G$385,AD$5,FALSE)</f>
        <v>6.45</v>
      </c>
      <c r="AE87" s="59">
        <f>100*VLOOKUP($A87,'2021'!$C$3:$G$385,AE$5,FALSE)</f>
        <v>4.60549803641557</v>
      </c>
    </row>
    <row r="88" spans="1:31" x14ac:dyDescent="0.3">
      <c r="A88" t="s">
        <v>368</v>
      </c>
      <c r="B88" t="str">
        <f>VLOOKUP(A88,class!A$1:B$455,2,FALSE)</f>
        <v>London Borough</v>
      </c>
      <c r="C88" t="str">
        <f>IF(B88="Shire District",VLOOKUP(A88,counties!A$2:B$271,2,FALSE),"")</f>
        <v/>
      </c>
      <c r="D88" t="str">
        <f>VLOOKUP($A88,classifications!$A$3:$C$336,3,FALSE)</f>
        <v>Predominantly Urban</v>
      </c>
      <c r="E88" s="59">
        <f>VLOOKUP($A88,'2015'!$L$3:$P$385,E$5,FALSE)</f>
        <v>132.24</v>
      </c>
      <c r="F88" s="59">
        <f>VLOOKUP($A88,'2015'!$L$3:$P$385,F$5,FALSE)</f>
        <v>14.26</v>
      </c>
      <c r="G88" s="59">
        <f>100*VLOOKUP($A88,'2015'!$L$3:$P$385,G$5,FALSE)</f>
        <v>10.783424077435001</v>
      </c>
      <c r="I88" s="59">
        <f>VLOOKUP($A88,'2016'!$L$3:$P$385,I$5,FALSE)</f>
        <v>133.24</v>
      </c>
      <c r="J88" s="59">
        <f>VLOOKUP($A88,'2016'!$L$3:$P$385,J$5,FALSE)</f>
        <v>14.82</v>
      </c>
      <c r="K88" s="59">
        <f>100*VLOOKUP($A88,'2016'!$L$3:$P$385,K$5,FALSE)</f>
        <v>11.122785950165099</v>
      </c>
      <c r="M88" s="59">
        <f>VLOOKUP($A88,'2017'!$L$3:$P$385,M$5,FALSE)</f>
        <v>134.09</v>
      </c>
      <c r="N88" s="59">
        <f>VLOOKUP($A88,'2017'!$L$3:$P$385,N$5,FALSE)</f>
        <v>15.32</v>
      </c>
      <c r="O88" s="59">
        <f>100*VLOOKUP($A88,'2017'!$L$3:$P$385,O$5,FALSE)</f>
        <v>11.425162204489499</v>
      </c>
      <c r="Q88" s="59">
        <f>VLOOKUP($A88,'2018'!$L$3:$P$385,Q$5,FALSE)</f>
        <v>135.54</v>
      </c>
      <c r="R88" s="59">
        <f>VLOOKUP($A88,'2018'!$L$3:$P$385,R$5,FALSE)</f>
        <v>15.96</v>
      </c>
      <c r="S88" s="59">
        <f>100*VLOOKUP($A88,'2018'!$L$3:$P$385,S$5,FALSE)</f>
        <v>11.775121735281099</v>
      </c>
      <c r="U88" s="59">
        <f>VLOOKUP($A88,'2019'!$L$3:$P$385,U$5,FALSE)</f>
        <v>137.01</v>
      </c>
      <c r="V88" s="59">
        <f>VLOOKUP($A88,'2019'!$L$3:$P$385,V$5,FALSE)</f>
        <v>16.989999999999998</v>
      </c>
      <c r="W88" s="59">
        <f>100*VLOOKUP($A88,'2019'!$L$3:$P$385,W$5,FALSE)</f>
        <v>12.4005547040362</v>
      </c>
      <c r="Y88" s="59">
        <f>VLOOKUP($A88,'2020'!$C$3:$G$385,Y$5,FALSE)</f>
        <v>139.22999999999999</v>
      </c>
      <c r="Z88" s="59">
        <f>VLOOKUP($A88,'2020'!$C$3:$G$385,Z$5,FALSE)</f>
        <v>18.920000000000002</v>
      </c>
      <c r="AA88" s="59">
        <f>100*VLOOKUP($A88,'2020'!$C$3:$G$385,AA$5,FALSE)</f>
        <v>13.589025353731198</v>
      </c>
      <c r="AC88" s="59">
        <f>VLOOKUP($A88,'2021'!$C$3:$G$385,AC$5,FALSE)</f>
        <v>141.38</v>
      </c>
      <c r="AD88" s="59">
        <f>VLOOKUP($A88,'2021'!$C$3:$G$385,AD$5,FALSE)</f>
        <v>20.99</v>
      </c>
      <c r="AE88" s="59">
        <f>100*VLOOKUP($A88,'2021'!$C$3:$G$385,AE$5,FALSE)</f>
        <v>14.846512943839299</v>
      </c>
    </row>
    <row r="89" spans="1:31" x14ac:dyDescent="0.3">
      <c r="A89" t="s">
        <v>39</v>
      </c>
      <c r="B89" t="str">
        <f>VLOOKUP(A89,class!A$1:B$455,2,FALSE)</f>
        <v>Shire District</v>
      </c>
      <c r="C89" t="str">
        <f>IF(B89="Shire District",VLOOKUP(A89,counties!A$2:B$271,2,FALSE),"")</f>
        <v>Cambridgeshire</v>
      </c>
      <c r="D89" t="str">
        <f>VLOOKUP($A89,classifications!$A$3:$C$336,3,FALSE)</f>
        <v>Predominantly Rural</v>
      </c>
      <c r="E89" s="59">
        <f>VLOOKUP($A89,'2015'!$L$3:$P$385,E$5,FALSE)</f>
        <v>36.700000000000003</v>
      </c>
      <c r="F89" s="59">
        <f>VLOOKUP($A89,'2015'!$L$3:$P$385,F$5,FALSE)</f>
        <v>11.75</v>
      </c>
      <c r="G89" s="59">
        <f>100*VLOOKUP($A89,'2015'!$L$3:$P$385,G$5,FALSE)</f>
        <v>32.016348773842005</v>
      </c>
      <c r="I89" s="59">
        <f>VLOOKUP($A89,'2016'!$L$3:$P$385,I$5,FALSE)</f>
        <v>36.880000000000003</v>
      </c>
      <c r="J89" s="59">
        <f>VLOOKUP($A89,'2016'!$L$3:$P$385,J$5,FALSE)</f>
        <v>11.64</v>
      </c>
      <c r="K89" s="59">
        <f>100*VLOOKUP($A89,'2016'!$L$3:$P$385,K$5,FALSE)</f>
        <v>31.5618221258134</v>
      </c>
      <c r="M89" s="59">
        <f>VLOOKUP($A89,'2017'!$L$3:$P$385,M$5,FALSE)</f>
        <v>37.04</v>
      </c>
      <c r="N89" s="59">
        <f>VLOOKUP($A89,'2017'!$L$3:$P$385,N$5,FALSE)</f>
        <v>11.42</v>
      </c>
      <c r="O89" s="59">
        <f>100*VLOOKUP($A89,'2017'!$L$3:$P$385,O$5,FALSE)</f>
        <v>30.831533477321798</v>
      </c>
      <c r="Q89" s="59">
        <f>VLOOKUP($A89,'2018'!$L$3:$P$385,Q$5,FALSE)</f>
        <v>37.28</v>
      </c>
      <c r="R89" s="59">
        <f>VLOOKUP($A89,'2018'!$L$3:$P$385,R$5,FALSE)</f>
        <v>10.78</v>
      </c>
      <c r="S89" s="59">
        <f>100*VLOOKUP($A89,'2018'!$L$3:$P$385,S$5,FALSE)</f>
        <v>28.916309012875502</v>
      </c>
      <c r="U89" s="59">
        <f>VLOOKUP($A89,'2019'!$L$3:$P$385,U$5,FALSE)</f>
        <v>37.700000000000003</v>
      </c>
      <c r="V89" s="59">
        <f>VLOOKUP($A89,'2019'!$L$3:$P$385,V$5,FALSE)</f>
        <v>11.04</v>
      </c>
      <c r="W89" s="59">
        <f>100*VLOOKUP($A89,'2019'!$L$3:$P$385,W$5,FALSE)</f>
        <v>29.283819628647201</v>
      </c>
      <c r="Y89" s="59">
        <f>VLOOKUP($A89,'2020'!$C$3:$G$385,Y$5,FALSE)</f>
        <v>38.159999999999997</v>
      </c>
      <c r="Z89" s="59">
        <f>VLOOKUP($A89,'2020'!$C$3:$G$385,Z$5,FALSE)</f>
        <v>11.17</v>
      </c>
      <c r="AA89" s="59">
        <f>100*VLOOKUP($A89,'2020'!$C$3:$G$385,AA$5,FALSE)</f>
        <v>29.271488469601696</v>
      </c>
      <c r="AC89" s="59">
        <f>VLOOKUP($A89,'2021'!$C$3:$G$385,AC$5,FALSE)</f>
        <v>38.68</v>
      </c>
      <c r="AD89" s="59">
        <f>VLOOKUP($A89,'2021'!$C$3:$G$385,AD$5,FALSE)</f>
        <v>11.12</v>
      </c>
      <c r="AE89" s="59">
        <f>100*VLOOKUP($A89,'2021'!$C$3:$G$385,AE$5,FALSE)</f>
        <v>28.748707342295798</v>
      </c>
    </row>
    <row r="90" spans="1:31" x14ac:dyDescent="0.3">
      <c r="A90" t="s">
        <v>40</v>
      </c>
      <c r="B90" t="str">
        <f>VLOOKUP(A90,class!A$1:B$455,2,FALSE)</f>
        <v>Shire District</v>
      </c>
      <c r="C90" t="str">
        <f>IF(B90="Shire District",VLOOKUP(A90,counties!A$2:B$271,2,FALSE),"")</f>
        <v>Devon</v>
      </c>
      <c r="D90" t="str">
        <f>VLOOKUP($A90,classifications!$A$3:$C$336,3,FALSE)</f>
        <v>Predominantly Rural</v>
      </c>
      <c r="E90" s="59">
        <f>VLOOKUP($A90,'2015'!$L$3:$P$385,E$5,FALSE)</f>
        <v>66.22</v>
      </c>
      <c r="F90" s="59">
        <f>VLOOKUP($A90,'2015'!$L$3:$P$385,F$5,FALSE)</f>
        <v>18.73</v>
      </c>
      <c r="G90" s="59">
        <f>100*VLOOKUP($A90,'2015'!$L$3:$P$385,G$5,FALSE)</f>
        <v>28.284506191482901</v>
      </c>
      <c r="I90" s="59">
        <f>VLOOKUP($A90,'2016'!$L$3:$P$385,I$5,FALSE)</f>
        <v>67.3</v>
      </c>
      <c r="J90" s="59">
        <f>VLOOKUP($A90,'2016'!$L$3:$P$385,J$5,FALSE)</f>
        <v>18.809999999999999</v>
      </c>
      <c r="K90" s="59">
        <f>100*VLOOKUP($A90,'2016'!$L$3:$P$385,K$5,FALSE)</f>
        <v>27.949479940564597</v>
      </c>
      <c r="M90" s="59">
        <f>VLOOKUP($A90,'2017'!$L$3:$P$385,M$5,FALSE)</f>
        <v>68.040000000000006</v>
      </c>
      <c r="N90" s="59">
        <f>VLOOKUP($A90,'2017'!$L$3:$P$385,N$5,FALSE)</f>
        <v>19.04</v>
      </c>
      <c r="O90" s="59">
        <f>100*VLOOKUP($A90,'2017'!$L$3:$P$385,O$5,FALSE)</f>
        <v>27.983539094650201</v>
      </c>
      <c r="Q90" s="59">
        <f>VLOOKUP($A90,'2018'!$L$3:$P$385,Q$5,FALSE)</f>
        <v>68.95</v>
      </c>
      <c r="R90" s="59">
        <f>VLOOKUP($A90,'2018'!$L$3:$P$385,R$5,FALSE)</f>
        <v>19.05</v>
      </c>
      <c r="S90" s="59">
        <f>100*VLOOKUP($A90,'2018'!$L$3:$P$385,S$5,FALSE)</f>
        <v>27.628716461203801</v>
      </c>
      <c r="U90" s="59">
        <f>VLOOKUP($A90,'2019'!$L$3:$P$385,U$5,FALSE)</f>
        <v>69.63</v>
      </c>
      <c r="V90" s="59">
        <f>VLOOKUP($A90,'2019'!$L$3:$P$385,V$5,FALSE)</f>
        <v>19.38</v>
      </c>
      <c r="W90" s="59">
        <f>100*VLOOKUP($A90,'2019'!$L$3:$P$385,W$5,FALSE)</f>
        <v>27.8328306764326</v>
      </c>
      <c r="Y90" s="59">
        <f>VLOOKUP($A90,'2020'!$C$3:$G$385,Y$5,FALSE)</f>
        <v>70.89</v>
      </c>
      <c r="Z90" s="59">
        <f>VLOOKUP($A90,'2020'!$C$3:$G$385,Z$5,FALSE)</f>
        <v>20.440000000000001</v>
      </c>
      <c r="AA90" s="59">
        <f>100*VLOOKUP($A90,'2020'!$C$3:$G$385,AA$5,FALSE)</f>
        <v>28.833403865143197</v>
      </c>
      <c r="AC90" s="59">
        <f>VLOOKUP($A90,'2021'!$C$3:$G$385,AC$5,FALSE)</f>
        <v>71.67</v>
      </c>
      <c r="AD90" s="59">
        <f>VLOOKUP($A90,'2021'!$C$3:$G$385,AD$5,FALSE)</f>
        <v>20.91</v>
      </c>
      <c r="AE90" s="59">
        <f>100*VLOOKUP($A90,'2021'!$C$3:$G$385,AE$5,FALSE)</f>
        <v>29.1753871912934</v>
      </c>
    </row>
    <row r="91" spans="1:31" x14ac:dyDescent="0.3">
      <c r="A91" t="s">
        <v>225</v>
      </c>
      <c r="B91" t="str">
        <f>VLOOKUP(A91,class!A$1:B$455,2,FALSE)</f>
        <v>Shire District</v>
      </c>
      <c r="C91" t="str">
        <f>IF(B91="Shire District",VLOOKUP(A91,counties!A$2:B$271,2,FALSE),"")</f>
        <v>Hampshire</v>
      </c>
      <c r="D91" t="str">
        <f>VLOOKUP($A91,classifications!$A$3:$C$336,3,FALSE)</f>
        <v>Predominantly Rural</v>
      </c>
      <c r="E91" s="59">
        <f>VLOOKUP($A91,'2015'!$L$3:$P$385,E$5,FALSE)</f>
        <v>50.58</v>
      </c>
      <c r="F91" s="59">
        <f>VLOOKUP($A91,'2015'!$L$3:$P$385,F$5,FALSE)</f>
        <v>9.49</v>
      </c>
      <c r="G91" s="59">
        <f>100*VLOOKUP($A91,'2015'!$L$3:$P$385,G$5,FALSE)</f>
        <v>18.762356662712502</v>
      </c>
      <c r="I91" s="59">
        <f>VLOOKUP($A91,'2016'!$L$3:$P$385,I$5,FALSE)</f>
        <v>51.2</v>
      </c>
      <c r="J91" s="59">
        <f>VLOOKUP($A91,'2016'!$L$3:$P$385,J$5,FALSE)</f>
        <v>8.89</v>
      </c>
      <c r="K91" s="59">
        <f>100*VLOOKUP($A91,'2016'!$L$3:$P$385,K$5,FALSE)</f>
        <v>17.36328125</v>
      </c>
      <c r="M91" s="59">
        <f>VLOOKUP($A91,'2017'!$L$3:$P$385,M$5,FALSE)</f>
        <v>51.61</v>
      </c>
      <c r="N91" s="59">
        <f>VLOOKUP($A91,'2017'!$L$3:$P$385,N$5,FALSE)</f>
        <v>8.43</v>
      </c>
      <c r="O91" s="59">
        <f>100*VLOOKUP($A91,'2017'!$L$3:$P$385,O$5,FALSE)</f>
        <v>16.3340437899632</v>
      </c>
      <c r="Q91" s="59">
        <f>VLOOKUP($A91,'2018'!$L$3:$P$385,Q$5,FALSE)</f>
        <v>52.43</v>
      </c>
      <c r="R91" s="59">
        <f>VLOOKUP($A91,'2018'!$L$3:$P$385,R$5,FALSE)</f>
        <v>8.17</v>
      </c>
      <c r="S91" s="59">
        <f>100*VLOOKUP($A91,'2018'!$L$3:$P$385,S$5,FALSE)</f>
        <v>15.5826816707992</v>
      </c>
      <c r="U91" s="59">
        <f>VLOOKUP($A91,'2019'!$L$3:$P$385,U$5,FALSE)</f>
        <v>53.44</v>
      </c>
      <c r="V91" s="59">
        <f>VLOOKUP($A91,'2019'!$L$3:$P$385,V$5,FALSE)</f>
        <v>8.7100000000000009</v>
      </c>
      <c r="W91" s="59">
        <f>100*VLOOKUP($A91,'2019'!$L$3:$P$385,W$5,FALSE)</f>
        <v>16.298652694610798</v>
      </c>
      <c r="Y91" s="59">
        <f>VLOOKUP($A91,'2020'!$C$3:$G$385,Y$5,FALSE)</f>
        <v>54.38</v>
      </c>
      <c r="Z91" s="59">
        <f>VLOOKUP($A91,'2020'!$C$3:$G$385,Z$5,FALSE)</f>
        <v>9.25</v>
      </c>
      <c r="AA91" s="59">
        <f>100*VLOOKUP($A91,'2020'!$C$3:$G$385,AA$5,FALSE)</f>
        <v>17.0099301213681</v>
      </c>
      <c r="AC91" s="59">
        <f>VLOOKUP($A91,'2021'!$C$3:$G$385,AC$5,FALSE)</f>
        <v>54.83</v>
      </c>
      <c r="AD91" s="59">
        <f>VLOOKUP($A91,'2021'!$C$3:$G$385,AD$5,FALSE)</f>
        <v>9.17</v>
      </c>
      <c r="AE91" s="59">
        <f>100*VLOOKUP($A91,'2021'!$C$3:$G$385,AE$5,FALSE)</f>
        <v>16.724420937443</v>
      </c>
    </row>
    <row r="92" spans="1:31" x14ac:dyDescent="0.3">
      <c r="A92" t="s">
        <v>41</v>
      </c>
      <c r="B92" t="str">
        <f>VLOOKUP(A92,class!A$1:B$455,2,FALSE)</f>
        <v>Shire District</v>
      </c>
      <c r="C92" t="str">
        <f>IF(B92="Shire District",VLOOKUP(A92,counties!A$2:B$271,2,FALSE),"")</f>
        <v>Hertfordshire</v>
      </c>
      <c r="D92" t="str">
        <f>VLOOKUP($A92,classifications!$A$3:$C$336,3,FALSE)</f>
        <v>Urban with Significant Rural</v>
      </c>
      <c r="E92" s="59">
        <f>VLOOKUP($A92,'2015'!$L$3:$P$385,E$5,FALSE)</f>
        <v>60.07</v>
      </c>
      <c r="F92" s="59">
        <f>VLOOKUP($A92,'2015'!$L$3:$P$385,F$5,FALSE)</f>
        <v>11.92</v>
      </c>
      <c r="G92" s="59">
        <f>100*VLOOKUP($A92,'2015'!$L$3:$P$385,G$5,FALSE)</f>
        <v>19.843515898118898</v>
      </c>
      <c r="I92" s="59">
        <f>VLOOKUP($A92,'2016'!$L$3:$P$385,I$5,FALSE)</f>
        <v>60.79</v>
      </c>
      <c r="J92" s="59">
        <f>VLOOKUP($A92,'2016'!$L$3:$P$385,J$5,FALSE)</f>
        <v>11.51</v>
      </c>
      <c r="K92" s="59">
        <f>100*VLOOKUP($A92,'2016'!$L$3:$P$385,K$5,FALSE)</f>
        <v>18.934035203158402</v>
      </c>
      <c r="M92" s="59">
        <f>VLOOKUP($A92,'2017'!$L$3:$P$385,M$5,FALSE)</f>
        <v>61.42</v>
      </c>
      <c r="N92" s="59">
        <f>VLOOKUP($A92,'2017'!$L$3:$P$385,N$5,FALSE)</f>
        <v>11.43</v>
      </c>
      <c r="O92" s="59">
        <f>100*VLOOKUP($A92,'2017'!$L$3:$P$385,O$5,FALSE)</f>
        <v>18.609573428850503</v>
      </c>
      <c r="Q92" s="59">
        <f>VLOOKUP($A92,'2018'!$L$3:$P$385,Q$5,FALSE)</f>
        <v>61.94</v>
      </c>
      <c r="R92" s="59">
        <f>VLOOKUP($A92,'2018'!$L$3:$P$385,R$5,FALSE)</f>
        <v>10.73</v>
      </c>
      <c r="S92" s="59">
        <f>100*VLOOKUP($A92,'2018'!$L$3:$P$385,S$5,FALSE)</f>
        <v>17.3232160154989</v>
      </c>
      <c r="U92" s="59">
        <f>VLOOKUP($A92,'2019'!$L$3:$P$385,U$5,FALSE)</f>
        <v>62.71</v>
      </c>
      <c r="V92" s="59">
        <f>VLOOKUP($A92,'2019'!$L$3:$P$385,V$5,FALSE)</f>
        <v>10.88</v>
      </c>
      <c r="W92" s="59">
        <f>100*VLOOKUP($A92,'2019'!$L$3:$P$385,W$5,FALSE)</f>
        <v>17.349704991229501</v>
      </c>
      <c r="Y92" s="59">
        <f>VLOOKUP($A92,'2020'!$C$3:$G$385,Y$5,FALSE)</f>
        <v>63.77</v>
      </c>
      <c r="Z92" s="59">
        <f>VLOOKUP($A92,'2020'!$C$3:$G$385,Z$5,FALSE)</f>
        <v>11.57</v>
      </c>
      <c r="AA92" s="59">
        <f>100*VLOOKUP($A92,'2020'!$C$3:$G$385,AA$5,FALSE)</f>
        <v>18.143327583503201</v>
      </c>
      <c r="AC92" s="59">
        <f>VLOOKUP($A92,'2021'!$C$3:$G$385,AC$5,FALSE)</f>
        <v>64.47</v>
      </c>
      <c r="AD92" s="59">
        <f>VLOOKUP($A92,'2021'!$C$3:$G$385,AD$5,FALSE)</f>
        <v>11.61</v>
      </c>
      <c r="AE92" s="59">
        <f>100*VLOOKUP($A92,'2021'!$C$3:$G$385,AE$5,FALSE)</f>
        <v>18.008375988832</v>
      </c>
    </row>
    <row r="93" spans="1:31" x14ac:dyDescent="0.3">
      <c r="A93" t="s">
        <v>42</v>
      </c>
      <c r="B93" t="str">
        <f>VLOOKUP(A93,class!A$1:B$455,2,FALSE)</f>
        <v>Shire District</v>
      </c>
      <c r="C93" t="str">
        <f>IF(B93="Shire District",VLOOKUP(A93,counties!A$2:B$271,2,FALSE),"")</f>
        <v>Lincolnshire</v>
      </c>
      <c r="D93" t="str">
        <f>VLOOKUP($A93,classifications!$A$3:$C$336,3,FALSE)</f>
        <v>Predominantly Rural</v>
      </c>
      <c r="E93" s="59">
        <f>VLOOKUP($A93,'2015'!$L$3:$P$385,E$5,FALSE)</f>
        <v>67.150000000000006</v>
      </c>
      <c r="F93" s="59">
        <f>VLOOKUP($A93,'2015'!$L$3:$P$385,F$5,FALSE)</f>
        <v>27.93</v>
      </c>
      <c r="G93" s="59">
        <f>100*VLOOKUP($A93,'2015'!$L$3:$P$385,G$5,FALSE)</f>
        <v>41.5934475055845</v>
      </c>
      <c r="I93" s="59">
        <f>VLOOKUP($A93,'2016'!$L$3:$P$385,I$5,FALSE)</f>
        <v>67.66</v>
      </c>
      <c r="J93" s="59">
        <f>VLOOKUP($A93,'2016'!$L$3:$P$385,J$5,FALSE)</f>
        <v>27.97</v>
      </c>
      <c r="K93" s="59">
        <f>100*VLOOKUP($A93,'2016'!$L$3:$P$385,K$5,FALSE)</f>
        <v>41.339048182086898</v>
      </c>
      <c r="M93" s="59">
        <f>VLOOKUP($A93,'2017'!$L$3:$P$385,M$5,FALSE)</f>
        <v>68.05</v>
      </c>
      <c r="N93" s="59">
        <f>VLOOKUP($A93,'2017'!$L$3:$P$385,N$5,FALSE)</f>
        <v>27.8</v>
      </c>
      <c r="O93" s="59">
        <f>100*VLOOKUP($A93,'2017'!$L$3:$P$385,O$5,FALSE)</f>
        <v>40.852314474651003</v>
      </c>
      <c r="Q93" s="59">
        <f>VLOOKUP($A93,'2018'!$L$3:$P$385,Q$5,FALSE)</f>
        <v>68.569999999999993</v>
      </c>
      <c r="R93" s="59">
        <f>VLOOKUP($A93,'2018'!$L$3:$P$385,R$5,FALSE)</f>
        <v>27.55</v>
      </c>
      <c r="S93" s="59">
        <f>100*VLOOKUP($A93,'2018'!$L$3:$P$385,S$5,FALSE)</f>
        <v>40.177920373341095</v>
      </c>
      <c r="U93" s="59">
        <f>VLOOKUP($A93,'2019'!$L$3:$P$385,U$5,FALSE)</f>
        <v>69.150000000000006</v>
      </c>
      <c r="V93" s="59">
        <f>VLOOKUP($A93,'2019'!$L$3:$P$385,V$5,FALSE)</f>
        <v>27.73</v>
      </c>
      <c r="W93" s="59">
        <f>100*VLOOKUP($A93,'2019'!$L$3:$P$385,W$5,FALSE)</f>
        <v>40.101229211858303</v>
      </c>
      <c r="Y93" s="59">
        <f>VLOOKUP($A93,'2020'!$C$3:$G$385,Y$5,FALSE)</f>
        <v>69.73</v>
      </c>
      <c r="Z93" s="59">
        <f>VLOOKUP($A93,'2020'!$C$3:$G$385,Z$5,FALSE)</f>
        <v>27.9</v>
      </c>
      <c r="AA93" s="59">
        <f>100*VLOOKUP($A93,'2020'!$C$3:$G$385,AA$5,FALSE)</f>
        <v>40.011472823748697</v>
      </c>
      <c r="AC93" s="59">
        <f>VLOOKUP($A93,'2021'!$C$3:$G$385,AC$5,FALSE)</f>
        <v>70.260000000000005</v>
      </c>
      <c r="AD93" s="59">
        <f>VLOOKUP($A93,'2021'!$C$3:$G$385,AD$5,FALSE)</f>
        <v>28.02</v>
      </c>
      <c r="AE93" s="59">
        <f>100*VLOOKUP($A93,'2021'!$C$3:$G$385,AE$5,FALSE)</f>
        <v>39.880444064901802</v>
      </c>
    </row>
    <row r="94" spans="1:31" x14ac:dyDescent="0.3">
      <c r="A94" t="s">
        <v>43</v>
      </c>
      <c r="B94" t="str">
        <f>VLOOKUP(A94,class!A$1:B$455,2,FALSE)</f>
        <v>Unitary Authority</v>
      </c>
      <c r="C94" t="str">
        <f>IF(B94="Shire District",VLOOKUP(A94,counties!A$2:B$271,2,FALSE),"")</f>
        <v/>
      </c>
      <c r="D94" t="str">
        <f>VLOOKUP($A94,classifications!$A$3:$C$336,3,FALSE)</f>
        <v>Predominantly Rural</v>
      </c>
      <c r="E94" s="59">
        <f>VLOOKUP($A94,'2015'!$L$3:$P$385,E$5,FALSE)</f>
        <v>152.41999999999999</v>
      </c>
      <c r="F94" s="59">
        <f>VLOOKUP($A94,'2015'!$L$3:$P$385,F$5,FALSE)</f>
        <v>24.06</v>
      </c>
      <c r="G94" s="59">
        <f>100*VLOOKUP($A94,'2015'!$L$3:$P$385,G$5,FALSE)</f>
        <v>15.785330009185101</v>
      </c>
      <c r="I94" s="59">
        <f>VLOOKUP($A94,'2016'!$L$3:$P$385,I$5,FALSE)</f>
        <v>153.15</v>
      </c>
      <c r="J94" s="59">
        <f>VLOOKUP($A94,'2016'!$L$3:$P$385,J$5,FALSE)</f>
        <v>22.96</v>
      </c>
      <c r="K94" s="59">
        <f>100*VLOOKUP($A94,'2016'!$L$3:$P$385,K$5,FALSE)</f>
        <v>14.991838067254301</v>
      </c>
      <c r="M94" s="59">
        <f>VLOOKUP($A94,'2017'!$L$3:$P$385,M$5,FALSE)</f>
        <v>154.05000000000001</v>
      </c>
      <c r="N94" s="59">
        <f>VLOOKUP($A94,'2017'!$L$3:$P$385,N$5,FALSE)</f>
        <v>22.59</v>
      </c>
      <c r="O94" s="59">
        <f>100*VLOOKUP($A94,'2017'!$L$3:$P$385,O$5,FALSE)</f>
        <v>14.664070107108099</v>
      </c>
      <c r="Q94" s="59">
        <f>VLOOKUP($A94,'2018'!$L$3:$P$385,Q$5,FALSE)</f>
        <v>155.16</v>
      </c>
      <c r="R94" s="59">
        <f>VLOOKUP($A94,'2018'!$L$3:$P$385,R$5,FALSE)</f>
        <v>21.94</v>
      </c>
      <c r="S94" s="59">
        <f>100*VLOOKUP($A94,'2018'!$L$3:$P$385,S$5,FALSE)</f>
        <v>14.1402423304976</v>
      </c>
      <c r="U94" s="59">
        <f>VLOOKUP($A94,'2019'!$L$3:$P$385,U$5,FALSE)</f>
        <v>156.28</v>
      </c>
      <c r="V94" s="59">
        <f>VLOOKUP($A94,'2019'!$L$3:$P$385,V$5,FALSE)</f>
        <v>21.06</v>
      </c>
      <c r="W94" s="59">
        <f>100*VLOOKUP($A94,'2019'!$L$3:$P$385,W$5,FALSE)</f>
        <v>13.475812643972402</v>
      </c>
      <c r="Y94" s="59">
        <f>VLOOKUP($A94,'2020'!$C$3:$G$385,Y$5,FALSE)</f>
        <v>157.78</v>
      </c>
      <c r="Z94" s="59">
        <f>VLOOKUP($A94,'2020'!$C$3:$G$385,Z$5,FALSE)</f>
        <v>21.14</v>
      </c>
      <c r="AA94" s="59">
        <f>100*VLOOKUP($A94,'2020'!$C$3:$G$385,AA$5,FALSE)</f>
        <v>13.398402839396601</v>
      </c>
      <c r="AC94" s="59">
        <f>VLOOKUP($A94,'2021'!$C$3:$G$385,AC$5,FALSE)</f>
        <v>159.05000000000001</v>
      </c>
      <c r="AD94" s="59">
        <f>VLOOKUP($A94,'2021'!$C$3:$G$385,AD$5,FALSE)</f>
        <v>20.440000000000001</v>
      </c>
      <c r="AE94" s="59">
        <f>100*VLOOKUP($A94,'2021'!$C$3:$G$385,AE$5,FALSE)</f>
        <v>12.8513046211883</v>
      </c>
    </row>
    <row r="95" spans="1:31" x14ac:dyDescent="0.3">
      <c r="A95" t="s">
        <v>291</v>
      </c>
      <c r="B95" t="str">
        <f>VLOOKUP(A95,class!A$1:B$455,2,FALSE)</f>
        <v>Shire District</v>
      </c>
      <c r="C95" t="str">
        <f>IF(B95="Shire District",VLOOKUP(A95,counties!A$2:B$271,2,FALSE),"")</f>
        <v>Staffordshire</v>
      </c>
      <c r="D95" t="str">
        <f>VLOOKUP($A95,classifications!$A$3:$C$336,3,FALSE)</f>
        <v>Urban with Significant Rural</v>
      </c>
      <c r="E95" s="59">
        <f>VLOOKUP($A95,'2015'!$L$3:$P$385,E$5,FALSE)</f>
        <v>49.73</v>
      </c>
      <c r="F95" s="59">
        <f>VLOOKUP($A95,'2015'!$L$3:$P$385,F$5,FALSE)</f>
        <v>7.3</v>
      </c>
      <c r="G95" s="59">
        <f>100*VLOOKUP($A95,'2015'!$L$3:$P$385,G$5,FALSE)</f>
        <v>14.679268047456301</v>
      </c>
      <c r="I95" s="59">
        <f>VLOOKUP($A95,'2016'!$L$3:$P$385,I$5,FALSE)</f>
        <v>50.13</v>
      </c>
      <c r="J95" s="59">
        <f>VLOOKUP($A95,'2016'!$L$3:$P$385,J$5,FALSE)</f>
        <v>6.68</v>
      </c>
      <c r="K95" s="59">
        <f>100*VLOOKUP($A95,'2016'!$L$3:$P$385,K$5,FALSE)</f>
        <v>13.3253540793936</v>
      </c>
      <c r="M95" s="59">
        <f>VLOOKUP($A95,'2017'!$L$3:$P$385,M$5,FALSE)</f>
        <v>50.65</v>
      </c>
      <c r="N95" s="59">
        <f>VLOOKUP($A95,'2017'!$L$3:$P$385,N$5,FALSE)</f>
        <v>6.51</v>
      </c>
      <c r="O95" s="59">
        <f>100*VLOOKUP($A95,'2017'!$L$3:$P$385,O$5,FALSE)</f>
        <v>12.852912142152</v>
      </c>
      <c r="Q95" s="59">
        <f>VLOOKUP($A95,'2018'!$L$3:$P$385,Q$5,FALSE)</f>
        <v>51.21</v>
      </c>
      <c r="R95" s="59">
        <f>VLOOKUP($A95,'2018'!$L$3:$P$385,R$5,FALSE)</f>
        <v>6.13</v>
      </c>
      <c r="S95" s="59">
        <f>100*VLOOKUP($A95,'2018'!$L$3:$P$385,S$5,FALSE)</f>
        <v>11.9703182972076</v>
      </c>
      <c r="U95" s="59">
        <f>VLOOKUP($A95,'2019'!$L$3:$P$385,U$5,FALSE)</f>
        <v>51.85</v>
      </c>
      <c r="V95" s="59">
        <f>VLOOKUP($A95,'2019'!$L$3:$P$385,V$5,FALSE)</f>
        <v>6.02</v>
      </c>
      <c r="W95" s="59">
        <f>100*VLOOKUP($A95,'2019'!$L$3:$P$385,W$5,FALSE)</f>
        <v>11.610414657666301</v>
      </c>
      <c r="Y95" s="59">
        <f>VLOOKUP($A95,'2020'!$C$3:$G$385,Y$5,FALSE)</f>
        <v>52.63</v>
      </c>
      <c r="Z95" s="59">
        <f>VLOOKUP($A95,'2020'!$C$3:$G$385,Z$5,FALSE)</f>
        <v>6.11</v>
      </c>
      <c r="AA95" s="59">
        <f>100*VLOOKUP($A95,'2020'!$C$3:$G$385,AA$5,FALSE)</f>
        <v>11.609348280448401</v>
      </c>
      <c r="AC95" s="59">
        <f>VLOOKUP($A95,'2021'!$C$3:$G$385,AC$5,FALSE)</f>
        <v>53.28</v>
      </c>
      <c r="AD95" s="59">
        <f>VLOOKUP($A95,'2021'!$C$3:$G$385,AD$5,FALSE)</f>
        <v>5.88</v>
      </c>
      <c r="AE95" s="59">
        <f>100*VLOOKUP($A95,'2021'!$C$3:$G$385,AE$5,FALSE)</f>
        <v>11.036036036036</v>
      </c>
    </row>
    <row r="96" spans="1:31" x14ac:dyDescent="0.3">
      <c r="A96" t="s">
        <v>44</v>
      </c>
      <c r="B96" t="str">
        <f>VLOOKUP(A96,class!A$1:B$455,2,FALSE)</f>
        <v>Shire District</v>
      </c>
      <c r="C96" t="str">
        <f>IF(B96="Shire District",VLOOKUP(A96,counties!A$2:B$271,2,FALSE),"")</f>
        <v>Suffolk</v>
      </c>
      <c r="D96" t="str">
        <f>VLOOKUP($A96,classifications!$A$3:$C$336,3,FALSE)</f>
        <v>Predominantly Rural</v>
      </c>
      <c r="E96" s="59">
        <f>VLOOKUP($A96,'2015'!$L$3:$P$385,E$5,FALSE)</f>
        <v>114.62</v>
      </c>
      <c r="F96" s="59">
        <f>VLOOKUP($A96,'2015'!$L$3:$P$385,F$5,FALSE)</f>
        <v>27.94</v>
      </c>
      <c r="G96" s="59">
        <f>100*VLOOKUP($A96,'2015'!$L$3:$P$385,G$5,FALSE)</f>
        <v>24.376199616122801</v>
      </c>
      <c r="I96" s="59">
        <f>VLOOKUP($A96,'2016'!$L$3:$P$385,I$5,FALSE)</f>
        <v>115.34</v>
      </c>
      <c r="J96" s="59">
        <f>VLOOKUP($A96,'2016'!$L$3:$P$385,J$5,FALSE)</f>
        <v>27.37</v>
      </c>
      <c r="K96" s="59">
        <f>100*VLOOKUP($A96,'2016'!$L$3:$P$385,K$5,FALSE)</f>
        <v>23.729842205652901</v>
      </c>
      <c r="M96" s="59">
        <f>VLOOKUP($A96,'2017'!$L$3:$P$385,M$5,FALSE)</f>
        <v>116.21</v>
      </c>
      <c r="N96" s="59">
        <f>VLOOKUP($A96,'2017'!$L$3:$P$385,N$5,FALSE)</f>
        <v>27.25</v>
      </c>
      <c r="O96" s="59">
        <f>100*VLOOKUP($A96,'2017'!$L$3:$P$385,O$5,FALSE)</f>
        <v>23.448928663626202</v>
      </c>
      <c r="Q96" s="59">
        <f>VLOOKUP($A96,'2018'!$L$3:$P$385,Q$5,FALSE)</f>
        <v>117.02</v>
      </c>
      <c r="R96" s="59">
        <f>VLOOKUP($A96,'2018'!$L$3:$P$385,R$5,FALSE)</f>
        <v>26.98</v>
      </c>
      <c r="S96" s="59">
        <f>100*VLOOKUP($A96,'2018'!$L$3:$P$385,S$5,FALSE)</f>
        <v>23.055887882413302</v>
      </c>
      <c r="U96" s="59">
        <f>VLOOKUP($A96,'2019'!$L$3:$P$385,U$5,FALSE)</f>
        <v>117.85</v>
      </c>
      <c r="V96" s="59">
        <f>VLOOKUP($A96,'2019'!$L$3:$P$385,V$5,FALSE)</f>
        <v>26.87</v>
      </c>
      <c r="W96" s="59">
        <f>100*VLOOKUP($A96,'2019'!$L$3:$P$385,W$5,FALSE)</f>
        <v>22.800169707254998</v>
      </c>
      <c r="Y96" s="59">
        <f>VLOOKUP($A96,'2020'!$C$3:$G$385,Y$5,FALSE)</f>
        <v>118.67</v>
      </c>
      <c r="Z96" s="59">
        <f>VLOOKUP($A96,'2020'!$C$3:$G$385,Z$5,FALSE)</f>
        <v>27.2</v>
      </c>
      <c r="AA96" s="59">
        <f>100*VLOOKUP($A96,'2020'!$C$3:$G$385,AA$5,FALSE)</f>
        <v>22.9207044745934</v>
      </c>
      <c r="AC96" s="59">
        <f>VLOOKUP($A96,'2021'!$C$3:$G$385,AC$5,FALSE)</f>
        <v>119.39</v>
      </c>
      <c r="AD96" s="59">
        <f>VLOOKUP($A96,'2021'!$C$3:$G$385,AD$5,FALSE)</f>
        <v>27.3</v>
      </c>
      <c r="AE96" s="59">
        <f>100*VLOOKUP($A96,'2021'!$C$3:$G$385,AE$5,FALSE)</f>
        <v>22.866236703241498</v>
      </c>
    </row>
    <row r="97" spans="1:31" x14ac:dyDescent="0.3">
      <c r="A97" t="s">
        <v>210</v>
      </c>
      <c r="B97" t="str">
        <f>VLOOKUP(A97,class!A$1:B$455,2,FALSE)</f>
        <v>Shire District</v>
      </c>
      <c r="C97" t="str">
        <f>IF(B97="Shire District",VLOOKUP(A97,counties!A$2:B$271,2,FALSE),"")</f>
        <v>East Sussex</v>
      </c>
      <c r="D97" t="str">
        <f>VLOOKUP($A97,classifications!$A$3:$C$336,3,FALSE)</f>
        <v>Predominantly Urban</v>
      </c>
      <c r="E97" s="59">
        <f>VLOOKUP($A97,'2015'!$L$3:$P$385,E$5,FALSE)</f>
        <v>48.2</v>
      </c>
      <c r="F97" s="59">
        <f>VLOOKUP($A97,'2015'!$L$3:$P$385,F$5,FALSE)</f>
        <v>7.44</v>
      </c>
      <c r="G97" s="59">
        <f>100*VLOOKUP($A97,'2015'!$L$3:$P$385,G$5,FALSE)</f>
        <v>15.435684647302899</v>
      </c>
      <c r="I97" s="59">
        <f>VLOOKUP($A97,'2016'!$L$3:$P$385,I$5,FALSE)</f>
        <v>48.37</v>
      </c>
      <c r="J97" s="59">
        <f>VLOOKUP($A97,'2016'!$L$3:$P$385,J$5,FALSE)</f>
        <v>7.31</v>
      </c>
      <c r="K97" s="59">
        <f>100*VLOOKUP($A97,'2016'!$L$3:$P$385,K$5,FALSE)</f>
        <v>15.112673144511099</v>
      </c>
      <c r="M97" s="59">
        <f>VLOOKUP($A97,'2017'!$L$3:$P$385,M$5,FALSE)</f>
        <v>48.58</v>
      </c>
      <c r="N97" s="59">
        <f>VLOOKUP($A97,'2017'!$L$3:$P$385,N$5,FALSE)</f>
        <v>7.38</v>
      </c>
      <c r="O97" s="59">
        <f>100*VLOOKUP($A97,'2017'!$L$3:$P$385,O$5,FALSE)</f>
        <v>15.191436805269701</v>
      </c>
      <c r="Q97" s="59">
        <f>VLOOKUP($A97,'2018'!$L$3:$P$385,Q$5,FALSE)</f>
        <v>48.76</v>
      </c>
      <c r="R97" s="59">
        <f>VLOOKUP($A97,'2018'!$L$3:$P$385,R$5,FALSE)</f>
        <v>7.39</v>
      </c>
      <c r="S97" s="59">
        <f>100*VLOOKUP($A97,'2018'!$L$3:$P$385,S$5,FALSE)</f>
        <v>15.155865463494699</v>
      </c>
      <c r="U97" s="59">
        <f>VLOOKUP($A97,'2019'!$L$3:$P$385,U$5,FALSE)</f>
        <v>48.93</v>
      </c>
      <c r="V97" s="59">
        <f>VLOOKUP($A97,'2019'!$L$3:$P$385,V$5,FALSE)</f>
        <v>7.43</v>
      </c>
      <c r="W97" s="59">
        <f>100*VLOOKUP($A97,'2019'!$L$3:$P$385,W$5,FALSE)</f>
        <v>15.184958103412999</v>
      </c>
      <c r="Y97" s="59">
        <f>VLOOKUP($A97,'2020'!$C$3:$G$385,Y$5,FALSE)</f>
        <v>49.16</v>
      </c>
      <c r="Z97" s="59">
        <f>VLOOKUP($A97,'2020'!$C$3:$G$385,Z$5,FALSE)</f>
        <v>7.51</v>
      </c>
      <c r="AA97" s="59">
        <f>100*VLOOKUP($A97,'2020'!$C$3:$G$385,AA$5,FALSE)</f>
        <v>15.276647681041499</v>
      </c>
      <c r="AC97" s="59">
        <f>VLOOKUP($A97,'2021'!$C$3:$G$385,AC$5,FALSE)</f>
        <v>49.31</v>
      </c>
      <c r="AD97" s="59">
        <f>VLOOKUP($A97,'2021'!$C$3:$G$385,AD$5,FALSE)</f>
        <v>7.61</v>
      </c>
      <c r="AE97" s="59">
        <f>100*VLOOKUP($A97,'2021'!$C$3:$G$385,AE$5,FALSE)</f>
        <v>15.432975055769599</v>
      </c>
    </row>
    <row r="98" spans="1:31" x14ac:dyDescent="0.3">
      <c r="A98" t="s">
        <v>226</v>
      </c>
      <c r="B98" t="str">
        <f>VLOOKUP(A98,class!A$1:B$455,2,FALSE)</f>
        <v>Shire District</v>
      </c>
      <c r="C98" t="str">
        <f>IF(B98="Shire District",VLOOKUP(A98,counties!A$2:B$271,2,FALSE),"")</f>
        <v>Hampshire</v>
      </c>
      <c r="D98" t="str">
        <f>VLOOKUP($A98,classifications!$A$3:$C$336,3,FALSE)</f>
        <v>Predominantly Urban</v>
      </c>
      <c r="E98" s="59">
        <f>VLOOKUP($A98,'2015'!$L$3:$P$385,E$5,FALSE)</f>
        <v>53.82</v>
      </c>
      <c r="F98" s="59">
        <f>VLOOKUP($A98,'2015'!$L$3:$P$385,F$5,FALSE)</f>
        <v>4.41</v>
      </c>
      <c r="G98" s="59">
        <f>100*VLOOKUP($A98,'2015'!$L$3:$P$385,G$5,FALSE)</f>
        <v>8.19397993311037</v>
      </c>
      <c r="I98" s="59">
        <f>VLOOKUP($A98,'2016'!$L$3:$P$385,I$5,FALSE)</f>
        <v>54.16</v>
      </c>
      <c r="J98" s="59">
        <f>VLOOKUP($A98,'2016'!$L$3:$P$385,J$5,FALSE)</f>
        <v>3.43</v>
      </c>
      <c r="K98" s="59">
        <f>100*VLOOKUP($A98,'2016'!$L$3:$P$385,K$5,FALSE)</f>
        <v>6.3330871491875902</v>
      </c>
      <c r="M98" s="59">
        <f>VLOOKUP($A98,'2017'!$L$3:$P$385,M$5,FALSE)</f>
        <v>54.64</v>
      </c>
      <c r="N98" s="59">
        <f>VLOOKUP($A98,'2017'!$L$3:$P$385,N$5,FALSE)</f>
        <v>3.03</v>
      </c>
      <c r="O98" s="59">
        <f>100*VLOOKUP($A98,'2017'!$L$3:$P$385,O$5,FALSE)</f>
        <v>5.5453879941434803</v>
      </c>
      <c r="Q98" s="59">
        <f>VLOOKUP($A98,'2018'!$L$3:$P$385,Q$5,FALSE)</f>
        <v>55.56</v>
      </c>
      <c r="R98" s="59">
        <f>VLOOKUP($A98,'2018'!$L$3:$P$385,R$5,FALSE)</f>
        <v>2.4700000000000002</v>
      </c>
      <c r="S98" s="59">
        <f>100*VLOOKUP($A98,'2018'!$L$3:$P$385,S$5,FALSE)</f>
        <v>4.4456443484521202</v>
      </c>
      <c r="U98" s="59">
        <f>VLOOKUP($A98,'2019'!$L$3:$P$385,U$5,FALSE)</f>
        <v>56.63</v>
      </c>
      <c r="V98" s="59">
        <f>VLOOKUP($A98,'2019'!$L$3:$P$385,V$5,FALSE)</f>
        <v>2.6</v>
      </c>
      <c r="W98" s="59">
        <f>100*VLOOKUP($A98,'2019'!$L$3:$P$385,W$5,FALSE)</f>
        <v>4.5912060745188104</v>
      </c>
      <c r="Y98" s="59">
        <f>VLOOKUP($A98,'2020'!$C$3:$G$385,Y$5,FALSE)</f>
        <v>58.05</v>
      </c>
      <c r="Z98" s="59">
        <f>VLOOKUP($A98,'2020'!$C$3:$G$385,Z$5,FALSE)</f>
        <v>3.5</v>
      </c>
      <c r="AA98" s="59">
        <f>100*VLOOKUP($A98,'2020'!$C$3:$G$385,AA$5,FALSE)</f>
        <v>6.0292850990525402</v>
      </c>
      <c r="AC98" s="59">
        <f>VLOOKUP($A98,'2021'!$C$3:$G$385,AC$5,FALSE)</f>
        <v>58.79</v>
      </c>
      <c r="AD98" s="59">
        <f>VLOOKUP($A98,'2021'!$C$3:$G$385,AD$5,FALSE)</f>
        <v>3.58</v>
      </c>
      <c r="AE98" s="59">
        <f>100*VLOOKUP($A98,'2021'!$C$3:$G$385,AE$5,FALSE)</f>
        <v>6.08947099846913</v>
      </c>
    </row>
    <row r="99" spans="1:31" x14ac:dyDescent="0.3">
      <c r="A99" t="s">
        <v>46</v>
      </c>
      <c r="B99" t="str">
        <f>VLOOKUP(A99,class!A$1:B$455,2,FALSE)</f>
        <v>Shire District</v>
      </c>
      <c r="C99" t="str">
        <f>IF(B99="Shire District",VLOOKUP(A99,counties!A$2:B$271,2,FALSE),"")</f>
        <v>Cumbria</v>
      </c>
      <c r="D99" t="str">
        <f>VLOOKUP($A99,classifications!$A$3:$C$336,3,FALSE)</f>
        <v>Predominantly Rural</v>
      </c>
      <c r="E99" s="59">
        <f>VLOOKUP($A99,'2015'!$L$3:$P$385,E$5,FALSE)</f>
        <v>25.79</v>
      </c>
      <c r="F99" s="59">
        <f>VLOOKUP($A99,'2015'!$L$3:$P$385,F$5,FALSE)</f>
        <v>15.1</v>
      </c>
      <c r="G99" s="59">
        <f>100*VLOOKUP($A99,'2015'!$L$3:$P$385,G$5,FALSE)</f>
        <v>58.549825513765001</v>
      </c>
      <c r="I99" s="59">
        <f>VLOOKUP($A99,'2016'!$L$3:$P$385,I$5,FALSE)</f>
        <v>26</v>
      </c>
      <c r="J99" s="59">
        <f>VLOOKUP($A99,'2016'!$L$3:$P$385,J$5,FALSE)</f>
        <v>15.07</v>
      </c>
      <c r="K99" s="59">
        <f>100*VLOOKUP($A99,'2016'!$L$3:$P$385,K$5,FALSE)</f>
        <v>57.961538461538495</v>
      </c>
      <c r="M99" s="59">
        <f>VLOOKUP($A99,'2017'!$L$3:$P$385,M$5,FALSE)</f>
        <v>26.25</v>
      </c>
      <c r="N99" s="59">
        <f>VLOOKUP($A99,'2017'!$L$3:$P$385,N$5,FALSE)</f>
        <v>15.16</v>
      </c>
      <c r="O99" s="59">
        <f>100*VLOOKUP($A99,'2017'!$L$3:$P$385,O$5,FALSE)</f>
        <v>57.752380952381003</v>
      </c>
      <c r="Q99" s="59">
        <f>VLOOKUP($A99,'2018'!$L$3:$P$385,Q$5,FALSE)</f>
        <v>26.36</v>
      </c>
      <c r="R99" s="59">
        <f>VLOOKUP($A99,'2018'!$L$3:$P$385,R$5,FALSE)</f>
        <v>15.06</v>
      </c>
      <c r="S99" s="59">
        <f>100*VLOOKUP($A99,'2018'!$L$3:$P$385,S$5,FALSE)</f>
        <v>57.132018209408194</v>
      </c>
      <c r="U99" s="59">
        <f>VLOOKUP($A99,'2019'!$L$3:$P$385,U$5,FALSE)</f>
        <v>26.68</v>
      </c>
      <c r="V99" s="59">
        <f>VLOOKUP($A99,'2019'!$L$3:$P$385,V$5,FALSE)</f>
        <v>15.18</v>
      </c>
      <c r="W99" s="59">
        <f>100*VLOOKUP($A99,'2019'!$L$3:$P$385,W$5,FALSE)</f>
        <v>56.8965517241379</v>
      </c>
      <c r="Y99" s="59">
        <f>VLOOKUP($A99,'2020'!$C$3:$G$385,Y$5,FALSE)</f>
        <v>26.98</v>
      </c>
      <c r="Z99" s="59">
        <f>VLOOKUP($A99,'2020'!$C$3:$G$385,Z$5,FALSE)</f>
        <v>15.37</v>
      </c>
      <c r="AA99" s="59">
        <f>100*VLOOKUP($A99,'2020'!$C$3:$G$385,AA$5,FALSE)</f>
        <v>56.9681245366938</v>
      </c>
      <c r="AC99" s="59">
        <f>VLOOKUP($A99,'2021'!$C$3:$G$385,AC$5,FALSE)</f>
        <v>27.21</v>
      </c>
      <c r="AD99" s="59">
        <f>VLOOKUP($A99,'2021'!$C$3:$G$385,AD$5,FALSE)</f>
        <v>15.4</v>
      </c>
      <c r="AE99" s="59">
        <f>100*VLOOKUP($A99,'2021'!$C$3:$G$385,AE$5,FALSE)</f>
        <v>56.596839397280398</v>
      </c>
    </row>
    <row r="100" spans="1:31" x14ac:dyDescent="0.3">
      <c r="A100" t="s">
        <v>301</v>
      </c>
      <c r="B100" t="str">
        <f>VLOOKUP(A100,class!A$1:B$455,2,FALSE)</f>
        <v>Shire District</v>
      </c>
      <c r="C100" t="str">
        <f>IF(B100="Shire District",VLOOKUP(A100,counties!A$2:B$271,2,FALSE),"")</f>
        <v>Surrey</v>
      </c>
      <c r="D100" t="str">
        <f>VLOOKUP($A100,classifications!$A$3:$C$336,3,FALSE)</f>
        <v>Predominantly Urban</v>
      </c>
      <c r="E100" s="59">
        <f>VLOOKUP($A100,'2015'!$L$3:$P$385,E$5,FALSE)</f>
        <v>56.54</v>
      </c>
      <c r="F100" s="59">
        <f>VLOOKUP($A100,'2015'!$L$3:$P$385,F$5,FALSE)</f>
        <v>5.09</v>
      </c>
      <c r="G100" s="59">
        <f>100*VLOOKUP($A100,'2015'!$L$3:$P$385,G$5,FALSE)</f>
        <v>9.0024761230986901</v>
      </c>
      <c r="I100" s="59">
        <f>VLOOKUP($A100,'2016'!$L$3:$P$385,I$5,FALSE)</f>
        <v>56.81</v>
      </c>
      <c r="J100" s="59">
        <f>VLOOKUP($A100,'2016'!$L$3:$P$385,J$5,FALSE)</f>
        <v>5.13</v>
      </c>
      <c r="K100" s="59">
        <f>100*VLOOKUP($A100,'2016'!$L$3:$P$385,K$5,FALSE)</f>
        <v>9.0301003344481607</v>
      </c>
      <c r="M100" s="59">
        <f>VLOOKUP($A100,'2017'!$L$3:$P$385,M$5,FALSE)</f>
        <v>57.15</v>
      </c>
      <c r="N100" s="59">
        <f>VLOOKUP($A100,'2017'!$L$3:$P$385,N$5,FALSE)</f>
        <v>5.1100000000000003</v>
      </c>
      <c r="O100" s="59">
        <f>100*VLOOKUP($A100,'2017'!$L$3:$P$385,O$5,FALSE)</f>
        <v>8.9413823272090998</v>
      </c>
      <c r="Q100" s="59">
        <f>VLOOKUP($A100,'2018'!$L$3:$P$385,Q$5,FALSE)</f>
        <v>57.38</v>
      </c>
      <c r="R100" s="59">
        <f>VLOOKUP($A100,'2018'!$L$3:$P$385,R$5,FALSE)</f>
        <v>5.08</v>
      </c>
      <c r="S100" s="59">
        <f>100*VLOOKUP($A100,'2018'!$L$3:$P$385,S$5,FALSE)</f>
        <v>8.8532589752527002</v>
      </c>
      <c r="U100" s="59">
        <f>VLOOKUP($A100,'2019'!$L$3:$P$385,U$5,FALSE)</f>
        <v>57.83</v>
      </c>
      <c r="V100" s="59">
        <f>VLOOKUP($A100,'2019'!$L$3:$P$385,V$5,FALSE)</f>
        <v>5.22</v>
      </c>
      <c r="W100" s="59">
        <f>100*VLOOKUP($A100,'2019'!$L$3:$P$385,W$5,FALSE)</f>
        <v>9.0264568563029606</v>
      </c>
      <c r="Y100" s="59">
        <f>VLOOKUP($A100,'2020'!$C$3:$G$385,Y$5,FALSE)</f>
        <v>58.36</v>
      </c>
      <c r="Z100" s="59">
        <f>VLOOKUP($A100,'2020'!$C$3:$G$385,Z$5,FALSE)</f>
        <v>5.52</v>
      </c>
      <c r="AA100" s="59">
        <f>100*VLOOKUP($A100,'2020'!$C$3:$G$385,AA$5,FALSE)</f>
        <v>9.4585332419465402</v>
      </c>
      <c r="AC100" s="59">
        <f>VLOOKUP($A100,'2021'!$C$3:$G$385,AC$5,FALSE)</f>
        <v>58.64</v>
      </c>
      <c r="AD100" s="59">
        <f>VLOOKUP($A100,'2021'!$C$3:$G$385,AD$5,FALSE)</f>
        <v>5.68</v>
      </c>
      <c r="AE100" s="59">
        <f>100*VLOOKUP($A100,'2021'!$C$3:$G$385,AE$5,FALSE)</f>
        <v>9.68622100954979</v>
      </c>
    </row>
    <row r="101" spans="1:31" x14ac:dyDescent="0.3">
      <c r="A101" t="s">
        <v>369</v>
      </c>
      <c r="B101" t="str">
        <f>VLOOKUP(A101,class!A$1:B$455,2,FALSE)</f>
        <v>London Borough</v>
      </c>
      <c r="C101" t="str">
        <f>IF(B101="Shire District",VLOOKUP(A101,counties!A$2:B$271,2,FALSE),"")</f>
        <v/>
      </c>
      <c r="D101" t="str">
        <f>VLOOKUP($A101,classifications!$A$3:$C$336,3,FALSE)</f>
        <v>Predominantly Urban</v>
      </c>
      <c r="E101" s="59">
        <f>VLOOKUP($A101,'2015'!$L$3:$P$385,E$5,FALSE)</f>
        <v>123.03</v>
      </c>
      <c r="F101" s="59">
        <f>VLOOKUP($A101,'2015'!$L$3:$P$385,F$5,FALSE)</f>
        <v>15.43</v>
      </c>
      <c r="G101" s="59">
        <f>100*VLOOKUP($A101,'2015'!$L$3:$P$385,G$5,FALSE)</f>
        <v>12.5416565065431</v>
      </c>
      <c r="I101" s="59">
        <f>VLOOKUP($A101,'2016'!$L$3:$P$385,I$5,FALSE)</f>
        <v>123.53</v>
      </c>
      <c r="J101" s="59">
        <f>VLOOKUP($A101,'2016'!$L$3:$P$385,J$5,FALSE)</f>
        <v>15.29</v>
      </c>
      <c r="K101" s="59">
        <f>100*VLOOKUP($A101,'2016'!$L$3:$P$385,K$5,FALSE)</f>
        <v>12.377560106856599</v>
      </c>
      <c r="M101" s="59">
        <f>VLOOKUP($A101,'2017'!$L$3:$P$385,M$5,FALSE)</f>
        <v>123.97</v>
      </c>
      <c r="N101" s="59">
        <f>VLOOKUP($A101,'2017'!$L$3:$P$385,N$5,FALSE)</f>
        <v>15.31</v>
      </c>
      <c r="O101" s="59">
        <f>100*VLOOKUP($A101,'2017'!$L$3:$P$385,O$5,FALSE)</f>
        <v>12.349762039203</v>
      </c>
      <c r="Q101" s="59">
        <f>VLOOKUP($A101,'2018'!$L$3:$P$385,Q$5,FALSE)</f>
        <v>124.63</v>
      </c>
      <c r="R101" s="59">
        <f>VLOOKUP($A101,'2018'!$L$3:$P$385,R$5,FALSE)</f>
        <v>15.74</v>
      </c>
      <c r="S101" s="59">
        <f>100*VLOOKUP($A101,'2018'!$L$3:$P$385,S$5,FALSE)</f>
        <v>12.629382973601899</v>
      </c>
      <c r="U101" s="59">
        <f>VLOOKUP($A101,'2019'!$L$3:$P$385,U$5,FALSE)</f>
        <v>125.11</v>
      </c>
      <c r="V101" s="59">
        <f>VLOOKUP($A101,'2019'!$L$3:$P$385,V$5,FALSE)</f>
        <v>15.63</v>
      </c>
      <c r="W101" s="59">
        <f>100*VLOOKUP($A101,'2019'!$L$3:$P$385,W$5,FALSE)</f>
        <v>12.493006154584</v>
      </c>
      <c r="Y101" s="59">
        <f>VLOOKUP($A101,'2020'!$C$3:$G$385,Y$5,FALSE)</f>
        <v>125.7</v>
      </c>
      <c r="Z101" s="59">
        <f>VLOOKUP($A101,'2020'!$C$3:$G$385,Z$5,FALSE)</f>
        <v>15.91</v>
      </c>
      <c r="AA101" s="59">
        <f>100*VLOOKUP($A101,'2020'!$C$3:$G$385,AA$5,FALSE)</f>
        <v>12.6571201272872</v>
      </c>
      <c r="AC101" s="59">
        <f>VLOOKUP($A101,'2021'!$C$3:$G$385,AC$5,FALSE)</f>
        <v>126.05</v>
      </c>
      <c r="AD101" s="59">
        <f>VLOOKUP($A101,'2021'!$C$3:$G$385,AD$5,FALSE)</f>
        <v>16.079999999999998</v>
      </c>
      <c r="AE101" s="59">
        <f>100*VLOOKUP($A101,'2021'!$C$3:$G$385,AE$5,FALSE)</f>
        <v>12.756842522808402</v>
      </c>
    </row>
    <row r="102" spans="1:31" x14ac:dyDescent="0.3">
      <c r="A102" t="s">
        <v>217</v>
      </c>
      <c r="B102" t="str">
        <f>VLOOKUP(A102,class!A$1:B$455,2,FALSE)</f>
        <v>Shire District</v>
      </c>
      <c r="C102" t="str">
        <f>IF(B102="Shire District",VLOOKUP(A102,counties!A$2:B$271,2,FALSE),"")</f>
        <v>Essex</v>
      </c>
      <c r="D102" t="str">
        <f>VLOOKUP($A102,classifications!$A$3:$C$336,3,FALSE)</f>
        <v>Urban with Significant Rural</v>
      </c>
      <c r="E102" s="59">
        <f>VLOOKUP($A102,'2015'!$L$3:$P$385,E$5,FALSE)</f>
        <v>55.25</v>
      </c>
      <c r="F102" s="59">
        <f>VLOOKUP($A102,'2015'!$L$3:$P$385,F$5,FALSE)</f>
        <v>7.72</v>
      </c>
      <c r="G102" s="59">
        <f>100*VLOOKUP($A102,'2015'!$L$3:$P$385,G$5,FALSE)</f>
        <v>13.972850678733002</v>
      </c>
      <c r="I102" s="59">
        <f>VLOOKUP($A102,'2016'!$L$3:$P$385,I$5,FALSE)</f>
        <v>55.59</v>
      </c>
      <c r="J102" s="59">
        <f>VLOOKUP($A102,'2016'!$L$3:$P$385,J$5,FALSE)</f>
        <v>7.78</v>
      </c>
      <c r="K102" s="59">
        <f>100*VLOOKUP($A102,'2016'!$L$3:$P$385,K$5,FALSE)</f>
        <v>13.995322899802101</v>
      </c>
      <c r="M102" s="59">
        <f>VLOOKUP($A102,'2017'!$L$3:$P$385,M$5,FALSE)</f>
        <v>55.76</v>
      </c>
      <c r="N102" s="59">
        <f>VLOOKUP($A102,'2017'!$L$3:$P$385,N$5,FALSE)</f>
        <v>7.68</v>
      </c>
      <c r="O102" s="59">
        <f>100*VLOOKUP($A102,'2017'!$L$3:$P$385,O$5,FALSE)</f>
        <v>13.773314203730299</v>
      </c>
      <c r="Q102" s="59">
        <f>VLOOKUP($A102,'2018'!$L$3:$P$385,Q$5,FALSE)</f>
        <v>56.27</v>
      </c>
      <c r="R102" s="59">
        <f>VLOOKUP($A102,'2018'!$L$3:$P$385,R$5,FALSE)</f>
        <v>7.84</v>
      </c>
      <c r="S102" s="59">
        <f>100*VLOOKUP($A102,'2018'!$L$3:$P$385,S$5,FALSE)</f>
        <v>13.9328238848409</v>
      </c>
      <c r="U102" s="59">
        <f>VLOOKUP($A102,'2019'!$L$3:$P$385,U$5,FALSE)</f>
        <v>56.57</v>
      </c>
      <c r="V102" s="59">
        <f>VLOOKUP($A102,'2019'!$L$3:$P$385,V$5,FALSE)</f>
        <v>7.95</v>
      </c>
      <c r="W102" s="59">
        <f>100*VLOOKUP($A102,'2019'!$L$3:$P$385,W$5,FALSE)</f>
        <v>14.0533851864946</v>
      </c>
      <c r="Y102" s="59">
        <f>VLOOKUP($A102,'2020'!$C$3:$G$385,Y$5,FALSE)</f>
        <v>57.09</v>
      </c>
      <c r="Z102" s="59">
        <f>VLOOKUP($A102,'2020'!$C$3:$G$385,Z$5,FALSE)</f>
        <v>8.3800000000000008</v>
      </c>
      <c r="AA102" s="59">
        <f>100*VLOOKUP($A102,'2020'!$C$3:$G$385,AA$5,FALSE)</f>
        <v>14.678577684357998</v>
      </c>
      <c r="AC102" s="59">
        <f>VLOOKUP($A102,'2021'!$C$3:$G$385,AC$5,FALSE)</f>
        <v>57.26</v>
      </c>
      <c r="AD102" s="59">
        <f>VLOOKUP($A102,'2021'!$C$3:$G$385,AD$5,FALSE)</f>
        <v>8.4700000000000006</v>
      </c>
      <c r="AE102" s="59">
        <f>100*VLOOKUP($A102,'2021'!$C$3:$G$385,AE$5,FALSE)</f>
        <v>14.7921760391198</v>
      </c>
    </row>
    <row r="103" spans="1:31" x14ac:dyDescent="0.3">
      <c r="A103" t="s">
        <v>302</v>
      </c>
      <c r="B103" t="str">
        <f>VLOOKUP(A103,class!A$1:B$455,2,FALSE)</f>
        <v>Shire District</v>
      </c>
      <c r="C103" t="str">
        <f>IF(B103="Shire District",VLOOKUP(A103,counties!A$2:B$271,2,FALSE),"")</f>
        <v>Surrey</v>
      </c>
      <c r="D103" t="str">
        <f>VLOOKUP($A103,classifications!$A$3:$C$336,3,FALSE)</f>
        <v>Predominantly Urban</v>
      </c>
      <c r="E103" s="59">
        <f>VLOOKUP($A103,'2015'!$L$3:$P$385,E$5,FALSE)</f>
        <v>31.53</v>
      </c>
      <c r="F103" s="59">
        <f>VLOOKUP($A103,'2015'!$L$3:$P$385,F$5,FALSE)</f>
        <v>2.92</v>
      </c>
      <c r="G103" s="59">
        <f>100*VLOOKUP($A103,'2015'!$L$3:$P$385,G$5,FALSE)</f>
        <v>9.2610212496035498</v>
      </c>
      <c r="I103" s="59">
        <f>VLOOKUP($A103,'2016'!$L$3:$P$385,I$5,FALSE)</f>
        <v>31.66</v>
      </c>
      <c r="J103" s="59">
        <f>VLOOKUP($A103,'2016'!$L$3:$P$385,J$5,FALSE)</f>
        <v>2.5499999999999998</v>
      </c>
      <c r="K103" s="59">
        <f>100*VLOOKUP($A103,'2016'!$L$3:$P$385,K$5,FALSE)</f>
        <v>8.05432722678459</v>
      </c>
      <c r="M103" s="59">
        <f>VLOOKUP($A103,'2017'!$L$3:$P$385,M$5,FALSE)</f>
        <v>31.98</v>
      </c>
      <c r="N103" s="59">
        <f>VLOOKUP($A103,'2017'!$L$3:$P$385,N$5,FALSE)</f>
        <v>2.75</v>
      </c>
      <c r="O103" s="59">
        <f>100*VLOOKUP($A103,'2017'!$L$3:$P$385,O$5,FALSE)</f>
        <v>8.5991244527829895</v>
      </c>
      <c r="Q103" s="59">
        <f>VLOOKUP($A103,'2018'!$L$3:$P$385,Q$5,FALSE)</f>
        <v>32.130000000000003</v>
      </c>
      <c r="R103" s="59">
        <f>VLOOKUP($A103,'2018'!$L$3:$P$385,R$5,FALSE)</f>
        <v>2.74</v>
      </c>
      <c r="S103" s="59">
        <f>100*VLOOKUP($A103,'2018'!$L$3:$P$385,S$5,FALSE)</f>
        <v>8.5278555866791201</v>
      </c>
      <c r="U103" s="59">
        <f>VLOOKUP($A103,'2019'!$L$3:$P$385,U$5,FALSE)</f>
        <v>32.29</v>
      </c>
      <c r="V103" s="59">
        <f>VLOOKUP($A103,'2019'!$L$3:$P$385,V$5,FALSE)</f>
        <v>2.73</v>
      </c>
      <c r="W103" s="59">
        <f>100*VLOOKUP($A103,'2019'!$L$3:$P$385,W$5,FALSE)</f>
        <v>8.4546299163827801</v>
      </c>
      <c r="Y103" s="59">
        <f>VLOOKUP($A103,'2020'!$C$3:$G$385,Y$5,FALSE)</f>
        <v>32.450000000000003</v>
      </c>
      <c r="Z103" s="59">
        <f>VLOOKUP($A103,'2020'!$C$3:$G$385,Z$5,FALSE)</f>
        <v>2.78</v>
      </c>
      <c r="AA103" s="59">
        <f>100*VLOOKUP($A103,'2020'!$C$3:$G$385,AA$5,FALSE)</f>
        <v>8.5670261941448409</v>
      </c>
      <c r="AC103" s="59">
        <f>VLOOKUP($A103,'2021'!$C$3:$G$385,AC$5,FALSE)</f>
        <v>32.58</v>
      </c>
      <c r="AD103" s="59">
        <f>VLOOKUP($A103,'2021'!$C$3:$G$385,AD$5,FALSE)</f>
        <v>2.72</v>
      </c>
      <c r="AE103" s="59">
        <f>100*VLOOKUP($A103,'2021'!$C$3:$G$385,AE$5,FALSE)</f>
        <v>8.34868017188459</v>
      </c>
    </row>
    <row r="104" spans="1:31" x14ac:dyDescent="0.3">
      <c r="A104" t="s">
        <v>199</v>
      </c>
      <c r="B104" t="str">
        <f>VLOOKUP(A104,class!A$1:B$455,2,FALSE)</f>
        <v>Shire District</v>
      </c>
      <c r="C104" t="str">
        <f>IF(B104="Shire District",VLOOKUP(A104,counties!A$2:B$271,2,FALSE),"")</f>
        <v>Derbyshire</v>
      </c>
      <c r="D104" t="str">
        <f>VLOOKUP($A104,classifications!$A$3:$C$336,3,FALSE)</f>
        <v>Predominantly Urban</v>
      </c>
      <c r="E104" s="59">
        <f>VLOOKUP($A104,'2015'!$L$3:$P$385,E$5,FALSE)</f>
        <v>50.95</v>
      </c>
      <c r="F104" s="59">
        <f>VLOOKUP($A104,'2015'!$L$3:$P$385,F$5,FALSE)</f>
        <v>1.87</v>
      </c>
      <c r="G104" s="59">
        <f>100*VLOOKUP($A104,'2015'!$L$3:$P$385,G$5,FALSE)</f>
        <v>3.6702649656525996</v>
      </c>
      <c r="I104" s="59">
        <f>VLOOKUP($A104,'2016'!$L$3:$P$385,I$5,FALSE)</f>
        <v>51.37</v>
      </c>
      <c r="J104" s="59">
        <f>VLOOKUP($A104,'2016'!$L$3:$P$385,J$5,FALSE)</f>
        <v>2.0299999999999998</v>
      </c>
      <c r="K104" s="59">
        <f>100*VLOOKUP($A104,'2016'!$L$3:$P$385,K$5,FALSE)</f>
        <v>3.95172279540588</v>
      </c>
      <c r="M104" s="59">
        <f>VLOOKUP($A104,'2017'!$L$3:$P$385,M$5,FALSE)</f>
        <v>51.49</v>
      </c>
      <c r="N104" s="59">
        <f>VLOOKUP($A104,'2017'!$L$3:$P$385,N$5,FALSE)</f>
        <v>1.94</v>
      </c>
      <c r="O104" s="59">
        <f>100*VLOOKUP($A104,'2017'!$L$3:$P$385,O$5,FALSE)</f>
        <v>3.7677218877451901</v>
      </c>
      <c r="Q104" s="59">
        <f>VLOOKUP($A104,'2018'!$L$3:$P$385,Q$5,FALSE)</f>
        <v>51.72</v>
      </c>
      <c r="R104" s="59">
        <f>VLOOKUP($A104,'2018'!$L$3:$P$385,R$5,FALSE)</f>
        <v>1.87</v>
      </c>
      <c r="S104" s="59">
        <f>100*VLOOKUP($A104,'2018'!$L$3:$P$385,S$5,FALSE)</f>
        <v>3.6156225831399804</v>
      </c>
      <c r="U104" s="59">
        <f>VLOOKUP($A104,'2019'!$L$3:$P$385,U$5,FALSE)</f>
        <v>52.01</v>
      </c>
      <c r="V104" s="59">
        <f>VLOOKUP($A104,'2019'!$L$3:$P$385,V$5,FALSE)</f>
        <v>1.99</v>
      </c>
      <c r="W104" s="59">
        <f>100*VLOOKUP($A104,'2019'!$L$3:$P$385,W$5,FALSE)</f>
        <v>3.8261872716785201</v>
      </c>
      <c r="Y104" s="59">
        <f>VLOOKUP($A104,'2020'!$C$3:$G$385,Y$5,FALSE)</f>
        <v>52.32</v>
      </c>
      <c r="Z104" s="59">
        <f>VLOOKUP($A104,'2020'!$C$3:$G$385,Z$5,FALSE)</f>
        <v>2.02</v>
      </c>
      <c r="AA104" s="59">
        <f>100*VLOOKUP($A104,'2020'!$C$3:$G$385,AA$5,FALSE)</f>
        <v>3.8608562691131496</v>
      </c>
      <c r="AC104" s="59">
        <f>VLOOKUP($A104,'2021'!$C$3:$G$385,AC$5,FALSE)</f>
        <v>52.5</v>
      </c>
      <c r="AD104" s="59">
        <f>VLOOKUP($A104,'2021'!$C$3:$G$385,AD$5,FALSE)</f>
        <v>2.04</v>
      </c>
      <c r="AE104" s="59">
        <f>100*VLOOKUP($A104,'2021'!$C$3:$G$385,AE$5,FALSE)</f>
        <v>3.8857142857142901</v>
      </c>
    </row>
    <row r="105" spans="1:31" x14ac:dyDescent="0.3">
      <c r="A105" t="s">
        <v>203</v>
      </c>
      <c r="B105" t="str">
        <f>VLOOKUP(A105,class!A$1:B$455,2,FALSE)</f>
        <v>Shire District</v>
      </c>
      <c r="C105" t="str">
        <f>IF(B105="Shire District",VLOOKUP(A105,counties!A$2:B$271,2,FALSE),"")</f>
        <v>Devon</v>
      </c>
      <c r="D105" t="str">
        <f>VLOOKUP($A105,classifications!$A$3:$C$336,3,FALSE)</f>
        <v>Predominantly Urban</v>
      </c>
      <c r="E105" s="59">
        <f>VLOOKUP($A105,'2015'!$L$3:$P$385,E$5,FALSE)</f>
        <v>54.4</v>
      </c>
      <c r="F105" s="59">
        <f>VLOOKUP($A105,'2015'!$L$3:$P$385,F$5,FALSE)</f>
        <v>7.75</v>
      </c>
      <c r="G105" s="59">
        <f>100*VLOOKUP($A105,'2015'!$L$3:$P$385,G$5,FALSE)</f>
        <v>14.2463235294118</v>
      </c>
      <c r="I105" s="59">
        <f>VLOOKUP($A105,'2016'!$L$3:$P$385,I$5,FALSE)</f>
        <v>55.07</v>
      </c>
      <c r="J105" s="59">
        <f>VLOOKUP($A105,'2016'!$L$3:$P$385,J$5,FALSE)</f>
        <v>7.75</v>
      </c>
      <c r="K105" s="59">
        <f>100*VLOOKUP($A105,'2016'!$L$3:$P$385,K$5,FALSE)</f>
        <v>14.072998002542199</v>
      </c>
      <c r="M105" s="59">
        <f>VLOOKUP($A105,'2017'!$L$3:$P$385,M$5,FALSE)</f>
        <v>55.91</v>
      </c>
      <c r="N105" s="59">
        <f>VLOOKUP($A105,'2017'!$L$3:$P$385,N$5,FALSE)</f>
        <v>8.26</v>
      </c>
      <c r="O105" s="59">
        <f>100*VLOOKUP($A105,'2017'!$L$3:$P$385,O$5,FALSE)</f>
        <v>14.773743516365601</v>
      </c>
      <c r="Q105" s="59">
        <f>VLOOKUP($A105,'2018'!$L$3:$P$385,Q$5,FALSE)</f>
        <v>56.41</v>
      </c>
      <c r="R105" s="59">
        <f>VLOOKUP($A105,'2018'!$L$3:$P$385,R$5,FALSE)</f>
        <v>8.43</v>
      </c>
      <c r="S105" s="59">
        <f>100*VLOOKUP($A105,'2018'!$L$3:$P$385,S$5,FALSE)</f>
        <v>14.944158837085601</v>
      </c>
      <c r="U105" s="59">
        <f>VLOOKUP($A105,'2019'!$L$3:$P$385,U$5,FALSE)</f>
        <v>57.39</v>
      </c>
      <c r="V105" s="59">
        <f>VLOOKUP($A105,'2019'!$L$3:$P$385,V$5,FALSE)</f>
        <v>9.1999999999999993</v>
      </c>
      <c r="W105" s="59">
        <f>100*VLOOKUP($A105,'2019'!$L$3:$P$385,W$5,FALSE)</f>
        <v>16.030667363652203</v>
      </c>
      <c r="Y105" s="59">
        <f>VLOOKUP($A105,'2020'!$C$3:$G$385,Y$5,FALSE)</f>
        <v>58.05</v>
      </c>
      <c r="Z105" s="59">
        <f>VLOOKUP($A105,'2020'!$C$3:$G$385,Z$5,FALSE)</f>
        <v>9.58</v>
      </c>
      <c r="AA105" s="59">
        <f>100*VLOOKUP($A105,'2020'!$C$3:$G$385,AA$5,FALSE)</f>
        <v>16.503014642549498</v>
      </c>
      <c r="AC105" s="59">
        <f>VLOOKUP($A105,'2021'!$C$3:$G$385,AC$5,FALSE)</f>
        <v>59.09</v>
      </c>
      <c r="AD105" s="59">
        <f>VLOOKUP($A105,'2021'!$C$3:$G$385,AD$5,FALSE)</f>
        <v>10.39</v>
      </c>
      <c r="AE105" s="59">
        <f>100*VLOOKUP($A105,'2021'!$C$3:$G$385,AE$5,FALSE)</f>
        <v>17.583347436114398</v>
      </c>
    </row>
    <row r="106" spans="1:31" x14ac:dyDescent="0.3">
      <c r="A106" t="s">
        <v>227</v>
      </c>
      <c r="B106" t="str">
        <f>VLOOKUP(A106,class!A$1:B$455,2,FALSE)</f>
        <v>Shire District</v>
      </c>
      <c r="C106" t="str">
        <f>IF(B106="Shire District",VLOOKUP(A106,counties!A$2:B$271,2,FALSE),"")</f>
        <v>Hampshire</v>
      </c>
      <c r="D106" t="str">
        <f>VLOOKUP($A106,classifications!$A$3:$C$336,3,FALSE)</f>
        <v>Predominantly Urban</v>
      </c>
      <c r="E106" s="59">
        <f>VLOOKUP($A106,'2015'!$L$3:$P$385,E$5,FALSE)</f>
        <v>48.58</v>
      </c>
      <c r="F106" s="59">
        <f>VLOOKUP($A106,'2015'!$L$3:$P$385,F$5,FALSE)</f>
        <v>3.22</v>
      </c>
      <c r="G106" s="59">
        <f>100*VLOOKUP($A106,'2015'!$L$3:$P$385,G$5,FALSE)</f>
        <v>6.6282420749279494</v>
      </c>
      <c r="I106" s="59">
        <f>VLOOKUP($A106,'2016'!$L$3:$P$385,I$5,FALSE)</f>
        <v>48.93</v>
      </c>
      <c r="J106" s="59">
        <f>VLOOKUP($A106,'2016'!$L$3:$P$385,J$5,FALSE)</f>
        <v>2.85</v>
      </c>
      <c r="K106" s="59">
        <f>100*VLOOKUP($A106,'2016'!$L$3:$P$385,K$5,FALSE)</f>
        <v>5.8246474555487397</v>
      </c>
      <c r="M106" s="59">
        <f>VLOOKUP($A106,'2017'!$L$3:$P$385,M$5,FALSE)</f>
        <v>49.26</v>
      </c>
      <c r="N106" s="59">
        <f>VLOOKUP($A106,'2017'!$L$3:$P$385,N$5,FALSE)</f>
        <v>2.95</v>
      </c>
      <c r="O106" s="59">
        <f>100*VLOOKUP($A106,'2017'!$L$3:$P$385,O$5,FALSE)</f>
        <v>5.9886317498985004</v>
      </c>
      <c r="Q106" s="59">
        <f>VLOOKUP($A106,'2018'!$L$3:$P$385,Q$5,FALSE)</f>
        <v>49.58</v>
      </c>
      <c r="R106" s="59">
        <f>VLOOKUP($A106,'2018'!$L$3:$P$385,R$5,FALSE)</f>
        <v>2.95</v>
      </c>
      <c r="S106" s="59">
        <f>100*VLOOKUP($A106,'2018'!$L$3:$P$385,S$5,FALSE)</f>
        <v>5.9499798305768499</v>
      </c>
      <c r="U106" s="59">
        <f>VLOOKUP($A106,'2019'!$L$3:$P$385,U$5,FALSE)</f>
        <v>49.92</v>
      </c>
      <c r="V106" s="59">
        <f>VLOOKUP($A106,'2019'!$L$3:$P$385,V$5,FALSE)</f>
        <v>3.15</v>
      </c>
      <c r="W106" s="59">
        <f>100*VLOOKUP($A106,'2019'!$L$3:$P$385,W$5,FALSE)</f>
        <v>6.3100961538461497</v>
      </c>
      <c r="Y106" s="59">
        <f>VLOOKUP($A106,'2020'!$C$3:$G$385,Y$5,FALSE)</f>
        <v>50.12</v>
      </c>
      <c r="Z106" s="59">
        <f>VLOOKUP($A106,'2020'!$C$3:$G$385,Z$5,FALSE)</f>
        <v>3.27</v>
      </c>
      <c r="AA106" s="59">
        <f>100*VLOOKUP($A106,'2020'!$C$3:$G$385,AA$5,FALSE)</f>
        <v>6.5243415802075004</v>
      </c>
      <c r="AC106" s="59">
        <f>VLOOKUP($A106,'2021'!$C$3:$G$385,AC$5,FALSE)</f>
        <v>50.34</v>
      </c>
      <c r="AD106" s="59">
        <f>VLOOKUP($A106,'2021'!$C$3:$G$385,AD$5,FALSE)</f>
        <v>3.45</v>
      </c>
      <c r="AE106" s="59">
        <f>100*VLOOKUP($A106,'2021'!$C$3:$G$385,AE$5,FALSE)</f>
        <v>6.8533969010727098</v>
      </c>
    </row>
    <row r="107" spans="1:31" x14ac:dyDescent="0.3">
      <c r="A107" t="s">
        <v>192</v>
      </c>
      <c r="B107" t="str">
        <f>VLOOKUP(A107,class!A$1:B$455,2,FALSE)</f>
        <v>Shire District</v>
      </c>
      <c r="C107" t="str">
        <f>IF(B107="Shire District",VLOOKUP(A107,counties!A$2:B$271,2,FALSE),"")</f>
        <v>Cambridgeshire</v>
      </c>
      <c r="D107" t="str">
        <f>VLOOKUP($A107,classifications!$A$3:$C$336,3,FALSE)</f>
        <v>Predominantly Rural</v>
      </c>
      <c r="E107" s="59">
        <f>VLOOKUP($A107,'2015'!$L$3:$P$385,E$5,FALSE)</f>
        <v>43.73</v>
      </c>
      <c r="F107" s="59">
        <f>VLOOKUP($A107,'2015'!$L$3:$P$385,F$5,FALSE)</f>
        <v>10.07</v>
      </c>
      <c r="G107" s="59">
        <f>100*VLOOKUP($A107,'2015'!$L$3:$P$385,G$5,FALSE)</f>
        <v>23.027669791904902</v>
      </c>
      <c r="I107" s="59">
        <f>VLOOKUP($A107,'2016'!$L$3:$P$385,I$5,FALSE)</f>
        <v>44.06</v>
      </c>
      <c r="J107" s="59">
        <f>VLOOKUP($A107,'2016'!$L$3:$P$385,J$5,FALSE)</f>
        <v>9.85</v>
      </c>
      <c r="K107" s="59">
        <f>100*VLOOKUP($A107,'2016'!$L$3:$P$385,K$5,FALSE)</f>
        <v>22.355878347707701</v>
      </c>
      <c r="M107" s="59">
        <f>VLOOKUP($A107,'2017'!$L$3:$P$385,M$5,FALSE)</f>
        <v>44.42</v>
      </c>
      <c r="N107" s="59">
        <f>VLOOKUP($A107,'2017'!$L$3:$P$385,N$5,FALSE)</f>
        <v>9.93</v>
      </c>
      <c r="O107" s="59">
        <f>100*VLOOKUP($A107,'2017'!$L$3:$P$385,O$5,FALSE)</f>
        <v>22.3547951373255</v>
      </c>
      <c r="Q107" s="59">
        <f>VLOOKUP($A107,'2018'!$L$3:$P$385,Q$5,FALSE)</f>
        <v>44.94</v>
      </c>
      <c r="R107" s="59">
        <f>VLOOKUP($A107,'2018'!$L$3:$P$385,R$5,FALSE)</f>
        <v>10.1</v>
      </c>
      <c r="S107" s="59">
        <f>100*VLOOKUP($A107,'2018'!$L$3:$P$385,S$5,FALSE)</f>
        <v>22.474410324877599</v>
      </c>
      <c r="U107" s="59">
        <f>VLOOKUP($A107,'2019'!$L$3:$P$385,U$5,FALSE)</f>
        <v>45.34</v>
      </c>
      <c r="V107" s="59">
        <f>VLOOKUP($A107,'2019'!$L$3:$P$385,V$5,FALSE)</f>
        <v>10.24</v>
      </c>
      <c r="W107" s="59">
        <f>100*VLOOKUP($A107,'2019'!$L$3:$P$385,W$5,FALSE)</f>
        <v>22.584913983237801</v>
      </c>
      <c r="Y107" s="59">
        <f>VLOOKUP($A107,'2020'!$C$3:$G$385,Y$5,FALSE)</f>
        <v>45.73</v>
      </c>
      <c r="Z107" s="59">
        <f>VLOOKUP($A107,'2020'!$C$3:$G$385,Z$5,FALSE)</f>
        <v>10.26</v>
      </c>
      <c r="AA107" s="59">
        <f>100*VLOOKUP($A107,'2020'!$C$3:$G$385,AA$5,FALSE)</f>
        <v>22.436037612070798</v>
      </c>
      <c r="AC107" s="59">
        <f>VLOOKUP($A107,'2021'!$C$3:$G$385,AC$5,FALSE)</f>
        <v>46.24</v>
      </c>
      <c r="AD107" s="59">
        <f>VLOOKUP($A107,'2021'!$C$3:$G$385,AD$5,FALSE)</f>
        <v>10.53</v>
      </c>
      <c r="AE107" s="59">
        <f>100*VLOOKUP($A107,'2021'!$C$3:$G$385,AE$5,FALSE)</f>
        <v>22.772491349481001</v>
      </c>
    </row>
    <row r="108" spans="1:31" x14ac:dyDescent="0.3">
      <c r="A108" t="s">
        <v>249</v>
      </c>
      <c r="B108" t="str">
        <f>VLOOKUP(A108,class!A$1:B$455,2,FALSE)</f>
        <v>Shire District</v>
      </c>
      <c r="C108" t="str">
        <f>IF(B108="Shire District",VLOOKUP(A108,counties!A$2:B$271,2,FALSE),"")</f>
        <v>Kent</v>
      </c>
      <c r="D108" t="str">
        <f>VLOOKUP($A108,classifications!$A$3:$C$336,3,FALSE)</f>
        <v>Urban with Significant Rural</v>
      </c>
      <c r="E108" s="59">
        <f>VLOOKUP($A108,'2015'!$L$3:$P$385,E$5,FALSE)</f>
        <v>49.66</v>
      </c>
      <c r="F108" s="59">
        <f>VLOOKUP($A108,'2015'!$L$3:$P$385,F$5,FALSE)</f>
        <v>8.39</v>
      </c>
      <c r="G108" s="59">
        <f>100*VLOOKUP($A108,'2015'!$L$3:$P$385,G$5,FALSE)</f>
        <v>16.8948852194926</v>
      </c>
      <c r="I108" s="59">
        <f>VLOOKUP($A108,'2016'!$L$3:$P$385,I$5,FALSE)</f>
        <v>50.11</v>
      </c>
      <c r="J108" s="59">
        <f>VLOOKUP($A108,'2016'!$L$3:$P$385,J$5,FALSE)</f>
        <v>8.27</v>
      </c>
      <c r="K108" s="59">
        <f>100*VLOOKUP($A108,'2016'!$L$3:$P$385,K$5,FALSE)</f>
        <v>16.5036918778687</v>
      </c>
      <c r="M108" s="59">
        <f>VLOOKUP($A108,'2017'!$L$3:$P$385,M$5,FALSE)</f>
        <v>50.45</v>
      </c>
      <c r="N108" s="59">
        <f>VLOOKUP($A108,'2017'!$L$3:$P$385,N$5,FALSE)</f>
        <v>8.0399999999999991</v>
      </c>
      <c r="O108" s="59">
        <f>100*VLOOKUP($A108,'2017'!$L$3:$P$385,O$5,FALSE)</f>
        <v>15.936570862239799</v>
      </c>
      <c r="Q108" s="59">
        <f>VLOOKUP($A108,'2018'!$L$3:$P$385,Q$5,FALSE)</f>
        <v>50.96</v>
      </c>
      <c r="R108" s="59">
        <f>VLOOKUP($A108,'2018'!$L$3:$P$385,R$5,FALSE)</f>
        <v>8.2100000000000009</v>
      </c>
      <c r="S108" s="59">
        <f>100*VLOOKUP($A108,'2018'!$L$3:$P$385,S$5,FALSE)</f>
        <v>16.110675039246498</v>
      </c>
      <c r="U108" s="59">
        <f>VLOOKUP($A108,'2019'!$L$3:$P$385,U$5,FALSE)</f>
        <v>51.4</v>
      </c>
      <c r="V108" s="59">
        <f>VLOOKUP($A108,'2019'!$L$3:$P$385,V$5,FALSE)</f>
        <v>8.39</v>
      </c>
      <c r="W108" s="59">
        <f>100*VLOOKUP($A108,'2019'!$L$3:$P$385,W$5,FALSE)</f>
        <v>16.3229571984436</v>
      </c>
      <c r="Y108" s="59">
        <f>VLOOKUP($A108,'2020'!$C$3:$G$385,Y$5,FALSE)</f>
        <v>51.75</v>
      </c>
      <c r="Z108" s="59">
        <f>VLOOKUP($A108,'2020'!$C$3:$G$385,Z$5,FALSE)</f>
        <v>8.31</v>
      </c>
      <c r="AA108" s="59">
        <f>100*VLOOKUP($A108,'2020'!$C$3:$G$385,AA$5,FALSE)</f>
        <v>16.0579710144928</v>
      </c>
      <c r="AC108" s="59">
        <f>VLOOKUP($A108,'2021'!$C$3:$G$385,AC$5,FALSE)</f>
        <v>52.08</v>
      </c>
      <c r="AD108" s="59">
        <f>VLOOKUP($A108,'2021'!$C$3:$G$385,AD$5,FALSE)</f>
        <v>8.31</v>
      </c>
      <c r="AE108" s="59">
        <f>100*VLOOKUP($A108,'2021'!$C$3:$G$385,AE$5,FALSE)</f>
        <v>15.956221198156701</v>
      </c>
    </row>
    <row r="109" spans="1:31" x14ac:dyDescent="0.3">
      <c r="A109" t="s">
        <v>47</v>
      </c>
      <c r="B109" t="str">
        <f>VLOOKUP(A109,class!A$1:B$455,2,FALSE)</f>
        <v>Shire District</v>
      </c>
      <c r="C109" t="str">
        <f>IF(B109="Shire District",VLOOKUP(A109,counties!A$2:B$271,2,FALSE),"")</f>
        <v>Gloucestershire</v>
      </c>
      <c r="D109" t="str">
        <f>VLOOKUP($A109,classifications!$A$3:$C$336,3,FALSE)</f>
        <v>Predominantly Rural</v>
      </c>
      <c r="E109" s="59">
        <f>VLOOKUP($A109,'2015'!$L$3:$P$385,E$5,FALSE)</f>
        <v>37.299999999999997</v>
      </c>
      <c r="F109" s="59">
        <f>VLOOKUP($A109,'2015'!$L$3:$P$385,F$5,FALSE)</f>
        <v>15.78</v>
      </c>
      <c r="G109" s="59">
        <f>100*VLOOKUP($A109,'2015'!$L$3:$P$385,G$5,FALSE)</f>
        <v>42.305630026809702</v>
      </c>
      <c r="I109" s="59">
        <f>VLOOKUP($A109,'2016'!$L$3:$P$385,I$5,FALSE)</f>
        <v>37.69</v>
      </c>
      <c r="J109" s="59">
        <f>VLOOKUP($A109,'2016'!$L$3:$P$385,J$5,FALSE)</f>
        <v>15.82</v>
      </c>
      <c r="K109" s="59">
        <f>100*VLOOKUP($A109,'2016'!$L$3:$P$385,K$5,FALSE)</f>
        <v>41.973998408065796</v>
      </c>
      <c r="M109" s="59">
        <f>VLOOKUP($A109,'2017'!$L$3:$P$385,M$5,FALSE)</f>
        <v>37.979999999999997</v>
      </c>
      <c r="N109" s="59">
        <f>VLOOKUP($A109,'2017'!$L$3:$P$385,N$5,FALSE)</f>
        <v>15.85</v>
      </c>
      <c r="O109" s="59">
        <f>100*VLOOKUP($A109,'2017'!$L$3:$P$385,O$5,FALSE)</f>
        <v>41.732490784623501</v>
      </c>
      <c r="Q109" s="59">
        <f>VLOOKUP($A109,'2018'!$L$3:$P$385,Q$5,FALSE)</f>
        <v>38.270000000000003</v>
      </c>
      <c r="R109" s="59">
        <f>VLOOKUP($A109,'2018'!$L$3:$P$385,R$5,FALSE)</f>
        <v>15.79</v>
      </c>
      <c r="S109" s="59">
        <f>100*VLOOKUP($A109,'2018'!$L$3:$P$385,S$5,FALSE)</f>
        <v>41.259472171413606</v>
      </c>
      <c r="U109" s="59">
        <f>VLOOKUP($A109,'2019'!$L$3:$P$385,U$5,FALSE)</f>
        <v>38.479999999999997</v>
      </c>
      <c r="V109" s="59">
        <f>VLOOKUP($A109,'2019'!$L$3:$P$385,V$5,FALSE)</f>
        <v>15.74</v>
      </c>
      <c r="W109" s="59">
        <f>100*VLOOKUP($A109,'2019'!$L$3:$P$385,W$5,FALSE)</f>
        <v>40.904365904365903</v>
      </c>
      <c r="Y109" s="59">
        <f>VLOOKUP($A109,'2020'!$C$3:$G$385,Y$5,FALSE)</f>
        <v>38.840000000000003</v>
      </c>
      <c r="Z109" s="59">
        <f>VLOOKUP($A109,'2020'!$C$3:$G$385,Z$5,FALSE)</f>
        <v>15.5</v>
      </c>
      <c r="AA109" s="59">
        <f>100*VLOOKUP($A109,'2020'!$C$3:$G$385,AA$5,FALSE)</f>
        <v>39.9073120494336</v>
      </c>
      <c r="AC109" s="59">
        <f>VLOOKUP($A109,'2021'!$C$3:$G$385,AC$5,FALSE)</f>
        <v>39.14</v>
      </c>
      <c r="AD109" s="59">
        <f>VLOOKUP($A109,'2021'!$C$3:$G$385,AD$5,FALSE)</f>
        <v>15.34</v>
      </c>
      <c r="AE109" s="59">
        <f>100*VLOOKUP($A109,'2021'!$C$3:$G$385,AE$5,FALSE)</f>
        <v>39.192641798671403</v>
      </c>
    </row>
    <row r="110" spans="1:31" x14ac:dyDescent="0.3">
      <c r="A110" t="s">
        <v>256</v>
      </c>
      <c r="B110" t="str">
        <f>VLOOKUP(A110,class!A$1:B$455,2,FALSE)</f>
        <v>Shire District</v>
      </c>
      <c r="C110" t="str">
        <f>IF(B110="Shire District",VLOOKUP(A110,counties!A$2:B$271,2,FALSE),"")</f>
        <v>Lancashire</v>
      </c>
      <c r="D110" t="str">
        <f>VLOOKUP($A110,classifications!$A$3:$C$336,3,FALSE)</f>
        <v>Predominantly Urban</v>
      </c>
      <c r="E110" s="59">
        <f>VLOOKUP($A110,'2015'!$L$3:$P$385,E$5,FALSE)</f>
        <v>37.47</v>
      </c>
      <c r="F110" s="59">
        <f>VLOOKUP($A110,'2015'!$L$3:$P$385,F$5,FALSE)</f>
        <v>5.17</v>
      </c>
      <c r="G110" s="59">
        <f>100*VLOOKUP($A110,'2015'!$L$3:$P$385,G$5,FALSE)</f>
        <v>13.797704830531099</v>
      </c>
      <c r="I110" s="59">
        <f>VLOOKUP($A110,'2016'!$L$3:$P$385,I$5,FALSE)</f>
        <v>37.67</v>
      </c>
      <c r="J110" s="59">
        <f>VLOOKUP($A110,'2016'!$L$3:$P$385,J$5,FALSE)</f>
        <v>4.47</v>
      </c>
      <c r="K110" s="59">
        <f>100*VLOOKUP($A110,'2016'!$L$3:$P$385,K$5,FALSE)</f>
        <v>11.8662065303955</v>
      </c>
      <c r="M110" s="59">
        <f>VLOOKUP($A110,'2017'!$L$3:$P$385,M$5,FALSE)</f>
        <v>38.14</v>
      </c>
      <c r="N110" s="59">
        <f>VLOOKUP($A110,'2017'!$L$3:$P$385,N$5,FALSE)</f>
        <v>4.54</v>
      </c>
      <c r="O110" s="59">
        <f>100*VLOOKUP($A110,'2017'!$L$3:$P$385,O$5,FALSE)</f>
        <v>11.903513371788101</v>
      </c>
      <c r="Q110" s="59">
        <f>VLOOKUP($A110,'2018'!$L$3:$P$385,Q$5,FALSE)</f>
        <v>38.53</v>
      </c>
      <c r="R110" s="59">
        <f>VLOOKUP($A110,'2018'!$L$3:$P$385,R$5,FALSE)</f>
        <v>4.17</v>
      </c>
      <c r="S110" s="59">
        <f>100*VLOOKUP($A110,'2018'!$L$3:$P$385,S$5,FALSE)</f>
        <v>10.822735530755299</v>
      </c>
      <c r="U110" s="59">
        <f>VLOOKUP($A110,'2019'!$L$3:$P$385,U$5,FALSE)</f>
        <v>39.020000000000003</v>
      </c>
      <c r="V110" s="59">
        <f>VLOOKUP($A110,'2019'!$L$3:$P$385,V$5,FALSE)</f>
        <v>4.16</v>
      </c>
      <c r="W110" s="59">
        <f>100*VLOOKUP($A110,'2019'!$L$3:$P$385,W$5,FALSE)</f>
        <v>10.6611993849308</v>
      </c>
      <c r="Y110" s="59">
        <f>VLOOKUP($A110,'2020'!$C$3:$G$385,Y$5,FALSE)</f>
        <v>39.61</v>
      </c>
      <c r="Z110" s="59">
        <f>VLOOKUP($A110,'2020'!$C$3:$G$385,Z$5,FALSE)</f>
        <v>4.3499999999999996</v>
      </c>
      <c r="AA110" s="59">
        <f>100*VLOOKUP($A110,'2020'!$C$3:$G$385,AA$5,FALSE)</f>
        <v>10.982075233526899</v>
      </c>
      <c r="AC110" s="59">
        <f>VLOOKUP($A110,'2021'!$C$3:$G$385,AC$5,FALSE)</f>
        <v>40.1</v>
      </c>
      <c r="AD110" s="59">
        <f>VLOOKUP($A110,'2021'!$C$3:$G$385,AD$5,FALSE)</f>
        <v>4.34</v>
      </c>
      <c r="AE110" s="59">
        <f>100*VLOOKUP($A110,'2021'!$C$3:$G$385,AE$5,FALSE)</f>
        <v>10.822942643391501</v>
      </c>
    </row>
    <row r="111" spans="1:31" x14ac:dyDescent="0.3">
      <c r="A111" t="s">
        <v>343</v>
      </c>
      <c r="B111" t="str">
        <f>VLOOKUP(A111,class!A$1:B$455,2,FALSE)</f>
        <v>Metropolitan District</v>
      </c>
      <c r="C111" t="str">
        <f>IF(B111="Shire District",VLOOKUP(A111,counties!A$2:B$271,2,FALSE),"")</f>
        <v/>
      </c>
      <c r="D111" t="str">
        <f>VLOOKUP($A111,classifications!$A$3:$C$336,3,FALSE)</f>
        <v>Predominantly Urban</v>
      </c>
      <c r="E111" s="59">
        <f>VLOOKUP($A111,'2015'!$L$3:$P$385,E$5,FALSE)</f>
        <v>92.56</v>
      </c>
      <c r="F111" s="59">
        <f>VLOOKUP($A111,'2015'!$L$3:$P$385,F$5,FALSE)</f>
        <v>5.53</v>
      </c>
      <c r="G111" s="59">
        <f>100*VLOOKUP($A111,'2015'!$L$3:$P$385,G$5,FALSE)</f>
        <v>5.9745030250648199</v>
      </c>
      <c r="I111" s="59">
        <f>VLOOKUP($A111,'2016'!$L$3:$P$385,I$5,FALSE)</f>
        <v>92.98</v>
      </c>
      <c r="J111" s="59">
        <f>VLOOKUP($A111,'2016'!$L$3:$P$385,J$5,FALSE)</f>
        <v>5.53</v>
      </c>
      <c r="K111" s="59">
        <f>100*VLOOKUP($A111,'2016'!$L$3:$P$385,K$5,FALSE)</f>
        <v>5.9475155947515601</v>
      </c>
      <c r="M111" s="59">
        <f>VLOOKUP($A111,'2017'!$L$3:$P$385,M$5,FALSE)</f>
        <v>93.28</v>
      </c>
      <c r="N111" s="59">
        <f>VLOOKUP($A111,'2017'!$L$3:$P$385,N$5,FALSE)</f>
        <v>5.47</v>
      </c>
      <c r="O111" s="59">
        <f>100*VLOOKUP($A111,'2017'!$L$3:$P$385,O$5,FALSE)</f>
        <v>5.8640651801029202</v>
      </c>
      <c r="Q111" s="59">
        <f>VLOOKUP($A111,'2018'!$L$3:$P$385,Q$5,FALSE)</f>
        <v>93.52</v>
      </c>
      <c r="R111" s="59">
        <f>VLOOKUP($A111,'2018'!$L$3:$P$385,R$5,FALSE)</f>
        <v>5.45</v>
      </c>
      <c r="S111" s="59">
        <f>100*VLOOKUP($A111,'2018'!$L$3:$P$385,S$5,FALSE)</f>
        <v>5.8276304533789594</v>
      </c>
      <c r="U111" s="59">
        <f>VLOOKUP($A111,'2019'!$L$3:$P$385,U$5,FALSE)</f>
        <v>93.86</v>
      </c>
      <c r="V111" s="59">
        <f>VLOOKUP($A111,'2019'!$L$3:$P$385,V$5,FALSE)</f>
        <v>5.26</v>
      </c>
      <c r="W111" s="59">
        <f>100*VLOOKUP($A111,'2019'!$L$3:$P$385,W$5,FALSE)</f>
        <v>5.6040911996590701</v>
      </c>
      <c r="Y111" s="59">
        <f>VLOOKUP($A111,'2020'!$C$3:$G$385,Y$5,FALSE)</f>
        <v>94.16</v>
      </c>
      <c r="Z111" s="59">
        <f>VLOOKUP($A111,'2020'!$C$3:$G$385,Z$5,FALSE)</f>
        <v>5.24</v>
      </c>
      <c r="AA111" s="59">
        <f>100*VLOOKUP($A111,'2020'!$C$3:$G$385,AA$5,FALSE)</f>
        <v>5.5649957519116402</v>
      </c>
      <c r="AC111" s="59">
        <f>VLOOKUP($A111,'2021'!$C$3:$G$385,AC$5,FALSE)</f>
        <v>94.36</v>
      </c>
      <c r="AD111" s="59">
        <f>VLOOKUP($A111,'2021'!$C$3:$G$385,AD$5,FALSE)</f>
        <v>5.1100000000000003</v>
      </c>
      <c r="AE111" s="59">
        <f>100*VLOOKUP($A111,'2021'!$C$3:$G$385,AE$5,FALSE)</f>
        <v>5.4154302670623098</v>
      </c>
    </row>
    <row r="112" spans="1:31" x14ac:dyDescent="0.3">
      <c r="A112" t="s">
        <v>283</v>
      </c>
      <c r="B112" t="str">
        <f>VLOOKUP(A112,class!A$1:B$455,2,FALSE)</f>
        <v>Shire District</v>
      </c>
      <c r="C112" t="str">
        <f>IF(B112="Shire District",VLOOKUP(A112,counties!A$2:B$271,2,FALSE),"")</f>
        <v>Nottinghamshire</v>
      </c>
      <c r="D112" t="str">
        <f>VLOOKUP($A112,classifications!$A$3:$C$336,3,FALSE)</f>
        <v>Predominantly Urban</v>
      </c>
      <c r="E112" s="59">
        <f>VLOOKUP($A112,'2015'!$L$3:$P$385,E$5,FALSE)</f>
        <v>51.86</v>
      </c>
      <c r="F112" s="59">
        <f>VLOOKUP($A112,'2015'!$L$3:$P$385,F$5,FALSE)</f>
        <v>3.35</v>
      </c>
      <c r="G112" s="59">
        <f>100*VLOOKUP($A112,'2015'!$L$3:$P$385,G$5,FALSE)</f>
        <v>6.45969919012727</v>
      </c>
      <c r="I112" s="59">
        <f>VLOOKUP($A112,'2016'!$L$3:$P$385,I$5,FALSE)</f>
        <v>52.09</v>
      </c>
      <c r="J112" s="59">
        <f>VLOOKUP($A112,'2016'!$L$3:$P$385,J$5,FALSE)</f>
        <v>3.41</v>
      </c>
      <c r="K112" s="59">
        <f>100*VLOOKUP($A112,'2016'!$L$3:$P$385,K$5,FALSE)</f>
        <v>6.5463620656556003</v>
      </c>
      <c r="M112" s="59">
        <f>VLOOKUP($A112,'2017'!$L$3:$P$385,M$5,FALSE)</f>
        <v>52.22</v>
      </c>
      <c r="N112" s="59">
        <f>VLOOKUP($A112,'2017'!$L$3:$P$385,N$5,FALSE)</f>
        <v>3.17</v>
      </c>
      <c r="O112" s="59">
        <f>100*VLOOKUP($A112,'2017'!$L$3:$P$385,O$5,FALSE)</f>
        <v>6.0704710838759102</v>
      </c>
      <c r="Q112" s="59">
        <f>VLOOKUP($A112,'2018'!$L$3:$P$385,Q$5,FALSE)</f>
        <v>52.41</v>
      </c>
      <c r="R112" s="59">
        <f>VLOOKUP($A112,'2018'!$L$3:$P$385,R$5,FALSE)</f>
        <v>2.99</v>
      </c>
      <c r="S112" s="59">
        <f>100*VLOOKUP($A112,'2018'!$L$3:$P$385,S$5,FALSE)</f>
        <v>5.7050181263117699</v>
      </c>
      <c r="U112" s="59">
        <f>VLOOKUP($A112,'2019'!$L$3:$P$385,U$5,FALSE)</f>
        <v>52.74</v>
      </c>
      <c r="V112" s="59">
        <f>VLOOKUP($A112,'2019'!$L$3:$P$385,V$5,FALSE)</f>
        <v>3.02</v>
      </c>
      <c r="W112" s="59">
        <f>100*VLOOKUP($A112,'2019'!$L$3:$P$385,W$5,FALSE)</f>
        <v>5.72620401971938</v>
      </c>
      <c r="Y112" s="59">
        <f>VLOOKUP($A112,'2020'!$C$3:$G$385,Y$5,FALSE)</f>
        <v>53.09</v>
      </c>
      <c r="Z112" s="59">
        <f>VLOOKUP($A112,'2020'!$C$3:$G$385,Z$5,FALSE)</f>
        <v>2.94</v>
      </c>
      <c r="AA112" s="59">
        <f>100*VLOOKUP($A112,'2020'!$C$3:$G$385,AA$5,FALSE)</f>
        <v>5.5377660576379704</v>
      </c>
      <c r="AC112" s="59">
        <f>VLOOKUP($A112,'2021'!$C$3:$G$385,AC$5,FALSE)</f>
        <v>53.32</v>
      </c>
      <c r="AD112" s="59">
        <f>VLOOKUP($A112,'2021'!$C$3:$G$385,AD$5,FALSE)</f>
        <v>2.66</v>
      </c>
      <c r="AE112" s="59">
        <f>100*VLOOKUP($A112,'2021'!$C$3:$G$385,AE$5,FALSE)</f>
        <v>4.9887471867966999</v>
      </c>
    </row>
    <row r="113" spans="1:31" x14ac:dyDescent="0.3">
      <c r="A113" t="s">
        <v>223</v>
      </c>
      <c r="B113" t="str">
        <f>VLOOKUP(A113,class!A$1:B$455,2,FALSE)</f>
        <v>Shire District</v>
      </c>
      <c r="C113" t="str">
        <f>IF(B113="Shire District",VLOOKUP(A113,counties!A$2:B$271,2,FALSE),"")</f>
        <v>Gloucestershire</v>
      </c>
      <c r="D113" t="str">
        <f>VLOOKUP($A113,classifications!$A$3:$C$336,3,FALSE)</f>
        <v>Predominantly Urban</v>
      </c>
      <c r="E113" s="59">
        <f>VLOOKUP($A113,'2015'!$L$3:$P$385,E$5,FALSE)</f>
        <v>55.67</v>
      </c>
      <c r="F113" s="59">
        <f>VLOOKUP($A113,'2015'!$L$3:$P$385,F$5,FALSE)</f>
        <v>5.04</v>
      </c>
      <c r="G113" s="59">
        <f>100*VLOOKUP($A113,'2015'!$L$3:$P$385,G$5,FALSE)</f>
        <v>9.0533500987964803</v>
      </c>
      <c r="I113" s="59">
        <f>VLOOKUP($A113,'2016'!$L$3:$P$385,I$5,FALSE)</f>
        <v>56.12</v>
      </c>
      <c r="J113" s="59">
        <f>VLOOKUP($A113,'2016'!$L$3:$P$385,J$5,FALSE)</f>
        <v>4.9000000000000004</v>
      </c>
      <c r="K113" s="59">
        <f>100*VLOOKUP($A113,'2016'!$L$3:$P$385,K$5,FALSE)</f>
        <v>8.7312900926585897</v>
      </c>
      <c r="M113" s="59">
        <f>VLOOKUP($A113,'2017'!$L$3:$P$385,M$5,FALSE)</f>
        <v>56.59</v>
      </c>
      <c r="N113" s="59">
        <f>VLOOKUP($A113,'2017'!$L$3:$P$385,N$5,FALSE)</f>
        <v>5.07</v>
      </c>
      <c r="O113" s="59">
        <f>100*VLOOKUP($A113,'2017'!$L$3:$P$385,O$5,FALSE)</f>
        <v>8.9591800671496706</v>
      </c>
      <c r="Q113" s="59">
        <f>VLOOKUP($A113,'2018'!$L$3:$P$385,Q$5,FALSE)</f>
        <v>56.83</v>
      </c>
      <c r="R113" s="59">
        <f>VLOOKUP($A113,'2018'!$L$3:$P$385,R$5,FALSE)</f>
        <v>4.5999999999999996</v>
      </c>
      <c r="S113" s="59">
        <f>100*VLOOKUP($A113,'2018'!$L$3:$P$385,S$5,FALSE)</f>
        <v>8.094316382192499</v>
      </c>
      <c r="U113" s="59">
        <f>VLOOKUP($A113,'2019'!$L$3:$P$385,U$5,FALSE)</f>
        <v>57.32</v>
      </c>
      <c r="V113" s="59">
        <f>VLOOKUP($A113,'2019'!$L$3:$P$385,V$5,FALSE)</f>
        <v>4.5999999999999996</v>
      </c>
      <c r="W113" s="59">
        <f>100*VLOOKUP($A113,'2019'!$L$3:$P$385,W$5,FALSE)</f>
        <v>8.0251221214235908</v>
      </c>
      <c r="Y113" s="59">
        <f>VLOOKUP($A113,'2020'!$C$3:$G$385,Y$5,FALSE)</f>
        <v>57.84</v>
      </c>
      <c r="Z113" s="59">
        <f>VLOOKUP($A113,'2020'!$C$3:$G$385,Z$5,FALSE)</f>
        <v>4.96</v>
      </c>
      <c r="AA113" s="59">
        <f>100*VLOOKUP($A113,'2020'!$C$3:$G$385,AA$5,FALSE)</f>
        <v>8.5753803596127209</v>
      </c>
      <c r="AC113" s="59">
        <f>VLOOKUP($A113,'2021'!$C$3:$G$385,AC$5,FALSE)</f>
        <v>58.36</v>
      </c>
      <c r="AD113" s="59">
        <f>VLOOKUP($A113,'2021'!$C$3:$G$385,AD$5,FALSE)</f>
        <v>5.12</v>
      </c>
      <c r="AE113" s="59">
        <f>100*VLOOKUP($A113,'2021'!$C$3:$G$385,AE$5,FALSE)</f>
        <v>8.7731322823852</v>
      </c>
    </row>
    <row r="114" spans="1:31" x14ac:dyDescent="0.3">
      <c r="A114" t="s">
        <v>228</v>
      </c>
      <c r="B114" t="str">
        <f>VLOOKUP(A114,class!A$1:B$455,2,FALSE)</f>
        <v>Shire District</v>
      </c>
      <c r="C114" t="str">
        <f>IF(B114="Shire District",VLOOKUP(A114,counties!A$2:B$271,2,FALSE),"")</f>
        <v>Hampshire</v>
      </c>
      <c r="D114" t="str">
        <f>VLOOKUP($A114,classifications!$A$3:$C$336,3,FALSE)</f>
        <v>Predominantly Urban</v>
      </c>
      <c r="E114" s="59">
        <f>VLOOKUP($A114,'2015'!$L$3:$P$385,E$5,FALSE)</f>
        <v>36.619999999999997</v>
      </c>
      <c r="F114" s="59">
        <f>VLOOKUP($A114,'2015'!$L$3:$P$385,F$5,FALSE)</f>
        <v>5.16</v>
      </c>
      <c r="G114" s="59">
        <f>100*VLOOKUP($A114,'2015'!$L$3:$P$385,G$5,FALSE)</f>
        <v>14.090660841070498</v>
      </c>
      <c r="I114" s="59">
        <f>VLOOKUP($A114,'2016'!$L$3:$P$385,I$5,FALSE)</f>
        <v>36.82</v>
      </c>
      <c r="J114" s="59">
        <f>VLOOKUP($A114,'2016'!$L$3:$P$385,J$5,FALSE)</f>
        <v>4.8499999999999996</v>
      </c>
      <c r="K114" s="59">
        <f>100*VLOOKUP($A114,'2016'!$L$3:$P$385,K$5,FALSE)</f>
        <v>13.1721890277023</v>
      </c>
      <c r="M114" s="59">
        <f>VLOOKUP($A114,'2017'!$L$3:$P$385,M$5,FALSE)</f>
        <v>36.93</v>
      </c>
      <c r="N114" s="59">
        <f>VLOOKUP($A114,'2017'!$L$3:$P$385,N$5,FALSE)</f>
        <v>4.8499999999999996</v>
      </c>
      <c r="O114" s="59">
        <f>100*VLOOKUP($A114,'2017'!$L$3:$P$385,O$5,FALSE)</f>
        <v>13.1329542377471</v>
      </c>
      <c r="Q114" s="59">
        <f>VLOOKUP($A114,'2018'!$L$3:$P$385,Q$5,FALSE)</f>
        <v>37.130000000000003</v>
      </c>
      <c r="R114" s="59">
        <f>VLOOKUP($A114,'2018'!$L$3:$P$385,R$5,FALSE)</f>
        <v>4.79</v>
      </c>
      <c r="S114" s="59">
        <f>100*VLOOKUP($A114,'2018'!$L$3:$P$385,S$5,FALSE)</f>
        <v>12.900619445192598</v>
      </c>
      <c r="U114" s="59">
        <f>VLOOKUP($A114,'2019'!$L$3:$P$385,U$5,FALSE)</f>
        <v>37.19</v>
      </c>
      <c r="V114" s="59">
        <f>VLOOKUP($A114,'2019'!$L$3:$P$385,V$5,FALSE)</f>
        <v>4.74</v>
      </c>
      <c r="W114" s="59">
        <f>100*VLOOKUP($A114,'2019'!$L$3:$P$385,W$5,FALSE)</f>
        <v>12.745361656359201</v>
      </c>
      <c r="Y114" s="59">
        <f>VLOOKUP($A114,'2020'!$C$3:$G$385,Y$5,FALSE)</f>
        <v>37.35</v>
      </c>
      <c r="Z114" s="59">
        <f>VLOOKUP($A114,'2020'!$C$3:$G$385,Z$5,FALSE)</f>
        <v>4.8099999999999996</v>
      </c>
      <c r="AA114" s="59">
        <f>100*VLOOKUP($A114,'2020'!$C$3:$G$385,AA$5,FALSE)</f>
        <v>12.8781793842035</v>
      </c>
      <c r="AC114" s="59">
        <f>VLOOKUP($A114,'2021'!$C$3:$G$385,AC$5,FALSE)</f>
        <v>37.64</v>
      </c>
      <c r="AD114" s="59">
        <f>VLOOKUP($A114,'2021'!$C$3:$G$385,AD$5,FALSE)</f>
        <v>5.05</v>
      </c>
      <c r="AE114" s="59">
        <f>100*VLOOKUP($A114,'2021'!$C$3:$G$385,AE$5,FALSE)</f>
        <v>13.416578108395299</v>
      </c>
    </row>
    <row r="115" spans="1:31" x14ac:dyDescent="0.3">
      <c r="A115" t="s">
        <v>246</v>
      </c>
      <c r="B115" t="str">
        <f>VLOOKUP(A115,class!A$1:B$455,2,FALSE)</f>
        <v>Shire District</v>
      </c>
      <c r="C115" t="str">
        <f>IF(B115="Shire District",VLOOKUP(A115,counties!A$2:B$271,2,FALSE),"")</f>
        <v>Kent</v>
      </c>
      <c r="D115" t="str">
        <f>VLOOKUP($A115,classifications!$A$3:$C$336,3,FALSE)</f>
        <v>Predominantly Urban</v>
      </c>
      <c r="E115" s="59">
        <f>VLOOKUP($A115,'2015'!$L$3:$P$385,E$5,FALSE)</f>
        <v>42.38</v>
      </c>
      <c r="F115" s="59">
        <f>VLOOKUP($A115,'2015'!$L$3:$P$385,F$5,FALSE)</f>
        <v>3.56</v>
      </c>
      <c r="G115" s="59">
        <f>100*VLOOKUP($A115,'2015'!$L$3:$P$385,G$5,FALSE)</f>
        <v>8.4001887682869292</v>
      </c>
      <c r="I115" s="59">
        <f>VLOOKUP($A115,'2016'!$L$3:$P$385,I$5,FALSE)</f>
        <v>42.53</v>
      </c>
      <c r="J115" s="59">
        <f>VLOOKUP($A115,'2016'!$L$3:$P$385,J$5,FALSE)</f>
        <v>3.43</v>
      </c>
      <c r="K115" s="59">
        <f>100*VLOOKUP($A115,'2016'!$L$3:$P$385,K$5,FALSE)</f>
        <v>8.0648953679755504</v>
      </c>
      <c r="M115" s="59">
        <f>VLOOKUP($A115,'2017'!$L$3:$P$385,M$5,FALSE)</f>
        <v>42.71</v>
      </c>
      <c r="N115" s="59">
        <f>VLOOKUP($A115,'2017'!$L$3:$P$385,N$5,FALSE)</f>
        <v>3.29</v>
      </c>
      <c r="O115" s="59">
        <f>100*VLOOKUP($A115,'2017'!$L$3:$P$385,O$5,FALSE)</f>
        <v>7.7031140248185404</v>
      </c>
      <c r="Q115" s="59">
        <f>VLOOKUP($A115,'2018'!$L$3:$P$385,Q$5,FALSE)</f>
        <v>43.01</v>
      </c>
      <c r="R115" s="59">
        <f>VLOOKUP($A115,'2018'!$L$3:$P$385,R$5,FALSE)</f>
        <v>3.25</v>
      </c>
      <c r="S115" s="59">
        <f>100*VLOOKUP($A115,'2018'!$L$3:$P$385,S$5,FALSE)</f>
        <v>7.5563822366891396</v>
      </c>
      <c r="U115" s="59">
        <f>VLOOKUP($A115,'2019'!$L$3:$P$385,U$5,FALSE)</f>
        <v>43.36</v>
      </c>
      <c r="V115" s="59">
        <f>VLOOKUP($A115,'2019'!$L$3:$P$385,V$5,FALSE)</f>
        <v>3.27</v>
      </c>
      <c r="W115" s="59">
        <f>100*VLOOKUP($A115,'2019'!$L$3:$P$385,W$5,FALSE)</f>
        <v>7.5415129151291502</v>
      </c>
      <c r="Y115" s="59">
        <f>VLOOKUP($A115,'2020'!$C$3:$G$385,Y$5,FALSE)</f>
        <v>43.47</v>
      </c>
      <c r="Z115" s="59">
        <f>VLOOKUP($A115,'2020'!$C$3:$G$385,Z$5,FALSE)</f>
        <v>3.27</v>
      </c>
      <c r="AA115" s="59">
        <f>100*VLOOKUP($A115,'2020'!$C$3:$G$385,AA$5,FALSE)</f>
        <v>7.5224292615596999</v>
      </c>
      <c r="AC115" s="59">
        <f>VLOOKUP($A115,'2021'!$C$3:$G$385,AC$5,FALSE)</f>
        <v>43.67</v>
      </c>
      <c r="AD115" s="59">
        <f>VLOOKUP($A115,'2021'!$C$3:$G$385,AD$5,FALSE)</f>
        <v>3.21</v>
      </c>
      <c r="AE115" s="59">
        <f>100*VLOOKUP($A115,'2021'!$C$3:$G$385,AE$5,FALSE)</f>
        <v>7.3505839248912297</v>
      </c>
    </row>
    <row r="116" spans="1:31" x14ac:dyDescent="0.3">
      <c r="A116" t="s">
        <v>271</v>
      </c>
      <c r="B116" t="str">
        <f>VLOOKUP(A116,class!A$1:B$455,2,FALSE)</f>
        <v>Shire District</v>
      </c>
      <c r="C116" t="str">
        <f>IF(B116="Shire District",VLOOKUP(A116,counties!A$2:B$271,2,FALSE),"")</f>
        <v>Norfolk</v>
      </c>
      <c r="D116" t="str">
        <f>VLOOKUP($A116,classifications!$A$3:$C$336,3,FALSE)</f>
        <v>Urban with Significant Rural</v>
      </c>
      <c r="E116" s="59">
        <f>VLOOKUP($A116,'2015'!$L$3:$P$385,E$5,FALSE)</f>
        <v>47.09</v>
      </c>
      <c r="F116" s="59">
        <f>VLOOKUP($A116,'2015'!$L$3:$P$385,F$5,FALSE)</f>
        <v>14.51</v>
      </c>
      <c r="G116" s="59">
        <f>100*VLOOKUP($A116,'2015'!$L$3:$P$385,G$5,FALSE)</f>
        <v>30.813336164790801</v>
      </c>
      <c r="I116" s="59">
        <f>VLOOKUP($A116,'2016'!$L$3:$P$385,I$5,FALSE)</f>
        <v>47.43</v>
      </c>
      <c r="J116" s="59">
        <f>VLOOKUP($A116,'2016'!$L$3:$P$385,J$5,FALSE)</f>
        <v>14.56</v>
      </c>
      <c r="K116" s="59">
        <f>100*VLOOKUP($A116,'2016'!$L$3:$P$385,K$5,FALSE)</f>
        <v>30.6978705460679</v>
      </c>
      <c r="M116" s="59">
        <f>VLOOKUP($A116,'2017'!$L$3:$P$385,M$5,FALSE)</f>
        <v>47.65</v>
      </c>
      <c r="N116" s="59">
        <f>VLOOKUP($A116,'2017'!$L$3:$P$385,N$5,FALSE)</f>
        <v>14.58</v>
      </c>
      <c r="O116" s="59">
        <f>100*VLOOKUP($A116,'2017'!$L$3:$P$385,O$5,FALSE)</f>
        <v>30.598111227702002</v>
      </c>
      <c r="Q116" s="59">
        <f>VLOOKUP($A116,'2018'!$L$3:$P$385,Q$5,FALSE)</f>
        <v>47.78</v>
      </c>
      <c r="R116" s="59">
        <f>VLOOKUP($A116,'2018'!$L$3:$P$385,R$5,FALSE)</f>
        <v>14.36</v>
      </c>
      <c r="S116" s="59">
        <f>100*VLOOKUP($A116,'2018'!$L$3:$P$385,S$5,FALSE)</f>
        <v>30.054416073670996</v>
      </c>
      <c r="U116" s="59">
        <f>VLOOKUP($A116,'2019'!$L$3:$P$385,U$5,FALSE)</f>
        <v>47.96</v>
      </c>
      <c r="V116" s="59">
        <f>VLOOKUP($A116,'2019'!$L$3:$P$385,V$5,FALSE)</f>
        <v>14.06</v>
      </c>
      <c r="W116" s="59">
        <f>100*VLOOKUP($A116,'2019'!$L$3:$P$385,W$5,FALSE)</f>
        <v>29.3160967472894</v>
      </c>
      <c r="Y116" s="59">
        <f>VLOOKUP($A116,'2020'!$C$3:$G$385,Y$5,FALSE)</f>
        <v>48.2</v>
      </c>
      <c r="Z116" s="59">
        <f>VLOOKUP($A116,'2020'!$C$3:$G$385,Z$5,FALSE)</f>
        <v>14.01</v>
      </c>
      <c r="AA116" s="59">
        <f>100*VLOOKUP($A116,'2020'!$C$3:$G$385,AA$5,FALSE)</f>
        <v>29.066390041493801</v>
      </c>
      <c r="AC116" s="59">
        <f>VLOOKUP($A116,'2021'!$C$3:$G$385,AC$5,FALSE)</f>
        <v>48.65</v>
      </c>
      <c r="AD116" s="59">
        <f>VLOOKUP($A116,'2021'!$C$3:$G$385,AD$5,FALSE)</f>
        <v>14.21</v>
      </c>
      <c r="AE116" s="59">
        <f>100*VLOOKUP($A116,'2021'!$C$3:$G$385,AE$5,FALSE)</f>
        <v>29.208633093525201</v>
      </c>
    </row>
    <row r="117" spans="1:31" x14ac:dyDescent="0.3">
      <c r="A117" t="s">
        <v>370</v>
      </c>
      <c r="B117" t="str">
        <f>VLOOKUP(A117,class!A$1:B$455,2,FALSE)</f>
        <v>London Borough</v>
      </c>
      <c r="C117" t="str">
        <f>IF(B117="Shire District",VLOOKUP(A117,counties!A$2:B$271,2,FALSE),"")</f>
        <v/>
      </c>
      <c r="D117" t="str">
        <f>VLOOKUP($A117,classifications!$A$3:$C$336,3,FALSE)</f>
        <v>Predominantly Urban</v>
      </c>
      <c r="E117" s="59">
        <f>VLOOKUP($A117,'2015'!$L$3:$P$385,E$5,FALSE)</f>
        <v>108.78</v>
      </c>
      <c r="F117" s="59">
        <f>VLOOKUP($A117,'2015'!$L$3:$P$385,F$5,FALSE)</f>
        <v>16.2</v>
      </c>
      <c r="G117" s="59">
        <f>100*VLOOKUP($A117,'2015'!$L$3:$P$385,G$5,FALSE)</f>
        <v>14.892443463871999</v>
      </c>
      <c r="I117" s="59">
        <f>VLOOKUP($A117,'2016'!$L$3:$P$385,I$5,FALSE)</f>
        <v>111.3</v>
      </c>
      <c r="J117" s="59">
        <f>VLOOKUP($A117,'2016'!$L$3:$P$385,J$5,FALSE)</f>
        <v>18.38</v>
      </c>
      <c r="K117" s="59">
        <f>100*VLOOKUP($A117,'2016'!$L$3:$P$385,K$5,FALSE)</f>
        <v>16.513926325247098</v>
      </c>
      <c r="M117" s="59">
        <f>VLOOKUP($A117,'2017'!$L$3:$P$385,M$5,FALSE)</f>
        <v>113.82</v>
      </c>
      <c r="N117" s="59">
        <f>VLOOKUP($A117,'2017'!$L$3:$P$385,N$5,FALSE)</f>
        <v>20.69</v>
      </c>
      <c r="O117" s="59">
        <f>100*VLOOKUP($A117,'2017'!$L$3:$P$385,O$5,FALSE)</f>
        <v>18.1778246353892</v>
      </c>
      <c r="Q117" s="59">
        <f>VLOOKUP($A117,'2018'!$L$3:$P$385,Q$5,FALSE)</f>
        <v>115.64</v>
      </c>
      <c r="R117" s="59">
        <f>VLOOKUP($A117,'2018'!$L$3:$P$385,R$5,FALSE)</f>
        <v>22.26</v>
      </c>
      <c r="S117" s="59">
        <f>100*VLOOKUP($A117,'2018'!$L$3:$P$385,S$5,FALSE)</f>
        <v>19.249394673123497</v>
      </c>
      <c r="U117" s="59">
        <f>VLOOKUP($A117,'2019'!$L$3:$P$385,U$5,FALSE)</f>
        <v>117.99</v>
      </c>
      <c r="V117" s="59">
        <f>VLOOKUP($A117,'2019'!$L$3:$P$385,V$5,FALSE)</f>
        <v>24.49</v>
      </c>
      <c r="W117" s="59">
        <f>100*VLOOKUP($A117,'2019'!$L$3:$P$385,W$5,FALSE)</f>
        <v>20.755996270870401</v>
      </c>
      <c r="Y117" s="59">
        <f>VLOOKUP($A117,'2020'!$C$3:$G$385,Y$5,FALSE)</f>
        <v>119.91</v>
      </c>
      <c r="Z117" s="59">
        <f>VLOOKUP($A117,'2020'!$C$3:$G$385,Z$5,FALSE)</f>
        <v>26.43</v>
      </c>
      <c r="AA117" s="59">
        <f>100*VLOOKUP($A117,'2020'!$C$3:$G$385,AA$5,FALSE)</f>
        <v>22.041531148361301</v>
      </c>
      <c r="AC117" s="59">
        <f>VLOOKUP($A117,'2021'!$C$3:$G$385,AC$5,FALSE)</f>
        <v>120.9</v>
      </c>
      <c r="AD117" s="59">
        <f>VLOOKUP($A117,'2021'!$C$3:$G$385,AD$5,FALSE)</f>
        <v>27.36</v>
      </c>
      <c r="AE117" s="59">
        <f>100*VLOOKUP($A117,'2021'!$C$3:$G$385,AE$5,FALSE)</f>
        <v>22.630272952853598</v>
      </c>
    </row>
    <row r="118" spans="1:31" x14ac:dyDescent="0.3">
      <c r="A118" t="s">
        <v>303</v>
      </c>
      <c r="B118" t="str">
        <f>VLOOKUP(A118,class!A$1:B$455,2,FALSE)</f>
        <v>Shire District</v>
      </c>
      <c r="C118" t="str">
        <f>IF(B118="Shire District",VLOOKUP(A118,counties!A$2:B$271,2,FALSE),"")</f>
        <v>Surrey</v>
      </c>
      <c r="D118" t="str">
        <f>VLOOKUP($A118,classifications!$A$3:$C$336,3,FALSE)</f>
        <v>Predominantly Urban</v>
      </c>
      <c r="E118" s="59">
        <f>VLOOKUP($A118,'2015'!$L$3:$P$385,E$5,FALSE)</f>
        <v>56.92</v>
      </c>
      <c r="F118" s="59">
        <f>VLOOKUP($A118,'2015'!$L$3:$P$385,F$5,FALSE)</f>
        <v>6.47</v>
      </c>
      <c r="G118" s="59">
        <f>100*VLOOKUP($A118,'2015'!$L$3:$P$385,G$5,FALSE)</f>
        <v>11.366830639493999</v>
      </c>
      <c r="I118" s="59">
        <f>VLOOKUP($A118,'2016'!$L$3:$P$385,I$5,FALSE)</f>
        <v>57.46</v>
      </c>
      <c r="J118" s="59">
        <f>VLOOKUP($A118,'2016'!$L$3:$P$385,J$5,FALSE)</f>
        <v>6.58</v>
      </c>
      <c r="K118" s="59">
        <f>100*VLOOKUP($A118,'2016'!$L$3:$P$385,K$5,FALSE)</f>
        <v>11.451444483118699</v>
      </c>
      <c r="M118" s="59">
        <f>VLOOKUP($A118,'2017'!$L$3:$P$385,M$5,FALSE)</f>
        <v>57.76</v>
      </c>
      <c r="N118" s="59">
        <f>VLOOKUP($A118,'2017'!$L$3:$P$385,N$5,FALSE)</f>
        <v>6.64</v>
      </c>
      <c r="O118" s="59">
        <f>100*VLOOKUP($A118,'2017'!$L$3:$P$385,O$5,FALSE)</f>
        <v>11.4958448753463</v>
      </c>
      <c r="Q118" s="59">
        <f>VLOOKUP($A118,'2018'!$L$3:$P$385,Q$5,FALSE)</f>
        <v>58.18</v>
      </c>
      <c r="R118" s="59">
        <f>VLOOKUP($A118,'2018'!$L$3:$P$385,R$5,FALSE)</f>
        <v>6.82</v>
      </c>
      <c r="S118" s="59">
        <f>100*VLOOKUP($A118,'2018'!$L$3:$P$385,S$5,FALSE)</f>
        <v>11.7222413200413</v>
      </c>
      <c r="U118" s="59">
        <f>VLOOKUP($A118,'2019'!$L$3:$P$385,U$5,FALSE)</f>
        <v>58.66</v>
      </c>
      <c r="V118" s="59">
        <f>VLOOKUP($A118,'2019'!$L$3:$P$385,V$5,FALSE)</f>
        <v>6.99</v>
      </c>
      <c r="W118" s="59">
        <f>100*VLOOKUP($A118,'2019'!$L$3:$P$385,W$5,FALSE)</f>
        <v>11.9161268325946</v>
      </c>
      <c r="Y118" s="59">
        <f>VLOOKUP($A118,'2020'!$C$3:$G$385,Y$5,FALSE)</f>
        <v>59.03</v>
      </c>
      <c r="Z118" s="59">
        <f>VLOOKUP($A118,'2020'!$C$3:$G$385,Z$5,FALSE)</f>
        <v>6.94</v>
      </c>
      <c r="AA118" s="59">
        <f>100*VLOOKUP($A118,'2020'!$C$3:$G$385,AA$5,FALSE)</f>
        <v>11.756733864136901</v>
      </c>
      <c r="AC118" s="59">
        <f>VLOOKUP($A118,'2021'!$C$3:$G$385,AC$5,FALSE)</f>
        <v>59.46</v>
      </c>
      <c r="AD118" s="59">
        <f>VLOOKUP($A118,'2021'!$C$3:$G$385,AD$5,FALSE)</f>
        <v>6.86</v>
      </c>
      <c r="AE118" s="59">
        <f>100*VLOOKUP($A118,'2021'!$C$3:$G$385,AE$5,FALSE)</f>
        <v>11.5371678439287</v>
      </c>
    </row>
    <row r="119" spans="1:31" x14ac:dyDescent="0.3">
      <c r="A119" t="s">
        <v>371</v>
      </c>
      <c r="B119" t="str">
        <f>VLOOKUP(A119,class!A$1:B$455,2,FALSE)</f>
        <v>London Borough</v>
      </c>
      <c r="C119" t="str">
        <f>IF(B119="Shire District",VLOOKUP(A119,counties!A$2:B$271,2,FALSE),"")</f>
        <v/>
      </c>
      <c r="D119" t="str">
        <f>VLOOKUP($A119,classifications!$A$3:$C$336,3,FALSE)</f>
        <v>Predominantly Urban</v>
      </c>
      <c r="E119" s="59">
        <f>VLOOKUP($A119,'2015'!$L$3:$P$385,E$5,FALSE)</f>
        <v>108.72</v>
      </c>
      <c r="F119" s="59">
        <f>VLOOKUP($A119,'2015'!$L$3:$P$385,F$5,FALSE)</f>
        <v>17.489999999999998</v>
      </c>
      <c r="G119" s="59">
        <f>100*VLOOKUP($A119,'2015'!$L$3:$P$385,G$5,FALSE)</f>
        <v>16.087196467991198</v>
      </c>
      <c r="I119" s="59">
        <f>VLOOKUP($A119,'2016'!$L$3:$P$385,I$5,FALSE)</f>
        <v>111.12</v>
      </c>
      <c r="J119" s="59">
        <f>VLOOKUP($A119,'2016'!$L$3:$P$385,J$5,FALSE)</f>
        <v>19.420000000000002</v>
      </c>
      <c r="K119" s="59">
        <f>100*VLOOKUP($A119,'2016'!$L$3:$P$385,K$5,FALSE)</f>
        <v>17.476601871850299</v>
      </c>
      <c r="M119" s="59">
        <f>VLOOKUP($A119,'2017'!$L$3:$P$385,M$5,FALSE)</f>
        <v>112.57</v>
      </c>
      <c r="N119" s="59">
        <f>VLOOKUP($A119,'2017'!$L$3:$P$385,N$5,FALSE)</f>
        <v>20.71</v>
      </c>
      <c r="O119" s="59">
        <f>100*VLOOKUP($A119,'2017'!$L$3:$P$385,O$5,FALSE)</f>
        <v>18.397441591898399</v>
      </c>
      <c r="Q119" s="59">
        <f>VLOOKUP($A119,'2018'!$L$3:$P$385,Q$5,FALSE)</f>
        <v>113.86</v>
      </c>
      <c r="R119" s="59">
        <f>VLOOKUP($A119,'2018'!$L$3:$P$385,R$5,FALSE)</f>
        <v>21.92</v>
      </c>
      <c r="S119" s="59">
        <f>100*VLOOKUP($A119,'2018'!$L$3:$P$385,S$5,FALSE)</f>
        <v>19.2517126295451</v>
      </c>
      <c r="U119" s="59">
        <f>VLOOKUP($A119,'2019'!$L$3:$P$385,U$5,FALSE)</f>
        <v>115.3</v>
      </c>
      <c r="V119" s="59">
        <f>VLOOKUP($A119,'2019'!$L$3:$P$385,V$5,FALSE)</f>
        <v>23.06</v>
      </c>
      <c r="W119" s="59">
        <f>100*VLOOKUP($A119,'2019'!$L$3:$P$385,W$5,FALSE)</f>
        <v>20</v>
      </c>
      <c r="Y119" s="59">
        <f>VLOOKUP($A119,'2020'!$C$3:$G$385,Y$5,FALSE)</f>
        <v>116.51</v>
      </c>
      <c r="Z119" s="59">
        <f>VLOOKUP($A119,'2020'!$C$3:$G$385,Z$5,FALSE)</f>
        <v>24.13</v>
      </c>
      <c r="AA119" s="59">
        <f>100*VLOOKUP($A119,'2020'!$C$3:$G$385,AA$5,FALSE)</f>
        <v>20.710668612136299</v>
      </c>
      <c r="AC119" s="59">
        <f>VLOOKUP($A119,'2021'!$C$3:$G$385,AC$5,FALSE)</f>
        <v>118.02</v>
      </c>
      <c r="AD119" s="59">
        <f>VLOOKUP($A119,'2021'!$C$3:$G$385,AD$5,FALSE)</f>
        <v>25.7</v>
      </c>
      <c r="AE119" s="59">
        <f>100*VLOOKUP($A119,'2021'!$C$3:$G$385,AE$5,FALSE)</f>
        <v>21.7759701745467</v>
      </c>
    </row>
    <row r="120" spans="1:31" x14ac:dyDescent="0.3">
      <c r="A120" t="s">
        <v>132</v>
      </c>
      <c r="B120" t="str">
        <f>VLOOKUP(A120,class!A$1:B$455,2,FALSE)</f>
        <v>Unitary Authority</v>
      </c>
      <c r="C120" t="str">
        <f>IF(B120="Shire District",VLOOKUP(A120,counties!A$2:B$271,2,FALSE),"")</f>
        <v/>
      </c>
      <c r="D120" t="str">
        <f>VLOOKUP($A120,classifications!$A$3:$C$336,3,FALSE)</f>
        <v>Predominantly Urban</v>
      </c>
      <c r="E120" s="59">
        <f>VLOOKUP($A120,'2015'!$L$3:$P$385,E$5,FALSE)</f>
        <v>55.43</v>
      </c>
      <c r="F120" s="59">
        <f>VLOOKUP($A120,'2015'!$L$3:$P$385,F$5,FALSE)</f>
        <v>1.73</v>
      </c>
      <c r="G120" s="59">
        <f>100*VLOOKUP($A120,'2015'!$L$3:$P$385,G$5,FALSE)</f>
        <v>3.1210535810932702</v>
      </c>
      <c r="I120" s="59">
        <f>VLOOKUP($A120,'2016'!$L$3:$P$385,I$5,FALSE)</f>
        <v>55.81</v>
      </c>
      <c r="J120" s="59">
        <f>VLOOKUP($A120,'2016'!$L$3:$P$385,J$5,FALSE)</f>
        <v>1.07</v>
      </c>
      <c r="K120" s="59">
        <f>100*VLOOKUP($A120,'2016'!$L$3:$P$385,K$5,FALSE)</f>
        <v>1.91721913635549</v>
      </c>
      <c r="M120" s="59">
        <f>VLOOKUP($A120,'2017'!$L$3:$P$385,M$5,FALSE)</f>
        <v>56.41</v>
      </c>
      <c r="N120" s="59">
        <f>VLOOKUP($A120,'2017'!$L$3:$P$385,N$5,FALSE)</f>
        <v>1.4</v>
      </c>
      <c r="O120" s="59">
        <f>100*VLOOKUP($A120,'2017'!$L$3:$P$385,O$5,FALSE)</f>
        <v>2.4818294628611901</v>
      </c>
      <c r="Q120" s="59">
        <f>VLOOKUP($A120,'2018'!$L$3:$P$385,Q$5,FALSE)</f>
        <v>57.09</v>
      </c>
      <c r="R120" s="59">
        <f>VLOOKUP($A120,'2018'!$L$3:$P$385,R$5,FALSE)</f>
        <v>1.42</v>
      </c>
      <c r="S120" s="59">
        <f>100*VLOOKUP($A120,'2018'!$L$3:$P$385,S$5,FALSE)</f>
        <v>2.4873007531967102</v>
      </c>
      <c r="U120" s="59">
        <f>VLOOKUP($A120,'2019'!$L$3:$P$385,U$5,FALSE)</f>
        <v>57.71</v>
      </c>
      <c r="V120" s="59">
        <f>VLOOKUP($A120,'2019'!$L$3:$P$385,V$5,FALSE)</f>
        <v>1.81</v>
      </c>
      <c r="W120" s="59">
        <f>100*VLOOKUP($A120,'2019'!$L$3:$P$385,W$5,FALSE)</f>
        <v>3.1363715127360901</v>
      </c>
      <c r="Y120" s="59">
        <f>VLOOKUP($A120,'2020'!$C$3:$G$385,Y$5,FALSE)</f>
        <v>58.05</v>
      </c>
      <c r="Z120" s="59">
        <f>VLOOKUP($A120,'2020'!$C$3:$G$385,Z$5,FALSE)</f>
        <v>2.09</v>
      </c>
      <c r="AA120" s="59">
        <f>100*VLOOKUP($A120,'2020'!$C$3:$G$385,AA$5,FALSE)</f>
        <v>3.6003445305770896</v>
      </c>
      <c r="AC120" s="59">
        <f>VLOOKUP($A120,'2021'!$C$3:$G$385,AC$5,FALSE)</f>
        <v>58.41</v>
      </c>
      <c r="AD120" s="59">
        <f>VLOOKUP($A120,'2021'!$C$3:$G$385,AD$5,FALSE)</f>
        <v>2.25</v>
      </c>
      <c r="AE120" s="59">
        <f>100*VLOOKUP($A120,'2021'!$C$3:$G$385,AE$5,FALSE)</f>
        <v>3.8520801232665605</v>
      </c>
    </row>
    <row r="121" spans="1:31" x14ac:dyDescent="0.3">
      <c r="A121" t="s">
        <v>48</v>
      </c>
      <c r="B121" t="str">
        <f>VLOOKUP(A121,class!A$1:B$455,2,FALSE)</f>
        <v>Shire District</v>
      </c>
      <c r="C121" t="str">
        <f>IF(B121="Shire District",VLOOKUP(A121,counties!A$2:B$271,2,FALSE),"")</f>
        <v>North Yorkshire</v>
      </c>
      <c r="D121" t="str">
        <f>VLOOKUP($A121,classifications!$A$3:$C$336,3,FALSE)</f>
        <v>Predominantly Rural</v>
      </c>
      <c r="E121" s="59">
        <f>VLOOKUP($A121,'2015'!$L$3:$P$385,E$5,FALSE)</f>
        <v>40.25</v>
      </c>
      <c r="F121" s="59">
        <f>VLOOKUP($A121,'2015'!$L$3:$P$385,F$5,FALSE)</f>
        <v>15.94</v>
      </c>
      <c r="G121" s="59">
        <f>100*VLOOKUP($A121,'2015'!$L$3:$P$385,G$5,FALSE)</f>
        <v>39.602484472049696</v>
      </c>
      <c r="I121" s="59">
        <f>VLOOKUP($A121,'2016'!$L$3:$P$385,I$5,FALSE)</f>
        <v>40.619999999999997</v>
      </c>
      <c r="J121" s="59">
        <f>VLOOKUP($A121,'2016'!$L$3:$P$385,J$5,FALSE)</f>
        <v>15.68</v>
      </c>
      <c r="K121" s="59">
        <f>100*VLOOKUP($A121,'2016'!$L$3:$P$385,K$5,FALSE)</f>
        <v>38.601674052191001</v>
      </c>
      <c r="M121" s="59">
        <f>VLOOKUP($A121,'2017'!$L$3:$P$385,M$5,FALSE)</f>
        <v>41.13</v>
      </c>
      <c r="N121" s="59">
        <f>VLOOKUP($A121,'2017'!$L$3:$P$385,N$5,FALSE)</f>
        <v>15.92</v>
      </c>
      <c r="O121" s="59">
        <f>100*VLOOKUP($A121,'2017'!$L$3:$P$385,O$5,FALSE)</f>
        <v>38.7065402382689</v>
      </c>
      <c r="Q121" s="59">
        <f>VLOOKUP($A121,'2018'!$L$3:$P$385,Q$5,FALSE)</f>
        <v>41.61</v>
      </c>
      <c r="R121" s="59">
        <f>VLOOKUP($A121,'2018'!$L$3:$P$385,R$5,FALSE)</f>
        <v>15.6</v>
      </c>
      <c r="S121" s="59">
        <f>100*VLOOKUP($A121,'2018'!$L$3:$P$385,S$5,FALSE)</f>
        <v>37.490987743330898</v>
      </c>
      <c r="U121" s="59">
        <f>VLOOKUP($A121,'2019'!$L$3:$P$385,U$5,FALSE)</f>
        <v>42.11</v>
      </c>
      <c r="V121" s="59">
        <f>VLOOKUP($A121,'2019'!$L$3:$P$385,V$5,FALSE)</f>
        <v>15.45</v>
      </c>
      <c r="W121" s="59">
        <f>100*VLOOKUP($A121,'2019'!$L$3:$P$385,W$5,FALSE)</f>
        <v>36.689622417477999</v>
      </c>
      <c r="Y121" s="59">
        <f>VLOOKUP($A121,'2020'!$C$3:$G$385,Y$5,FALSE)</f>
        <v>42.65</v>
      </c>
      <c r="Z121" s="59">
        <f>VLOOKUP($A121,'2020'!$C$3:$G$385,Z$5,FALSE)</f>
        <v>15.71</v>
      </c>
      <c r="AA121" s="59">
        <f>100*VLOOKUP($A121,'2020'!$C$3:$G$385,AA$5,FALSE)</f>
        <v>36.8347010550997</v>
      </c>
      <c r="AC121" s="59">
        <f>VLOOKUP($A121,'2021'!$C$3:$G$385,AC$5,FALSE)</f>
        <v>43.28</v>
      </c>
      <c r="AD121" s="59">
        <f>VLOOKUP($A121,'2021'!$C$3:$G$385,AD$5,FALSE)</f>
        <v>15.89</v>
      </c>
      <c r="AE121" s="59">
        <f>100*VLOOKUP($A121,'2021'!$C$3:$G$385,AE$5,FALSE)</f>
        <v>36.714417744916801</v>
      </c>
    </row>
    <row r="122" spans="1:31" x14ac:dyDescent="0.3">
      <c r="A122" t="s">
        <v>372</v>
      </c>
      <c r="B122" t="str">
        <f>VLOOKUP(A122,class!A$1:B$455,2,FALSE)</f>
        <v>London Borough</v>
      </c>
      <c r="C122" t="str">
        <f>IF(B122="Shire District",VLOOKUP(A122,counties!A$2:B$271,2,FALSE),"")</f>
        <v/>
      </c>
      <c r="D122" t="str">
        <f>VLOOKUP($A122,classifications!$A$3:$C$336,3,FALSE)</f>
        <v>Predominantly Urban</v>
      </c>
      <c r="E122" s="59">
        <f>VLOOKUP($A122,'2015'!$L$3:$P$385,E$5,FALSE)</f>
        <v>85.09</v>
      </c>
      <c r="F122" s="59">
        <f>VLOOKUP($A122,'2015'!$L$3:$P$385,F$5,FALSE)</f>
        <v>10.34</v>
      </c>
      <c r="G122" s="59">
        <f>100*VLOOKUP($A122,'2015'!$L$3:$P$385,G$5,FALSE)</f>
        <v>12.1518392290516</v>
      </c>
      <c r="I122" s="59">
        <f>VLOOKUP($A122,'2016'!$L$3:$P$385,I$5,FALSE)</f>
        <v>86.46</v>
      </c>
      <c r="J122" s="59">
        <f>VLOOKUP($A122,'2016'!$L$3:$P$385,J$5,FALSE)</f>
        <v>11.63</v>
      </c>
      <c r="K122" s="59">
        <f>100*VLOOKUP($A122,'2016'!$L$3:$P$385,K$5,FALSE)</f>
        <v>13.4513069627573</v>
      </c>
      <c r="M122" s="59">
        <f>VLOOKUP($A122,'2017'!$L$3:$P$385,M$5,FALSE)</f>
        <v>87.37</v>
      </c>
      <c r="N122" s="59">
        <f>VLOOKUP($A122,'2017'!$L$3:$P$385,N$5,FALSE)</f>
        <v>12.44</v>
      </c>
      <c r="O122" s="59">
        <f>100*VLOOKUP($A122,'2017'!$L$3:$P$385,O$5,FALSE)</f>
        <v>14.2382968982488</v>
      </c>
      <c r="Q122" s="59">
        <f>VLOOKUP($A122,'2018'!$L$3:$P$385,Q$5,FALSE)</f>
        <v>88.18</v>
      </c>
      <c r="R122" s="59">
        <f>VLOOKUP($A122,'2018'!$L$3:$P$385,R$5,FALSE)</f>
        <v>13.34</v>
      </c>
      <c r="S122" s="59">
        <f>100*VLOOKUP($A122,'2018'!$L$3:$P$385,S$5,FALSE)</f>
        <v>15.128146972102499</v>
      </c>
      <c r="U122" s="59">
        <f>VLOOKUP($A122,'2019'!$L$3:$P$385,U$5,FALSE)</f>
        <v>89.88</v>
      </c>
      <c r="V122" s="59">
        <f>VLOOKUP($A122,'2019'!$L$3:$P$385,V$5,FALSE)</f>
        <v>14.93</v>
      </c>
      <c r="W122" s="59">
        <f>100*VLOOKUP($A122,'2019'!$L$3:$P$385,W$5,FALSE)</f>
        <v>16.611036938139701</v>
      </c>
      <c r="Y122" s="59">
        <f>VLOOKUP($A122,'2020'!$C$3:$G$385,Y$5,FALSE)</f>
        <v>90.52</v>
      </c>
      <c r="Z122" s="59">
        <f>VLOOKUP($A122,'2020'!$C$3:$G$385,Z$5,FALSE)</f>
        <v>15.35</v>
      </c>
      <c r="AA122" s="59">
        <f>100*VLOOKUP($A122,'2020'!$C$3:$G$385,AA$5,FALSE)</f>
        <v>16.9575784357048</v>
      </c>
      <c r="AC122" s="59">
        <f>VLOOKUP($A122,'2021'!$C$3:$G$385,AC$5,FALSE)</f>
        <v>91.5</v>
      </c>
      <c r="AD122" s="59">
        <f>VLOOKUP($A122,'2021'!$C$3:$G$385,AD$5,FALSE)</f>
        <v>16.420000000000002</v>
      </c>
      <c r="AE122" s="59">
        <f>100*VLOOKUP($A122,'2021'!$C$3:$G$385,AE$5,FALSE)</f>
        <v>17.945355191256802</v>
      </c>
    </row>
    <row r="123" spans="1:31" x14ac:dyDescent="0.3">
      <c r="A123" t="s">
        <v>50</v>
      </c>
      <c r="B123" t="str">
        <f>VLOOKUP(A123,class!A$1:B$455,2,FALSE)</f>
        <v>Shire District</v>
      </c>
      <c r="C123" t="str">
        <f>IF(B123="Shire District",VLOOKUP(A123,counties!A$2:B$271,2,FALSE),"")</f>
        <v>Leicestershire</v>
      </c>
      <c r="D123" t="str">
        <f>VLOOKUP($A123,classifications!$A$3:$C$336,3,FALSE)</f>
        <v>Predominantly Rural</v>
      </c>
      <c r="E123" s="59">
        <f>VLOOKUP($A123,'2015'!$L$3:$P$385,E$5,FALSE)</f>
        <v>37.35</v>
      </c>
      <c r="F123" s="59">
        <f>VLOOKUP($A123,'2015'!$L$3:$P$385,F$5,FALSE)</f>
        <v>6.05</v>
      </c>
      <c r="G123" s="59">
        <f>100*VLOOKUP($A123,'2015'!$L$3:$P$385,G$5,FALSE)</f>
        <v>16.198125836680099</v>
      </c>
      <c r="I123" s="59">
        <f>VLOOKUP($A123,'2016'!$L$3:$P$385,I$5,FALSE)</f>
        <v>37.97</v>
      </c>
      <c r="J123" s="59">
        <f>VLOOKUP($A123,'2016'!$L$3:$P$385,J$5,FALSE)</f>
        <v>5.74</v>
      </c>
      <c r="K123" s="59">
        <f>100*VLOOKUP($A123,'2016'!$L$3:$P$385,K$5,FALSE)</f>
        <v>15.1171977877272</v>
      </c>
      <c r="M123" s="59">
        <f>VLOOKUP($A123,'2017'!$L$3:$P$385,M$5,FALSE)</f>
        <v>38.51</v>
      </c>
      <c r="N123" s="59">
        <f>VLOOKUP($A123,'2017'!$L$3:$P$385,N$5,FALSE)</f>
        <v>5.54</v>
      </c>
      <c r="O123" s="59">
        <f>100*VLOOKUP($A123,'2017'!$L$3:$P$385,O$5,FALSE)</f>
        <v>14.385873799013199</v>
      </c>
      <c r="Q123" s="59">
        <f>VLOOKUP($A123,'2018'!$L$3:$P$385,Q$5,FALSE)</f>
        <v>39.090000000000003</v>
      </c>
      <c r="R123" s="59">
        <f>VLOOKUP($A123,'2018'!$L$3:$P$385,R$5,FALSE)</f>
        <v>4.87</v>
      </c>
      <c r="S123" s="59">
        <f>100*VLOOKUP($A123,'2018'!$L$3:$P$385,S$5,FALSE)</f>
        <v>12.4584292657969</v>
      </c>
      <c r="U123" s="59">
        <f>VLOOKUP($A123,'2019'!$L$3:$P$385,U$5,FALSE)</f>
        <v>39.75</v>
      </c>
      <c r="V123" s="59">
        <f>VLOOKUP($A123,'2019'!$L$3:$P$385,V$5,FALSE)</f>
        <v>4.28</v>
      </c>
      <c r="W123" s="59">
        <f>100*VLOOKUP($A123,'2019'!$L$3:$P$385,W$5,FALSE)</f>
        <v>10.767295597484299</v>
      </c>
      <c r="Y123" s="59">
        <f>VLOOKUP($A123,'2020'!$C$3:$G$385,Y$5,FALSE)</f>
        <v>40.630000000000003</v>
      </c>
      <c r="Z123" s="59">
        <f>VLOOKUP($A123,'2020'!$C$3:$G$385,Z$5,FALSE)</f>
        <v>4.91</v>
      </c>
      <c r="AA123" s="59">
        <f>100*VLOOKUP($A123,'2020'!$C$3:$G$385,AA$5,FALSE)</f>
        <v>12.0846665025843</v>
      </c>
      <c r="AC123" s="59">
        <f>VLOOKUP($A123,'2021'!$C$3:$G$385,AC$5,FALSE)</f>
        <v>41.57</v>
      </c>
      <c r="AD123" s="59">
        <f>VLOOKUP($A123,'2021'!$C$3:$G$385,AD$5,FALSE)</f>
        <v>5.0599999999999996</v>
      </c>
      <c r="AE123" s="59">
        <f>100*VLOOKUP($A123,'2021'!$C$3:$G$385,AE$5,FALSE)</f>
        <v>12.172239595862401</v>
      </c>
    </row>
    <row r="124" spans="1:31" x14ac:dyDescent="0.3">
      <c r="A124" t="s">
        <v>373</v>
      </c>
      <c r="B124" t="str">
        <f>VLOOKUP(A124,class!A$1:B$455,2,FALSE)</f>
        <v>London Borough</v>
      </c>
      <c r="C124" t="str">
        <f>IF(B124="Shire District",VLOOKUP(A124,counties!A$2:B$271,2,FALSE),"")</f>
        <v/>
      </c>
      <c r="D124" t="str">
        <f>VLOOKUP($A124,classifications!$A$3:$C$336,3,FALSE)</f>
        <v>Predominantly Urban</v>
      </c>
      <c r="E124" s="59">
        <f>VLOOKUP($A124,'2015'!$L$3:$P$385,E$5,FALSE)</f>
        <v>106.51</v>
      </c>
      <c r="F124" s="59">
        <f>VLOOKUP($A124,'2015'!$L$3:$P$385,F$5,FALSE)</f>
        <v>10.130000000000001</v>
      </c>
      <c r="G124" s="59">
        <f>100*VLOOKUP($A124,'2015'!$L$3:$P$385,G$5,FALSE)</f>
        <v>9.5108440522016693</v>
      </c>
      <c r="I124" s="59">
        <f>VLOOKUP($A124,'2016'!$L$3:$P$385,I$5,FALSE)</f>
        <v>107.33</v>
      </c>
      <c r="J124" s="59">
        <f>VLOOKUP($A124,'2016'!$L$3:$P$385,J$5,FALSE)</f>
        <v>10.84</v>
      </c>
      <c r="K124" s="59">
        <f>100*VLOOKUP($A124,'2016'!$L$3:$P$385,K$5,FALSE)</f>
        <v>10.099692537035301</v>
      </c>
      <c r="M124" s="59">
        <f>VLOOKUP($A124,'2017'!$L$3:$P$385,M$5,FALSE)</f>
        <v>108.21</v>
      </c>
      <c r="N124" s="59">
        <f>VLOOKUP($A124,'2017'!$L$3:$P$385,N$5,FALSE)</f>
        <v>11.48</v>
      </c>
      <c r="O124" s="59">
        <f>100*VLOOKUP($A124,'2017'!$L$3:$P$385,O$5,FALSE)</f>
        <v>10.6090010165419</v>
      </c>
      <c r="Q124" s="59">
        <f>VLOOKUP($A124,'2018'!$L$3:$P$385,Q$5,FALSE)</f>
        <v>108.91</v>
      </c>
      <c r="R124" s="59">
        <f>VLOOKUP($A124,'2018'!$L$3:$P$385,R$5,FALSE)</f>
        <v>12.4</v>
      </c>
      <c r="S124" s="59">
        <f>100*VLOOKUP($A124,'2018'!$L$3:$P$385,S$5,FALSE)</f>
        <v>11.385547699935699</v>
      </c>
      <c r="U124" s="59">
        <f>VLOOKUP($A124,'2019'!$L$3:$P$385,U$5,FALSE)</f>
        <v>109.63</v>
      </c>
      <c r="V124" s="59">
        <f>VLOOKUP($A124,'2019'!$L$3:$P$385,V$5,FALSE)</f>
        <v>13.02</v>
      </c>
      <c r="W124" s="59">
        <f>100*VLOOKUP($A124,'2019'!$L$3:$P$385,W$5,FALSE)</f>
        <v>11.876311228678301</v>
      </c>
      <c r="Y124" s="59">
        <f>VLOOKUP($A124,'2020'!$C$3:$G$385,Y$5,FALSE)</f>
        <v>110.02</v>
      </c>
      <c r="Z124" s="59">
        <f>VLOOKUP($A124,'2020'!$C$3:$G$385,Z$5,FALSE)</f>
        <v>13.25</v>
      </c>
      <c r="AA124" s="59">
        <f>100*VLOOKUP($A124,'2020'!$C$3:$G$385,AA$5,FALSE)</f>
        <v>12.0432648609344</v>
      </c>
      <c r="AC124" s="59">
        <f>VLOOKUP($A124,'2021'!$C$3:$G$385,AC$5,FALSE)</f>
        <v>110.8</v>
      </c>
      <c r="AD124" s="59">
        <f>VLOOKUP($A124,'2021'!$C$3:$G$385,AD$5,FALSE)</f>
        <v>14.07</v>
      </c>
      <c r="AE124" s="59">
        <f>100*VLOOKUP($A124,'2021'!$C$3:$G$385,AE$5,FALSE)</f>
        <v>12.6985559566787</v>
      </c>
    </row>
    <row r="125" spans="1:31" x14ac:dyDescent="0.3">
      <c r="A125" t="s">
        <v>218</v>
      </c>
      <c r="B125" t="str">
        <f>VLOOKUP(A125,class!A$1:B$455,2,FALSE)</f>
        <v>Shire District</v>
      </c>
      <c r="C125" t="str">
        <f>IF(B125="Shire District",VLOOKUP(A125,counties!A$2:B$271,2,FALSE),"")</f>
        <v>Essex</v>
      </c>
      <c r="D125" t="str">
        <f>VLOOKUP($A125,classifications!$A$3:$C$336,3,FALSE)</f>
        <v>Predominantly Urban</v>
      </c>
      <c r="E125" s="59">
        <f>VLOOKUP($A125,'2015'!$L$3:$P$385,E$5,FALSE)</f>
        <v>36.35</v>
      </c>
      <c r="F125" s="59">
        <f>VLOOKUP($A125,'2015'!$L$3:$P$385,F$5,FALSE)</f>
        <v>1.99</v>
      </c>
      <c r="G125" s="59">
        <f>100*VLOOKUP($A125,'2015'!$L$3:$P$385,G$5,FALSE)</f>
        <v>5.4745529573590099</v>
      </c>
      <c r="I125" s="59">
        <f>VLOOKUP($A125,'2016'!$L$3:$P$385,I$5,FALSE)</f>
        <v>36.590000000000003</v>
      </c>
      <c r="J125" s="59">
        <f>VLOOKUP($A125,'2016'!$L$3:$P$385,J$5,FALSE)</f>
        <v>1.89</v>
      </c>
      <c r="K125" s="59">
        <f>100*VLOOKUP($A125,'2016'!$L$3:$P$385,K$5,FALSE)</f>
        <v>5.1653457228750996</v>
      </c>
      <c r="M125" s="59">
        <f>VLOOKUP($A125,'2017'!$L$3:$P$385,M$5,FALSE)</f>
        <v>36.869999999999997</v>
      </c>
      <c r="N125" s="59">
        <f>VLOOKUP($A125,'2017'!$L$3:$P$385,N$5,FALSE)</f>
        <v>2.08</v>
      </c>
      <c r="O125" s="59">
        <f>100*VLOOKUP($A125,'2017'!$L$3:$P$385,O$5,FALSE)</f>
        <v>5.6414429075128805</v>
      </c>
      <c r="Q125" s="59">
        <f>VLOOKUP($A125,'2018'!$L$3:$P$385,Q$5,FALSE)</f>
        <v>37.21</v>
      </c>
      <c r="R125" s="59">
        <f>VLOOKUP($A125,'2018'!$L$3:$P$385,R$5,FALSE)</f>
        <v>1.95</v>
      </c>
      <c r="S125" s="59">
        <f>100*VLOOKUP($A125,'2018'!$L$3:$P$385,S$5,FALSE)</f>
        <v>5.2405267401236202</v>
      </c>
      <c r="U125" s="59">
        <f>VLOOKUP($A125,'2019'!$L$3:$P$385,U$5,FALSE)</f>
        <v>37.67</v>
      </c>
      <c r="V125" s="59">
        <f>VLOOKUP($A125,'2019'!$L$3:$P$385,V$5,FALSE)</f>
        <v>1.81</v>
      </c>
      <c r="W125" s="59">
        <f>100*VLOOKUP($A125,'2019'!$L$3:$P$385,W$5,FALSE)</f>
        <v>4.8048845234935005</v>
      </c>
      <c r="Y125" s="59">
        <f>VLOOKUP($A125,'2020'!$C$3:$G$385,Y$5,FALSE)</f>
        <v>38.4</v>
      </c>
      <c r="Z125" s="59">
        <f>VLOOKUP($A125,'2020'!$C$3:$G$385,Z$5,FALSE)</f>
        <v>1.96</v>
      </c>
      <c r="AA125" s="59">
        <f>100*VLOOKUP($A125,'2020'!$C$3:$G$385,AA$5,FALSE)</f>
        <v>5.1041666666666696</v>
      </c>
      <c r="AC125" s="59">
        <f>VLOOKUP($A125,'2021'!$C$3:$G$385,AC$5,FALSE)</f>
        <v>38.97</v>
      </c>
      <c r="AD125" s="59">
        <f>VLOOKUP($A125,'2021'!$C$3:$G$385,AD$5,FALSE)</f>
        <v>2.21</v>
      </c>
      <c r="AE125" s="59">
        <f>100*VLOOKUP($A125,'2021'!$C$3:$G$385,AE$5,FALSE)</f>
        <v>5.6710289966641003</v>
      </c>
    </row>
    <row r="126" spans="1:31" x14ac:dyDescent="0.3">
      <c r="A126" t="s">
        <v>51</v>
      </c>
      <c r="B126" t="str">
        <f>VLOOKUP(A126,class!A$1:B$455,2,FALSE)</f>
        <v>Shire District</v>
      </c>
      <c r="C126" t="str">
        <f>IF(B126="Shire District",VLOOKUP(A126,counties!A$2:B$271,2,FALSE),"")</f>
        <v>North Yorkshire</v>
      </c>
      <c r="D126" t="str">
        <f>VLOOKUP($A126,classifications!$A$3:$C$336,3,FALSE)</f>
        <v>Urban with Significant Rural</v>
      </c>
      <c r="E126" s="59">
        <f>VLOOKUP($A126,'2015'!$L$3:$P$385,E$5,FALSE)</f>
        <v>70.77</v>
      </c>
      <c r="F126" s="59">
        <f>VLOOKUP($A126,'2015'!$L$3:$P$385,F$5,FALSE)</f>
        <v>13.85</v>
      </c>
      <c r="G126" s="59">
        <f>100*VLOOKUP($A126,'2015'!$L$3:$P$385,G$5,FALSE)</f>
        <v>19.570439451745099</v>
      </c>
      <c r="I126" s="59">
        <f>VLOOKUP($A126,'2016'!$L$3:$P$385,I$5,FALSE)</f>
        <v>71.040000000000006</v>
      </c>
      <c r="J126" s="59">
        <f>VLOOKUP($A126,'2016'!$L$3:$P$385,J$5,FALSE)</f>
        <v>13.64</v>
      </c>
      <c r="K126" s="59">
        <f>100*VLOOKUP($A126,'2016'!$L$3:$P$385,K$5,FALSE)</f>
        <v>19.2004504504505</v>
      </c>
      <c r="M126" s="59">
        <f>VLOOKUP($A126,'2017'!$L$3:$P$385,M$5,FALSE)</f>
        <v>71.42</v>
      </c>
      <c r="N126" s="59">
        <f>VLOOKUP($A126,'2017'!$L$3:$P$385,N$5,FALSE)</f>
        <v>13.47</v>
      </c>
      <c r="O126" s="59">
        <f>100*VLOOKUP($A126,'2017'!$L$3:$P$385,O$5,FALSE)</f>
        <v>18.860263231587801</v>
      </c>
      <c r="Q126" s="59">
        <f>VLOOKUP($A126,'2018'!$L$3:$P$385,Q$5,FALSE)</f>
        <v>71.930000000000007</v>
      </c>
      <c r="R126" s="59">
        <f>VLOOKUP($A126,'2018'!$L$3:$P$385,R$5,FALSE)</f>
        <v>13.01</v>
      </c>
      <c r="S126" s="59">
        <f>100*VLOOKUP($A126,'2018'!$L$3:$P$385,S$5,FALSE)</f>
        <v>18.087029056026697</v>
      </c>
      <c r="U126" s="59">
        <f>VLOOKUP($A126,'2019'!$L$3:$P$385,U$5,FALSE)</f>
        <v>72.64</v>
      </c>
      <c r="V126" s="59">
        <f>VLOOKUP($A126,'2019'!$L$3:$P$385,V$5,FALSE)</f>
        <v>12.65</v>
      </c>
      <c r="W126" s="59">
        <f>100*VLOOKUP($A126,'2019'!$L$3:$P$385,W$5,FALSE)</f>
        <v>17.414647577092502</v>
      </c>
      <c r="Y126" s="59">
        <f>VLOOKUP($A126,'2020'!$C$3:$G$385,Y$5,FALSE)</f>
        <v>73.45</v>
      </c>
      <c r="Z126" s="59">
        <f>VLOOKUP($A126,'2020'!$C$3:$G$385,Z$5,FALSE)</f>
        <v>12.6</v>
      </c>
      <c r="AA126" s="59">
        <f>100*VLOOKUP($A126,'2020'!$C$3:$G$385,AA$5,FALSE)</f>
        <v>17.154526889040199</v>
      </c>
      <c r="AC126" s="59">
        <f>VLOOKUP($A126,'2021'!$C$3:$G$385,AC$5,FALSE)</f>
        <v>74.3</v>
      </c>
      <c r="AD126" s="59">
        <f>VLOOKUP($A126,'2021'!$C$3:$G$385,AD$5,FALSE)</f>
        <v>12.52</v>
      </c>
      <c r="AE126" s="59">
        <f>100*VLOOKUP($A126,'2021'!$C$3:$G$385,AE$5,FALSE)</f>
        <v>16.8506056527591</v>
      </c>
    </row>
    <row r="127" spans="1:31" x14ac:dyDescent="0.3">
      <c r="A127" t="s">
        <v>374</v>
      </c>
      <c r="B127" t="str">
        <f>VLOOKUP(A127,class!A$1:B$455,2,FALSE)</f>
        <v>London Borough</v>
      </c>
      <c r="C127" t="str">
        <f>IF(B127="Shire District",VLOOKUP(A127,counties!A$2:B$271,2,FALSE),"")</f>
        <v/>
      </c>
      <c r="D127" t="str">
        <f>VLOOKUP($A127,classifications!$A$3:$C$336,3,FALSE)</f>
        <v>Predominantly Urban</v>
      </c>
      <c r="E127" s="59">
        <f>VLOOKUP($A127,'2015'!$L$3:$P$385,E$5,FALSE)</f>
        <v>88.32</v>
      </c>
      <c r="F127" s="59">
        <f>VLOOKUP($A127,'2015'!$L$3:$P$385,F$5,FALSE)</f>
        <v>5.66</v>
      </c>
      <c r="G127" s="59">
        <f>100*VLOOKUP($A127,'2015'!$L$3:$P$385,G$5,FALSE)</f>
        <v>6.4085144927536195</v>
      </c>
      <c r="I127" s="59">
        <f>VLOOKUP($A127,'2016'!$L$3:$P$385,I$5,FALSE)</f>
        <v>89.74</v>
      </c>
      <c r="J127" s="59">
        <f>VLOOKUP($A127,'2016'!$L$3:$P$385,J$5,FALSE)</f>
        <v>6.45</v>
      </c>
      <c r="K127" s="59">
        <f>100*VLOOKUP($A127,'2016'!$L$3:$P$385,K$5,FALSE)</f>
        <v>7.1874303543570299</v>
      </c>
      <c r="M127" s="59">
        <f>VLOOKUP($A127,'2017'!$L$3:$P$385,M$5,FALSE)</f>
        <v>90.53</v>
      </c>
      <c r="N127" s="59">
        <f>VLOOKUP($A127,'2017'!$L$3:$P$385,N$5,FALSE)</f>
        <v>6.84</v>
      </c>
      <c r="O127" s="59">
        <f>100*VLOOKUP($A127,'2017'!$L$3:$P$385,O$5,FALSE)</f>
        <v>7.5555064619463197</v>
      </c>
      <c r="Q127" s="59">
        <f>VLOOKUP($A127,'2018'!$L$3:$P$385,Q$5,FALSE)</f>
        <v>91.14</v>
      </c>
      <c r="R127" s="59">
        <f>VLOOKUP($A127,'2018'!$L$3:$P$385,R$5,FALSE)</f>
        <v>7.06</v>
      </c>
      <c r="S127" s="59">
        <f>100*VLOOKUP($A127,'2018'!$L$3:$P$385,S$5,FALSE)</f>
        <v>7.7463243361860901</v>
      </c>
      <c r="U127" s="59">
        <f>VLOOKUP($A127,'2019'!$L$3:$P$385,U$5,FALSE)</f>
        <v>92.45</v>
      </c>
      <c r="V127" s="59">
        <f>VLOOKUP($A127,'2019'!$L$3:$P$385,V$5,FALSE)</f>
        <v>8.15</v>
      </c>
      <c r="W127" s="59">
        <f>100*VLOOKUP($A127,'2019'!$L$3:$P$385,W$5,FALSE)</f>
        <v>8.8155759870200114</v>
      </c>
      <c r="Y127" s="59">
        <f>VLOOKUP($A127,'2020'!$C$3:$G$385,Y$5,FALSE)</f>
        <v>93.49</v>
      </c>
      <c r="Z127" s="59">
        <f>VLOOKUP($A127,'2020'!$C$3:$G$385,Z$5,FALSE)</f>
        <v>8.9600000000000009</v>
      </c>
      <c r="AA127" s="59">
        <f>100*VLOOKUP($A127,'2020'!$C$3:$G$385,AA$5,FALSE)</f>
        <v>9.5839127179377499</v>
      </c>
      <c r="AC127" s="59">
        <f>VLOOKUP($A127,'2021'!$C$3:$G$385,AC$5,FALSE)</f>
        <v>94.45</v>
      </c>
      <c r="AD127" s="59">
        <f>VLOOKUP($A127,'2021'!$C$3:$G$385,AD$5,FALSE)</f>
        <v>9.76</v>
      </c>
      <c r="AE127" s="59">
        <f>100*VLOOKUP($A127,'2021'!$C$3:$G$385,AE$5,FALSE)</f>
        <v>10.3335097935416</v>
      </c>
    </row>
    <row r="128" spans="1:31" x14ac:dyDescent="0.3">
      <c r="A128" t="s">
        <v>229</v>
      </c>
      <c r="B128" t="str">
        <f>VLOOKUP(A128,class!A$1:B$455,2,FALSE)</f>
        <v>Shire District</v>
      </c>
      <c r="C128" t="str">
        <f>IF(B128="Shire District",VLOOKUP(A128,counties!A$2:B$271,2,FALSE),"")</f>
        <v>Hampshire</v>
      </c>
      <c r="D128" t="str">
        <f>VLOOKUP($A128,classifications!$A$3:$C$336,3,FALSE)</f>
        <v>Urban with Significant Rural</v>
      </c>
      <c r="E128" s="59">
        <f>VLOOKUP($A128,'2015'!$L$3:$P$385,E$5,FALSE)</f>
        <v>37.549999999999997</v>
      </c>
      <c r="F128" s="59">
        <f>VLOOKUP($A128,'2015'!$L$3:$P$385,F$5,FALSE)</f>
        <v>3.61</v>
      </c>
      <c r="G128" s="59">
        <f>100*VLOOKUP($A128,'2015'!$L$3:$P$385,G$5,FALSE)</f>
        <v>9.6138482023968006</v>
      </c>
      <c r="I128" s="59">
        <f>VLOOKUP($A128,'2016'!$L$3:$P$385,I$5,FALSE)</f>
        <v>38.200000000000003</v>
      </c>
      <c r="J128" s="59">
        <f>VLOOKUP($A128,'2016'!$L$3:$P$385,J$5,FALSE)</f>
        <v>3.18</v>
      </c>
      <c r="K128" s="59">
        <f>100*VLOOKUP($A128,'2016'!$L$3:$P$385,K$5,FALSE)</f>
        <v>8.3246073298429302</v>
      </c>
      <c r="M128" s="59">
        <f>VLOOKUP($A128,'2017'!$L$3:$P$385,M$5,FALSE)</f>
        <v>38.700000000000003</v>
      </c>
      <c r="N128" s="59">
        <f>VLOOKUP($A128,'2017'!$L$3:$P$385,N$5,FALSE)</f>
        <v>3.29</v>
      </c>
      <c r="O128" s="59">
        <f>100*VLOOKUP($A128,'2017'!$L$3:$P$385,O$5,FALSE)</f>
        <v>8.5012919896640788</v>
      </c>
      <c r="Q128" s="59">
        <f>VLOOKUP($A128,'2018'!$L$3:$P$385,Q$5,FALSE)</f>
        <v>39.19</v>
      </c>
      <c r="R128" s="59">
        <f>VLOOKUP($A128,'2018'!$L$3:$P$385,R$5,FALSE)</f>
        <v>3.19</v>
      </c>
      <c r="S128" s="59">
        <f>100*VLOOKUP($A128,'2018'!$L$3:$P$385,S$5,FALSE)</f>
        <v>8.1398315896912496</v>
      </c>
      <c r="U128" s="59">
        <f>VLOOKUP($A128,'2019'!$L$3:$P$385,U$5,FALSE)</f>
        <v>39.78</v>
      </c>
      <c r="V128" s="59">
        <f>VLOOKUP($A128,'2019'!$L$3:$P$385,V$5,FALSE)</f>
        <v>3.06</v>
      </c>
      <c r="W128" s="59">
        <f>100*VLOOKUP($A128,'2019'!$L$3:$P$385,W$5,FALSE)</f>
        <v>7.6923076923076898</v>
      </c>
      <c r="Y128" s="59">
        <f>VLOOKUP($A128,'2020'!$C$3:$G$385,Y$5,FALSE)</f>
        <v>40.409999999999997</v>
      </c>
      <c r="Z128" s="59">
        <f>VLOOKUP($A128,'2020'!$C$3:$G$385,Z$5,FALSE)</f>
        <v>3.34</v>
      </c>
      <c r="AA128" s="59">
        <f>100*VLOOKUP($A128,'2020'!$C$3:$G$385,AA$5,FALSE)</f>
        <v>8.2652808710715195</v>
      </c>
      <c r="AC128" s="59">
        <f>VLOOKUP($A128,'2021'!$C$3:$G$385,AC$5,FALSE)</f>
        <v>41.06</v>
      </c>
      <c r="AD128" s="59">
        <f>VLOOKUP($A128,'2021'!$C$3:$G$385,AD$5,FALSE)</f>
        <v>3.36</v>
      </c>
      <c r="AE128" s="59">
        <f>100*VLOOKUP($A128,'2021'!$C$3:$G$385,AE$5,FALSE)</f>
        <v>8.1831466147101786</v>
      </c>
    </row>
    <row r="129" spans="1:31" x14ac:dyDescent="0.3">
      <c r="A129" t="s">
        <v>122</v>
      </c>
      <c r="B129" t="str">
        <f>VLOOKUP(A129,class!A$1:B$455,2,FALSE)</f>
        <v>Unitary Authority</v>
      </c>
      <c r="C129" t="str">
        <f>IF(B129="Shire District",VLOOKUP(A129,counties!A$2:B$271,2,FALSE),"")</f>
        <v/>
      </c>
      <c r="D129" t="str">
        <f>VLOOKUP($A129,classifications!$A$3:$C$336,3,FALSE)</f>
        <v>Predominantly Urban</v>
      </c>
      <c r="E129" s="59">
        <f>VLOOKUP($A129,'2015'!$L$3:$P$385,E$5,FALSE)</f>
        <v>42.87</v>
      </c>
      <c r="F129" s="59">
        <f>VLOOKUP($A129,'2015'!$L$3:$P$385,F$5,FALSE)</f>
        <v>1.7</v>
      </c>
      <c r="G129" s="59">
        <f>100*VLOOKUP($A129,'2015'!$L$3:$P$385,G$5,FALSE)</f>
        <v>3.9654770235596</v>
      </c>
      <c r="I129" s="59">
        <f>VLOOKUP($A129,'2016'!$L$3:$P$385,I$5,FALSE)</f>
        <v>43.29</v>
      </c>
      <c r="J129" s="59">
        <f>VLOOKUP($A129,'2016'!$L$3:$P$385,J$5,FALSE)</f>
        <v>1.64</v>
      </c>
      <c r="K129" s="59">
        <f>100*VLOOKUP($A129,'2016'!$L$3:$P$385,K$5,FALSE)</f>
        <v>3.78840378840379</v>
      </c>
      <c r="M129" s="59">
        <f>VLOOKUP($A129,'2017'!$L$3:$P$385,M$5,FALSE)</f>
        <v>43.41</v>
      </c>
      <c r="N129" s="59">
        <f>VLOOKUP($A129,'2017'!$L$3:$P$385,N$5,FALSE)</f>
        <v>1.34</v>
      </c>
      <c r="O129" s="59">
        <f>100*VLOOKUP($A129,'2017'!$L$3:$P$385,O$5,FALSE)</f>
        <v>3.0868463487675699</v>
      </c>
      <c r="Q129" s="59">
        <f>VLOOKUP($A129,'2018'!$L$3:$P$385,Q$5,FALSE)</f>
        <v>43.64</v>
      </c>
      <c r="R129" s="59">
        <f>VLOOKUP($A129,'2018'!$L$3:$P$385,R$5,FALSE)</f>
        <v>1.27</v>
      </c>
      <c r="S129" s="59">
        <f>100*VLOOKUP($A129,'2018'!$L$3:$P$385,S$5,FALSE)</f>
        <v>2.9101741521539899</v>
      </c>
      <c r="U129" s="59">
        <f>VLOOKUP($A129,'2019'!$L$3:$P$385,U$5,FALSE)</f>
        <v>44.01</v>
      </c>
      <c r="V129" s="59">
        <f>VLOOKUP($A129,'2019'!$L$3:$P$385,V$5,FALSE)</f>
        <v>1.51</v>
      </c>
      <c r="W129" s="59">
        <f>100*VLOOKUP($A129,'2019'!$L$3:$P$385,W$5,FALSE)</f>
        <v>3.4310384003635499</v>
      </c>
      <c r="Y129" s="59">
        <f>VLOOKUP($A129,'2020'!$C$3:$G$385,Y$5,FALSE)</f>
        <v>44.26</v>
      </c>
      <c r="Z129" s="59">
        <f>VLOOKUP($A129,'2020'!$C$3:$G$385,Z$5,FALSE)</f>
        <v>1.48</v>
      </c>
      <c r="AA129" s="59">
        <f>100*VLOOKUP($A129,'2020'!$C$3:$G$385,AA$5,FALSE)</f>
        <v>3.34387708992318</v>
      </c>
      <c r="AC129" s="59">
        <f>VLOOKUP($A129,'2021'!$C$3:$G$385,AC$5,FALSE)</f>
        <v>44.37</v>
      </c>
      <c r="AD129" s="59">
        <f>VLOOKUP($A129,'2021'!$C$3:$G$385,AD$5,FALSE)</f>
        <v>1.2</v>
      </c>
      <c r="AE129" s="59">
        <f>100*VLOOKUP($A129,'2021'!$C$3:$G$385,AE$5,FALSE)</f>
        <v>2.70453008789723</v>
      </c>
    </row>
    <row r="130" spans="1:31" x14ac:dyDescent="0.3">
      <c r="A130" t="s">
        <v>211</v>
      </c>
      <c r="B130" t="str">
        <f>VLOOKUP(A130,class!A$1:B$455,2,FALSE)</f>
        <v>Shire District</v>
      </c>
      <c r="C130" t="str">
        <f>IF(B130="Shire District",VLOOKUP(A130,counties!A$2:B$271,2,FALSE),"")</f>
        <v>East Sussex</v>
      </c>
      <c r="D130" t="str">
        <f>VLOOKUP($A130,classifications!$A$3:$C$336,3,FALSE)</f>
        <v>Predominantly Urban</v>
      </c>
      <c r="E130" s="59">
        <f>VLOOKUP($A130,'2015'!$L$3:$P$385,E$5,FALSE)</f>
        <v>42.78</v>
      </c>
      <c r="F130" s="59">
        <f>VLOOKUP($A130,'2015'!$L$3:$P$385,F$5,FALSE)</f>
        <v>5.73</v>
      </c>
      <c r="G130" s="59">
        <f>100*VLOOKUP($A130,'2015'!$L$3:$P$385,G$5,FALSE)</f>
        <v>13.3941093969144</v>
      </c>
      <c r="I130" s="59">
        <f>VLOOKUP($A130,'2016'!$L$3:$P$385,I$5,FALSE)</f>
        <v>43.08</v>
      </c>
      <c r="J130" s="59">
        <f>VLOOKUP($A130,'2016'!$L$3:$P$385,J$5,FALSE)</f>
        <v>5.68</v>
      </c>
      <c r="K130" s="59">
        <f>100*VLOOKUP($A130,'2016'!$L$3:$P$385,K$5,FALSE)</f>
        <v>13.184772516248799</v>
      </c>
      <c r="M130" s="59">
        <f>VLOOKUP($A130,'2017'!$L$3:$P$385,M$5,FALSE)</f>
        <v>43.23</v>
      </c>
      <c r="N130" s="59">
        <f>VLOOKUP($A130,'2017'!$L$3:$P$385,N$5,FALSE)</f>
        <v>5.53</v>
      </c>
      <c r="O130" s="59">
        <f>100*VLOOKUP($A130,'2017'!$L$3:$P$385,O$5,FALSE)</f>
        <v>12.792042563034901</v>
      </c>
      <c r="Q130" s="59">
        <f>VLOOKUP($A130,'2018'!$L$3:$P$385,Q$5,FALSE)</f>
        <v>43.47</v>
      </c>
      <c r="R130" s="59">
        <f>VLOOKUP($A130,'2018'!$L$3:$P$385,R$5,FALSE)</f>
        <v>5.59</v>
      </c>
      <c r="S130" s="59">
        <f>100*VLOOKUP($A130,'2018'!$L$3:$P$385,S$5,FALSE)</f>
        <v>12.859443294225899</v>
      </c>
      <c r="U130" s="59">
        <f>VLOOKUP($A130,'2019'!$L$3:$P$385,U$5,FALSE)</f>
        <v>43.62</v>
      </c>
      <c r="V130" s="59">
        <f>VLOOKUP($A130,'2019'!$L$3:$P$385,V$5,FALSE)</f>
        <v>5.56</v>
      </c>
      <c r="W130" s="59">
        <f>100*VLOOKUP($A130,'2019'!$L$3:$P$385,W$5,FALSE)</f>
        <v>12.7464465841357</v>
      </c>
      <c r="Y130" s="59">
        <f>VLOOKUP($A130,'2020'!$C$3:$G$385,Y$5,FALSE)</f>
        <v>43.74</v>
      </c>
      <c r="Z130" s="59">
        <f>VLOOKUP($A130,'2020'!$C$3:$G$385,Z$5,FALSE)</f>
        <v>5.44</v>
      </c>
      <c r="AA130" s="59">
        <f>100*VLOOKUP($A130,'2020'!$C$3:$G$385,AA$5,FALSE)</f>
        <v>12.437128486511199</v>
      </c>
      <c r="AC130" s="59">
        <f>VLOOKUP($A130,'2021'!$C$3:$G$385,AC$5,FALSE)</f>
        <v>43.78</v>
      </c>
      <c r="AD130" s="59">
        <f>VLOOKUP($A130,'2021'!$C$3:$G$385,AD$5,FALSE)</f>
        <v>5.35</v>
      </c>
      <c r="AE130" s="59">
        <f>100*VLOOKUP($A130,'2021'!$C$3:$G$385,AE$5,FALSE)</f>
        <v>12.220191868433099</v>
      </c>
    </row>
    <row r="131" spans="1:31" x14ac:dyDescent="0.3">
      <c r="A131" t="s">
        <v>230</v>
      </c>
      <c r="B131" t="str">
        <f>VLOOKUP(A131,class!A$1:B$455,2,FALSE)</f>
        <v>Shire District</v>
      </c>
      <c r="C131" t="str">
        <f>IF(B131="Shire District",VLOOKUP(A131,counties!A$2:B$271,2,FALSE),"")</f>
        <v>Hampshire</v>
      </c>
      <c r="D131" t="str">
        <f>VLOOKUP($A131,classifications!$A$3:$C$336,3,FALSE)</f>
        <v>Predominantly Urban</v>
      </c>
      <c r="E131" s="59">
        <f>VLOOKUP($A131,'2015'!$L$3:$P$385,E$5,FALSE)</f>
        <v>53.58</v>
      </c>
      <c r="F131" s="59">
        <f>VLOOKUP($A131,'2015'!$L$3:$P$385,F$5,FALSE)</f>
        <v>3.58</v>
      </c>
      <c r="G131" s="59">
        <f>100*VLOOKUP($A131,'2015'!$L$3:$P$385,G$5,FALSE)</f>
        <v>6.6815976110489004</v>
      </c>
      <c r="I131" s="59">
        <f>VLOOKUP($A131,'2016'!$L$3:$P$385,I$5,FALSE)</f>
        <v>54.2</v>
      </c>
      <c r="J131" s="59">
        <f>VLOOKUP($A131,'2016'!$L$3:$P$385,J$5,FALSE)</f>
        <v>3.21</v>
      </c>
      <c r="K131" s="59">
        <f>100*VLOOKUP($A131,'2016'!$L$3:$P$385,K$5,FALSE)</f>
        <v>5.9225092250922495</v>
      </c>
      <c r="M131" s="59">
        <f>VLOOKUP($A131,'2017'!$L$3:$P$385,M$5,FALSE)</f>
        <v>54.75</v>
      </c>
      <c r="N131" s="59">
        <f>VLOOKUP($A131,'2017'!$L$3:$P$385,N$5,FALSE)</f>
        <v>3.48</v>
      </c>
      <c r="O131" s="59">
        <f>100*VLOOKUP($A131,'2017'!$L$3:$P$385,O$5,FALSE)</f>
        <v>6.3561643835616399</v>
      </c>
      <c r="Q131" s="59">
        <f>VLOOKUP($A131,'2018'!$L$3:$P$385,Q$5,FALSE)</f>
        <v>55.01</v>
      </c>
      <c r="R131" s="59">
        <f>VLOOKUP($A131,'2018'!$L$3:$P$385,R$5,FALSE)</f>
        <v>3.49</v>
      </c>
      <c r="S131" s="59">
        <f>100*VLOOKUP($A131,'2018'!$L$3:$P$385,S$5,FALSE)</f>
        <v>6.3443010361752403</v>
      </c>
      <c r="U131" s="59">
        <f>VLOOKUP($A131,'2019'!$L$3:$P$385,U$5,FALSE)</f>
        <v>55.27</v>
      </c>
      <c r="V131" s="59">
        <f>VLOOKUP($A131,'2019'!$L$3:$P$385,V$5,FALSE)</f>
        <v>3.45</v>
      </c>
      <c r="W131" s="59">
        <f>100*VLOOKUP($A131,'2019'!$L$3:$P$385,W$5,FALSE)</f>
        <v>6.2420843133707296</v>
      </c>
      <c r="Y131" s="59">
        <f>VLOOKUP($A131,'2020'!$C$3:$G$385,Y$5,FALSE)</f>
        <v>55.53</v>
      </c>
      <c r="Z131" s="59">
        <f>VLOOKUP($A131,'2020'!$C$3:$G$385,Z$5,FALSE)</f>
        <v>3.36</v>
      </c>
      <c r="AA131" s="59">
        <f>100*VLOOKUP($A131,'2020'!$C$3:$G$385,AA$5,FALSE)</f>
        <v>6.0507833603457604</v>
      </c>
      <c r="AC131" s="59">
        <f>VLOOKUP($A131,'2021'!$C$3:$G$385,AC$5,FALSE)</f>
        <v>55.77</v>
      </c>
      <c r="AD131" s="59">
        <f>VLOOKUP($A131,'2021'!$C$3:$G$385,AD$5,FALSE)</f>
        <v>3.15</v>
      </c>
      <c r="AE131" s="59">
        <f>100*VLOOKUP($A131,'2021'!$C$3:$G$385,AE$5,FALSE)</f>
        <v>5.64819795589026</v>
      </c>
    </row>
    <row r="132" spans="1:31" x14ac:dyDescent="0.3">
      <c r="A132" t="s">
        <v>375</v>
      </c>
      <c r="B132" t="str">
        <f>VLOOKUP(A132,class!A$1:B$455,2,FALSE)</f>
        <v>London Borough</v>
      </c>
      <c r="C132" t="str">
        <f>IF(B132="Shire District",VLOOKUP(A132,counties!A$2:B$271,2,FALSE),"")</f>
        <v/>
      </c>
      <c r="D132" t="str">
        <f>VLOOKUP($A132,classifications!$A$3:$C$336,3,FALSE)</f>
        <v>Predominantly Urban</v>
      </c>
      <c r="E132" s="59">
        <f>VLOOKUP($A132,'2015'!$L$3:$P$385,E$5,FALSE)</f>
        <v>102.65</v>
      </c>
      <c r="F132" s="59">
        <f>VLOOKUP($A132,'2015'!$L$3:$P$385,F$5,FALSE)</f>
        <v>6.16</v>
      </c>
      <c r="G132" s="59">
        <f>100*VLOOKUP($A132,'2015'!$L$3:$P$385,G$5,FALSE)</f>
        <v>6.0009741841207997</v>
      </c>
      <c r="I132" s="59">
        <f>VLOOKUP($A132,'2016'!$L$3:$P$385,I$5,FALSE)</f>
        <v>103.94</v>
      </c>
      <c r="J132" s="59">
        <f>VLOOKUP($A132,'2016'!$L$3:$P$385,J$5,FALSE)</f>
        <v>6.74</v>
      </c>
      <c r="K132" s="59">
        <f>100*VLOOKUP($A132,'2016'!$L$3:$P$385,K$5,FALSE)</f>
        <v>6.4845102944006197</v>
      </c>
      <c r="M132" s="59">
        <f>VLOOKUP($A132,'2017'!$L$3:$P$385,M$5,FALSE)</f>
        <v>104.57</v>
      </c>
      <c r="N132" s="59">
        <f>VLOOKUP($A132,'2017'!$L$3:$P$385,N$5,FALSE)</f>
        <v>7.16</v>
      </c>
      <c r="O132" s="59">
        <f>100*VLOOKUP($A132,'2017'!$L$3:$P$385,O$5,FALSE)</f>
        <v>6.8470880749737004</v>
      </c>
      <c r="Q132" s="59">
        <f>VLOOKUP($A132,'2018'!$L$3:$P$385,Q$5,FALSE)</f>
        <v>104.93</v>
      </c>
      <c r="R132" s="59">
        <f>VLOOKUP($A132,'2018'!$L$3:$P$385,R$5,FALSE)</f>
        <v>7.21</v>
      </c>
      <c r="S132" s="59">
        <f>100*VLOOKUP($A132,'2018'!$L$3:$P$385,S$5,FALSE)</f>
        <v>6.8712474983322194</v>
      </c>
      <c r="U132" s="59">
        <f>VLOOKUP($A132,'2019'!$L$3:$P$385,U$5,FALSE)</f>
        <v>105.3</v>
      </c>
      <c r="V132" s="59">
        <f>VLOOKUP($A132,'2019'!$L$3:$P$385,V$5,FALSE)</f>
        <v>7.2</v>
      </c>
      <c r="W132" s="59">
        <f>100*VLOOKUP($A132,'2019'!$L$3:$P$385,W$5,FALSE)</f>
        <v>6.83760683760684</v>
      </c>
      <c r="Y132" s="59">
        <f>VLOOKUP($A132,'2020'!$C$3:$G$385,Y$5,FALSE)</f>
        <v>105.69</v>
      </c>
      <c r="Z132" s="59">
        <f>VLOOKUP($A132,'2020'!$C$3:$G$385,Z$5,FALSE)</f>
        <v>7.32</v>
      </c>
      <c r="AA132" s="59">
        <f>100*VLOOKUP($A132,'2020'!$C$3:$G$385,AA$5,FALSE)</f>
        <v>6.92591541300028</v>
      </c>
      <c r="AC132" s="59">
        <f>VLOOKUP($A132,'2021'!$C$3:$G$385,AC$5,FALSE)</f>
        <v>106.51</v>
      </c>
      <c r="AD132" s="59">
        <f>VLOOKUP($A132,'2021'!$C$3:$G$385,AD$5,FALSE)</f>
        <v>7.98</v>
      </c>
      <c r="AE132" s="59">
        <f>100*VLOOKUP($A132,'2021'!$C$3:$G$385,AE$5,FALSE)</f>
        <v>7.49225424842738</v>
      </c>
    </row>
    <row r="133" spans="1:31" x14ac:dyDescent="0.3">
      <c r="A133" t="s">
        <v>52</v>
      </c>
      <c r="B133" t="str">
        <f>VLOOKUP(A133,class!A$1:B$455,2,FALSE)</f>
        <v>Unitary Authority</v>
      </c>
      <c r="C133" t="str">
        <f>IF(B133="Shire District",VLOOKUP(A133,counties!A$2:B$271,2,FALSE),"")</f>
        <v/>
      </c>
      <c r="D133" t="str">
        <f>VLOOKUP($A133,classifications!$A$3:$C$336,3,FALSE)</f>
        <v>Predominantly Rural</v>
      </c>
      <c r="E133" s="59">
        <f>VLOOKUP($A133,'2015'!$L$3:$P$385,E$5,FALSE)</f>
        <v>83.33</v>
      </c>
      <c r="F133" s="59">
        <f>VLOOKUP($A133,'2015'!$L$3:$P$385,F$5,FALSE)</f>
        <v>32.770000000000003</v>
      </c>
      <c r="G133" s="59">
        <f>100*VLOOKUP($A133,'2015'!$L$3:$P$385,G$5,FALSE)</f>
        <v>39.325573022920899</v>
      </c>
      <c r="I133" s="59">
        <f>VLOOKUP($A133,'2016'!$L$3:$P$385,I$5,FALSE)</f>
        <v>83.73</v>
      </c>
      <c r="J133" s="59">
        <f>VLOOKUP($A133,'2016'!$L$3:$P$385,J$5,FALSE)</f>
        <v>32.56</v>
      </c>
      <c r="K133" s="59">
        <f>100*VLOOKUP($A133,'2016'!$L$3:$P$385,K$5,FALSE)</f>
        <v>38.886898363788404</v>
      </c>
      <c r="M133" s="59">
        <f>VLOOKUP($A133,'2017'!$L$3:$P$385,M$5,FALSE)</f>
        <v>84.23</v>
      </c>
      <c r="N133" s="59">
        <f>VLOOKUP($A133,'2017'!$L$3:$P$385,N$5,FALSE)</f>
        <v>32.549999999999997</v>
      </c>
      <c r="O133" s="59">
        <f>100*VLOOKUP($A133,'2017'!$L$3:$P$385,O$5,FALSE)</f>
        <v>38.644188531402101</v>
      </c>
      <c r="Q133" s="59">
        <f>VLOOKUP($A133,'2018'!$L$3:$P$385,Q$5,FALSE)</f>
        <v>84.81</v>
      </c>
      <c r="R133" s="59">
        <f>VLOOKUP($A133,'2018'!$L$3:$P$385,R$5,FALSE)</f>
        <v>31.9</v>
      </c>
      <c r="S133" s="59">
        <f>100*VLOOKUP($A133,'2018'!$L$3:$P$385,S$5,FALSE)</f>
        <v>37.613488975356702</v>
      </c>
      <c r="U133" s="59">
        <f>VLOOKUP($A133,'2019'!$L$3:$P$385,U$5,FALSE)</f>
        <v>85.43</v>
      </c>
      <c r="V133" s="59">
        <f>VLOOKUP($A133,'2019'!$L$3:$P$385,V$5,FALSE)</f>
        <v>31.91</v>
      </c>
      <c r="W133" s="59">
        <f>100*VLOOKUP($A133,'2019'!$L$3:$P$385,W$5,FALSE)</f>
        <v>37.3522181903313</v>
      </c>
      <c r="Y133" s="59">
        <f>VLOOKUP($A133,'2020'!$C$3:$G$385,Y$5,FALSE)</f>
        <v>86.37</v>
      </c>
      <c r="Z133" s="59">
        <f>VLOOKUP($A133,'2020'!$C$3:$G$385,Z$5,FALSE)</f>
        <v>32.33</v>
      </c>
      <c r="AA133" s="59">
        <f>100*VLOOKUP($A133,'2020'!$C$3:$G$385,AA$5,FALSE)</f>
        <v>37.431978696306601</v>
      </c>
      <c r="AC133" s="59">
        <f>VLOOKUP($A133,'2021'!$C$3:$G$385,AC$5,FALSE)</f>
        <v>87.02</v>
      </c>
      <c r="AD133" s="59">
        <f>VLOOKUP($A133,'2021'!$C$3:$G$385,AD$5,FALSE)</f>
        <v>32.47</v>
      </c>
      <c r="AE133" s="59">
        <f>100*VLOOKUP($A133,'2021'!$C$3:$G$385,AE$5,FALSE)</f>
        <v>37.313261319237</v>
      </c>
    </row>
    <row r="134" spans="1:31" x14ac:dyDescent="0.3">
      <c r="A134" t="s">
        <v>236</v>
      </c>
      <c r="B134" t="str">
        <f>VLOOKUP(A134,class!A$1:B$455,2,FALSE)</f>
        <v>Shire District</v>
      </c>
      <c r="C134" t="str">
        <f>IF(B134="Shire District",VLOOKUP(A134,counties!A$2:B$271,2,FALSE),"")</f>
        <v>Hertfordshire</v>
      </c>
      <c r="D134" t="str">
        <f>VLOOKUP($A134,classifications!$A$3:$C$336,3,FALSE)</f>
        <v>Predominantly Urban</v>
      </c>
      <c r="E134" s="59">
        <f>VLOOKUP($A134,'2015'!$L$3:$P$385,E$5,FALSE)</f>
        <v>42.27</v>
      </c>
      <c r="F134" s="59">
        <f>VLOOKUP($A134,'2015'!$L$3:$P$385,F$5,FALSE)</f>
        <v>3.13</v>
      </c>
      <c r="G134" s="59">
        <f>100*VLOOKUP($A134,'2015'!$L$3:$P$385,G$5,FALSE)</f>
        <v>7.4047788029335209</v>
      </c>
      <c r="I134" s="59">
        <f>VLOOKUP($A134,'2016'!$L$3:$P$385,I$5,FALSE)</f>
        <v>42.62</v>
      </c>
      <c r="J134" s="59">
        <f>VLOOKUP($A134,'2016'!$L$3:$P$385,J$5,FALSE)</f>
        <v>3.09</v>
      </c>
      <c r="K134" s="59">
        <f>100*VLOOKUP($A134,'2016'!$L$3:$P$385,K$5,FALSE)</f>
        <v>7.2501173158141698</v>
      </c>
      <c r="M134" s="59">
        <f>VLOOKUP($A134,'2017'!$L$3:$P$385,M$5,FALSE)</f>
        <v>42.98</v>
      </c>
      <c r="N134" s="59">
        <f>VLOOKUP($A134,'2017'!$L$3:$P$385,N$5,FALSE)</f>
        <v>3.12</v>
      </c>
      <c r="O134" s="59">
        <f>100*VLOOKUP($A134,'2017'!$L$3:$P$385,O$5,FALSE)</f>
        <v>7.2591903210795703</v>
      </c>
      <c r="Q134" s="59">
        <f>VLOOKUP($A134,'2018'!$L$3:$P$385,Q$5,FALSE)</f>
        <v>43.39</v>
      </c>
      <c r="R134" s="59">
        <f>VLOOKUP($A134,'2018'!$L$3:$P$385,R$5,FALSE)</f>
        <v>3.24</v>
      </c>
      <c r="S134" s="59">
        <f>100*VLOOKUP($A134,'2018'!$L$3:$P$385,S$5,FALSE)</f>
        <v>7.4671583314127696</v>
      </c>
      <c r="U134" s="59">
        <f>VLOOKUP($A134,'2019'!$L$3:$P$385,U$5,FALSE)</f>
        <v>44.07</v>
      </c>
      <c r="V134" s="59">
        <f>VLOOKUP($A134,'2019'!$L$3:$P$385,V$5,FALSE)</f>
        <v>3.61</v>
      </c>
      <c r="W134" s="59">
        <f>100*VLOOKUP($A134,'2019'!$L$3:$P$385,W$5,FALSE)</f>
        <v>8.1915135012480107</v>
      </c>
      <c r="Y134" s="59">
        <f>VLOOKUP($A134,'2020'!$C$3:$G$385,Y$5,FALSE)</f>
        <v>44.61</v>
      </c>
      <c r="Z134" s="59">
        <f>VLOOKUP($A134,'2020'!$C$3:$G$385,Z$5,FALSE)</f>
        <v>3.84</v>
      </c>
      <c r="AA134" s="59">
        <f>100*VLOOKUP($A134,'2020'!$C$3:$G$385,AA$5,FALSE)</f>
        <v>8.6079354404841997</v>
      </c>
      <c r="AC134" s="59">
        <f>VLOOKUP($A134,'2021'!$C$3:$G$385,AC$5,FALSE)</f>
        <v>45.07</v>
      </c>
      <c r="AD134" s="59">
        <f>VLOOKUP($A134,'2021'!$C$3:$G$385,AD$5,FALSE)</f>
        <v>4.1399999999999997</v>
      </c>
      <c r="AE134" s="59">
        <f>100*VLOOKUP($A134,'2021'!$C$3:$G$385,AE$5,FALSE)</f>
        <v>9.1857111160417109</v>
      </c>
    </row>
    <row r="135" spans="1:31" x14ac:dyDescent="0.3">
      <c r="A135" t="s">
        <v>200</v>
      </c>
      <c r="B135" t="str">
        <f>VLOOKUP(A135,class!A$1:B$455,2,FALSE)</f>
        <v>Shire District</v>
      </c>
      <c r="C135" t="str">
        <f>IF(B135="Shire District",VLOOKUP(A135,counties!A$2:B$271,2,FALSE),"")</f>
        <v>Derbyshire</v>
      </c>
      <c r="D135" t="str">
        <f>VLOOKUP($A135,classifications!$A$3:$C$336,3,FALSE)</f>
        <v>Predominantly Rural</v>
      </c>
      <c r="E135" s="59">
        <f>VLOOKUP($A135,'2015'!$L$3:$P$385,E$5,FALSE)</f>
        <v>41.1</v>
      </c>
      <c r="F135" s="59">
        <f>VLOOKUP($A135,'2015'!$L$3:$P$385,F$5,FALSE)</f>
        <v>3.33</v>
      </c>
      <c r="G135" s="59">
        <f>100*VLOOKUP($A135,'2015'!$L$3:$P$385,G$5,FALSE)</f>
        <v>8.1021897810219006</v>
      </c>
      <c r="I135" s="59">
        <f>VLOOKUP($A135,'2016'!$L$3:$P$385,I$5,FALSE)</f>
        <v>41.29</v>
      </c>
      <c r="J135" s="59">
        <f>VLOOKUP($A135,'2016'!$L$3:$P$385,J$5,FALSE)</f>
        <v>3.13</v>
      </c>
      <c r="K135" s="59">
        <f>100*VLOOKUP($A135,'2016'!$L$3:$P$385,K$5,FALSE)</f>
        <v>7.5805279728747896</v>
      </c>
      <c r="M135" s="59">
        <f>VLOOKUP($A135,'2017'!$L$3:$P$385,M$5,FALSE)</f>
        <v>41.45</v>
      </c>
      <c r="N135" s="59">
        <f>VLOOKUP($A135,'2017'!$L$3:$P$385,N$5,FALSE)</f>
        <v>2.88</v>
      </c>
      <c r="O135" s="59">
        <f>100*VLOOKUP($A135,'2017'!$L$3:$P$385,O$5,FALSE)</f>
        <v>6.9481302774427007</v>
      </c>
      <c r="Q135" s="59">
        <f>VLOOKUP($A135,'2018'!$L$3:$P$385,Q$5,FALSE)</f>
        <v>41.72</v>
      </c>
      <c r="R135" s="59">
        <f>VLOOKUP($A135,'2018'!$L$3:$P$385,R$5,FALSE)</f>
        <v>2.75</v>
      </c>
      <c r="S135" s="59">
        <f>100*VLOOKUP($A135,'2018'!$L$3:$P$385,S$5,FALSE)</f>
        <v>6.5915627996164901</v>
      </c>
      <c r="U135" s="59">
        <f>VLOOKUP($A135,'2019'!$L$3:$P$385,U$5,FALSE)</f>
        <v>42.18</v>
      </c>
      <c r="V135" s="59">
        <f>VLOOKUP($A135,'2019'!$L$3:$P$385,V$5,FALSE)</f>
        <v>3</v>
      </c>
      <c r="W135" s="59">
        <f>100*VLOOKUP($A135,'2019'!$L$3:$P$385,W$5,FALSE)</f>
        <v>7.1123755334281693</v>
      </c>
      <c r="Y135" s="59">
        <f>VLOOKUP($A135,'2020'!$C$3:$G$385,Y$5,FALSE)</f>
        <v>42.44</v>
      </c>
      <c r="Z135" s="59">
        <f>VLOOKUP($A135,'2020'!$C$3:$G$385,Z$5,FALSE)</f>
        <v>2.82</v>
      </c>
      <c r="AA135" s="59">
        <f>100*VLOOKUP($A135,'2020'!$C$3:$G$385,AA$5,FALSE)</f>
        <v>6.6446748350612594</v>
      </c>
      <c r="AC135" s="59">
        <f>VLOOKUP($A135,'2021'!$C$3:$G$385,AC$5,FALSE)</f>
        <v>42.62</v>
      </c>
      <c r="AD135" s="59">
        <f>VLOOKUP($A135,'2021'!$C$3:$G$385,AD$5,FALSE)</f>
        <v>2.59</v>
      </c>
      <c r="AE135" s="59">
        <f>100*VLOOKUP($A135,'2021'!$C$3:$G$385,AE$5,FALSE)</f>
        <v>6.07695917409667</v>
      </c>
    </row>
    <row r="136" spans="1:31" x14ac:dyDescent="0.3">
      <c r="A136" t="s">
        <v>376</v>
      </c>
      <c r="B136" t="str">
        <f>VLOOKUP(A136,class!A$1:B$455,2,FALSE)</f>
        <v>London Borough</v>
      </c>
      <c r="C136" t="str">
        <f>IF(B136="Shire District",VLOOKUP(A136,counties!A$2:B$271,2,FALSE),"")</f>
        <v/>
      </c>
      <c r="D136" t="str">
        <f>VLOOKUP($A136,classifications!$A$3:$C$336,3,FALSE)</f>
        <v>Predominantly Urban</v>
      </c>
      <c r="E136" s="59">
        <f>VLOOKUP($A136,'2015'!$L$3:$P$385,E$5,FALSE)</f>
        <v>108.51</v>
      </c>
      <c r="F136" s="59">
        <f>VLOOKUP($A136,'2015'!$L$3:$P$385,F$5,FALSE)</f>
        <v>10.74</v>
      </c>
      <c r="G136" s="59">
        <f>100*VLOOKUP($A136,'2015'!$L$3:$P$385,G$5,FALSE)</f>
        <v>9.8977052806193004</v>
      </c>
      <c r="I136" s="59">
        <f>VLOOKUP($A136,'2016'!$L$3:$P$385,I$5,FALSE)</f>
        <v>109.48</v>
      </c>
      <c r="J136" s="59">
        <f>VLOOKUP($A136,'2016'!$L$3:$P$385,J$5,FALSE)</f>
        <v>10.96</v>
      </c>
      <c r="K136" s="59">
        <f>100*VLOOKUP($A136,'2016'!$L$3:$P$385,K$5,FALSE)</f>
        <v>10.0109609061016</v>
      </c>
      <c r="M136" s="59">
        <f>VLOOKUP($A136,'2017'!$L$3:$P$385,M$5,FALSE)</f>
        <v>110.42</v>
      </c>
      <c r="N136" s="59">
        <f>VLOOKUP($A136,'2017'!$L$3:$P$385,N$5,FALSE)</f>
        <v>11.6</v>
      </c>
      <c r="O136" s="59">
        <f>100*VLOOKUP($A136,'2017'!$L$3:$P$385,O$5,FALSE)</f>
        <v>10.505343234921199</v>
      </c>
      <c r="Q136" s="59">
        <f>VLOOKUP($A136,'2018'!$L$3:$P$385,Q$5,FALSE)</f>
        <v>111.38</v>
      </c>
      <c r="R136" s="59">
        <f>VLOOKUP($A136,'2018'!$L$3:$P$385,R$5,FALSE)</f>
        <v>12.12</v>
      </c>
      <c r="S136" s="59">
        <f>100*VLOOKUP($A136,'2018'!$L$3:$P$385,S$5,FALSE)</f>
        <v>10.881666367390901</v>
      </c>
      <c r="U136" s="59">
        <f>VLOOKUP($A136,'2019'!$L$3:$P$385,U$5,FALSE)</f>
        <v>112.49</v>
      </c>
      <c r="V136" s="59">
        <f>VLOOKUP($A136,'2019'!$L$3:$P$385,V$5,FALSE)</f>
        <v>12.81</v>
      </c>
      <c r="W136" s="59">
        <f>100*VLOOKUP($A136,'2019'!$L$3:$P$385,W$5,FALSE)</f>
        <v>11.3876789047915</v>
      </c>
      <c r="Y136" s="59">
        <f>VLOOKUP($A136,'2020'!$C$3:$G$385,Y$5,FALSE)</f>
        <v>113.78</v>
      </c>
      <c r="Z136" s="59">
        <f>VLOOKUP($A136,'2020'!$C$3:$G$385,Z$5,FALSE)</f>
        <v>13.65</v>
      </c>
      <c r="AA136" s="59">
        <f>100*VLOOKUP($A136,'2020'!$C$3:$G$385,AA$5,FALSE)</f>
        <v>11.9968359992969</v>
      </c>
      <c r="AC136" s="59">
        <f>VLOOKUP($A136,'2021'!$C$3:$G$385,AC$5,FALSE)</f>
        <v>114.86</v>
      </c>
      <c r="AD136" s="59">
        <f>VLOOKUP($A136,'2021'!$C$3:$G$385,AD$5,FALSE)</f>
        <v>14.58</v>
      </c>
      <c r="AE136" s="59">
        <f>100*VLOOKUP($A136,'2021'!$C$3:$G$385,AE$5,FALSE)</f>
        <v>12.6937140867143</v>
      </c>
    </row>
    <row r="137" spans="1:31" x14ac:dyDescent="0.3">
      <c r="A137" t="s">
        <v>267</v>
      </c>
      <c r="B137" t="str">
        <f>VLOOKUP(A137,class!A$1:B$455,2,FALSE)</f>
        <v>Shire District</v>
      </c>
      <c r="C137" t="str">
        <f>IF(B137="Shire District",VLOOKUP(A137,counties!A$2:B$271,2,FALSE),"")</f>
        <v>Leicestershire</v>
      </c>
      <c r="D137" t="str">
        <f>VLOOKUP($A137,classifications!$A$3:$C$336,3,FALSE)</f>
        <v>Predominantly Rural</v>
      </c>
      <c r="E137" s="59">
        <f>VLOOKUP($A137,'2015'!$L$3:$P$385,E$5,FALSE)</f>
        <v>48.14</v>
      </c>
      <c r="F137" s="59">
        <f>VLOOKUP($A137,'2015'!$L$3:$P$385,F$5,FALSE)</f>
        <v>3.96</v>
      </c>
      <c r="G137" s="59">
        <f>100*VLOOKUP($A137,'2015'!$L$3:$P$385,G$5,FALSE)</f>
        <v>8.2260074781886203</v>
      </c>
      <c r="I137" s="59">
        <f>VLOOKUP($A137,'2016'!$L$3:$P$385,I$5,FALSE)</f>
        <v>48.81</v>
      </c>
      <c r="J137" s="59">
        <f>VLOOKUP($A137,'2016'!$L$3:$P$385,J$5,FALSE)</f>
        <v>3.83</v>
      </c>
      <c r="K137" s="59">
        <f>100*VLOOKUP($A137,'2016'!$L$3:$P$385,K$5,FALSE)</f>
        <v>7.8467527146076606</v>
      </c>
      <c r="M137" s="59">
        <f>VLOOKUP($A137,'2017'!$L$3:$P$385,M$5,FALSE)</f>
        <v>49.45</v>
      </c>
      <c r="N137" s="59">
        <f>VLOOKUP($A137,'2017'!$L$3:$P$385,N$5,FALSE)</f>
        <v>4.0599999999999996</v>
      </c>
      <c r="O137" s="59">
        <f>100*VLOOKUP($A137,'2017'!$L$3:$P$385,O$5,FALSE)</f>
        <v>8.2103134479272004</v>
      </c>
      <c r="Q137" s="59">
        <f>VLOOKUP($A137,'2018'!$L$3:$P$385,Q$5,FALSE)</f>
        <v>49.9</v>
      </c>
      <c r="R137" s="59">
        <f>VLOOKUP($A137,'2018'!$L$3:$P$385,R$5,FALSE)</f>
        <v>4.01</v>
      </c>
      <c r="S137" s="59">
        <f>100*VLOOKUP($A137,'2018'!$L$3:$P$385,S$5,FALSE)</f>
        <v>8.0360721442885801</v>
      </c>
      <c r="U137" s="59">
        <f>VLOOKUP($A137,'2019'!$L$3:$P$385,U$5,FALSE)</f>
        <v>50.31</v>
      </c>
      <c r="V137" s="59">
        <f>VLOOKUP($A137,'2019'!$L$3:$P$385,V$5,FALSE)</f>
        <v>4.1500000000000004</v>
      </c>
      <c r="W137" s="59">
        <f>100*VLOOKUP($A137,'2019'!$L$3:$P$385,W$5,FALSE)</f>
        <v>8.2488570860663906</v>
      </c>
      <c r="Y137" s="59">
        <f>VLOOKUP($A137,'2020'!$C$3:$G$385,Y$5,FALSE)</f>
        <v>50.63</v>
      </c>
      <c r="Z137" s="59">
        <f>VLOOKUP($A137,'2020'!$C$3:$G$385,Z$5,FALSE)</f>
        <v>4.2300000000000004</v>
      </c>
      <c r="AA137" s="59">
        <f>100*VLOOKUP($A137,'2020'!$C$3:$G$385,AA$5,FALSE)</f>
        <v>8.3547303969978302</v>
      </c>
      <c r="AC137" s="59">
        <f>VLOOKUP($A137,'2021'!$C$3:$G$385,AC$5,FALSE)</f>
        <v>50.86</v>
      </c>
      <c r="AD137" s="59">
        <f>VLOOKUP($A137,'2021'!$C$3:$G$385,AD$5,FALSE)</f>
        <v>4.01</v>
      </c>
      <c r="AE137" s="59">
        <f>100*VLOOKUP($A137,'2021'!$C$3:$G$385,AE$5,FALSE)</f>
        <v>7.8843885174990209</v>
      </c>
    </row>
    <row r="138" spans="1:31" x14ac:dyDescent="0.3">
      <c r="A138" t="s">
        <v>318</v>
      </c>
      <c r="B138" t="str">
        <f>VLOOKUP(A138,class!A$1:B$455,2,FALSE)</f>
        <v>Shire District</v>
      </c>
      <c r="C138" t="str">
        <f>IF(B138="Shire District",VLOOKUP(A138,counties!A$2:B$271,2,FALSE),"")</f>
        <v>West Sussex</v>
      </c>
      <c r="D138" t="str">
        <f>VLOOKUP($A138,classifications!$A$3:$C$336,3,FALSE)</f>
        <v>Predominantly Rural</v>
      </c>
      <c r="E138" s="59">
        <f>VLOOKUP($A138,'2015'!$L$3:$P$385,E$5,FALSE)</f>
        <v>58.47</v>
      </c>
      <c r="F138" s="59">
        <f>VLOOKUP($A138,'2015'!$L$3:$P$385,F$5,FALSE)</f>
        <v>13.65</v>
      </c>
      <c r="G138" s="59">
        <f>100*VLOOKUP($A138,'2015'!$L$3:$P$385,G$5,FALSE)</f>
        <v>23.345305284761402</v>
      </c>
      <c r="I138" s="59">
        <f>VLOOKUP($A138,'2016'!$L$3:$P$385,I$5,FALSE)</f>
        <v>59.71</v>
      </c>
      <c r="J138" s="59">
        <f>VLOOKUP($A138,'2016'!$L$3:$P$385,J$5,FALSE)</f>
        <v>13</v>
      </c>
      <c r="K138" s="59">
        <f>100*VLOOKUP($A138,'2016'!$L$3:$P$385,K$5,FALSE)</f>
        <v>21.771897504605601</v>
      </c>
      <c r="M138" s="59">
        <f>VLOOKUP($A138,'2017'!$L$3:$P$385,M$5,FALSE)</f>
        <v>60.69</v>
      </c>
      <c r="N138" s="59">
        <f>VLOOKUP($A138,'2017'!$L$3:$P$385,N$5,FALSE)</f>
        <v>13.07</v>
      </c>
      <c r="O138" s="59">
        <f>100*VLOOKUP($A138,'2017'!$L$3:$P$385,O$5,FALSE)</f>
        <v>21.535673092766501</v>
      </c>
      <c r="Q138" s="59">
        <f>VLOOKUP($A138,'2018'!$L$3:$P$385,Q$5,FALSE)</f>
        <v>61.75</v>
      </c>
      <c r="R138" s="59">
        <f>VLOOKUP($A138,'2018'!$L$3:$P$385,R$5,FALSE)</f>
        <v>12.21</v>
      </c>
      <c r="S138" s="59">
        <f>100*VLOOKUP($A138,'2018'!$L$3:$P$385,S$5,FALSE)</f>
        <v>19.773279352226698</v>
      </c>
      <c r="U138" s="59">
        <f>VLOOKUP($A138,'2019'!$L$3:$P$385,U$5,FALSE)</f>
        <v>62.65</v>
      </c>
      <c r="V138" s="59">
        <f>VLOOKUP($A138,'2019'!$L$3:$P$385,V$5,FALSE)</f>
        <v>12.63</v>
      </c>
      <c r="W138" s="59">
        <f>100*VLOOKUP($A138,'2019'!$L$3:$P$385,W$5,FALSE)</f>
        <v>20.1596169193935</v>
      </c>
      <c r="Y138" s="59">
        <f>VLOOKUP($A138,'2020'!$C$3:$G$385,Y$5,FALSE)</f>
        <v>63.84</v>
      </c>
      <c r="Z138" s="59">
        <f>VLOOKUP($A138,'2020'!$C$3:$G$385,Z$5,FALSE)</f>
        <v>13.6</v>
      </c>
      <c r="AA138" s="59">
        <f>100*VLOOKUP($A138,'2020'!$C$3:$G$385,AA$5,FALSE)</f>
        <v>21.303258145363397</v>
      </c>
      <c r="AC138" s="59">
        <f>VLOOKUP($A138,'2021'!$C$3:$G$385,AC$5,FALSE)</f>
        <v>64.52</v>
      </c>
      <c r="AD138" s="59">
        <f>VLOOKUP($A138,'2021'!$C$3:$G$385,AD$5,FALSE)</f>
        <v>13.9</v>
      </c>
      <c r="AE138" s="59">
        <f>100*VLOOKUP($A138,'2021'!$C$3:$G$385,AE$5,FALSE)</f>
        <v>21.5437073775573</v>
      </c>
    </row>
    <row r="139" spans="1:31" x14ac:dyDescent="0.3">
      <c r="A139" t="s">
        <v>377</v>
      </c>
      <c r="B139" t="str">
        <f>VLOOKUP(A139,class!A$1:B$455,2,FALSE)</f>
        <v>London Borough</v>
      </c>
      <c r="C139" t="str">
        <f>IF(B139="Shire District",VLOOKUP(A139,counties!A$2:B$271,2,FALSE),"")</f>
        <v/>
      </c>
      <c r="D139" t="str">
        <f>VLOOKUP($A139,classifications!$A$3:$C$336,3,FALSE)</f>
        <v>Predominantly Urban</v>
      </c>
      <c r="E139" s="59">
        <f>VLOOKUP($A139,'2015'!$L$3:$P$385,E$5,FALSE)</f>
        <v>99.12</v>
      </c>
      <c r="F139" s="59">
        <f>VLOOKUP($A139,'2015'!$L$3:$P$385,F$5,FALSE)</f>
        <v>15.72</v>
      </c>
      <c r="G139" s="59">
        <f>100*VLOOKUP($A139,'2015'!$L$3:$P$385,G$5,FALSE)</f>
        <v>15.859564164648901</v>
      </c>
      <c r="I139" s="59">
        <f>VLOOKUP($A139,'2016'!$L$3:$P$385,I$5,FALSE)</f>
        <v>100.38</v>
      </c>
      <c r="J139" s="59">
        <f>VLOOKUP($A139,'2016'!$L$3:$P$385,J$5,FALSE)</f>
        <v>16.16</v>
      </c>
      <c r="K139" s="59">
        <f>100*VLOOKUP($A139,'2016'!$L$3:$P$385,K$5,FALSE)</f>
        <v>16.098824467025299</v>
      </c>
      <c r="M139" s="59">
        <f>VLOOKUP($A139,'2017'!$L$3:$P$385,M$5,FALSE)</f>
        <v>101.61</v>
      </c>
      <c r="N139" s="59">
        <f>VLOOKUP($A139,'2017'!$L$3:$P$385,N$5,FALSE)</f>
        <v>17.059999999999999</v>
      </c>
      <c r="O139" s="59">
        <f>100*VLOOKUP($A139,'2017'!$L$3:$P$385,O$5,FALSE)</f>
        <v>16.7896860545222</v>
      </c>
      <c r="Q139" s="59">
        <f>VLOOKUP($A139,'2018'!$L$3:$P$385,Q$5,FALSE)</f>
        <v>102.66</v>
      </c>
      <c r="R139" s="59">
        <f>VLOOKUP($A139,'2018'!$L$3:$P$385,R$5,FALSE)</f>
        <v>18.059999999999999</v>
      </c>
      <c r="S139" s="59">
        <f>100*VLOOKUP($A139,'2018'!$L$3:$P$385,S$5,FALSE)</f>
        <v>17.592051431911198</v>
      </c>
      <c r="U139" s="59">
        <f>VLOOKUP($A139,'2019'!$L$3:$P$385,U$5,FALSE)</f>
        <v>103.82</v>
      </c>
      <c r="V139" s="59">
        <f>VLOOKUP($A139,'2019'!$L$3:$P$385,V$5,FALSE)</f>
        <v>18.850000000000001</v>
      </c>
      <c r="W139" s="59">
        <f>100*VLOOKUP($A139,'2019'!$L$3:$P$385,W$5,FALSE)</f>
        <v>18.156424581005602</v>
      </c>
      <c r="Y139" s="59">
        <f>VLOOKUP($A139,'2020'!$C$3:$G$385,Y$5,FALSE)</f>
        <v>105.4</v>
      </c>
      <c r="Z139" s="59">
        <f>VLOOKUP($A139,'2020'!$C$3:$G$385,Z$5,FALSE)</f>
        <v>20.12</v>
      </c>
      <c r="AA139" s="59">
        <f>100*VLOOKUP($A139,'2020'!$C$3:$G$385,AA$5,FALSE)</f>
        <v>19.089184060721102</v>
      </c>
      <c r="AC139" s="59">
        <f>VLOOKUP($A139,'2021'!$C$3:$G$385,AC$5,FALSE)</f>
        <v>106.37</v>
      </c>
      <c r="AD139" s="59">
        <f>VLOOKUP($A139,'2021'!$C$3:$G$385,AD$5,FALSE)</f>
        <v>21.02</v>
      </c>
      <c r="AE139" s="59">
        <f>100*VLOOKUP($A139,'2021'!$C$3:$G$385,AE$5,FALSE)</f>
        <v>19.7612108677259</v>
      </c>
    </row>
    <row r="140" spans="1:31" x14ac:dyDescent="0.3">
      <c r="A140" t="s">
        <v>193</v>
      </c>
      <c r="B140" t="str">
        <f>VLOOKUP(A140,class!A$1:B$455,2,FALSE)</f>
        <v>Shire District</v>
      </c>
      <c r="C140" t="str">
        <f>IF(B140="Shire District",VLOOKUP(A140,counties!A$2:B$271,2,FALSE),"")</f>
        <v>Cambridgeshire</v>
      </c>
      <c r="D140" t="str">
        <f>VLOOKUP($A140,classifications!$A$3:$C$336,3,FALSE)</f>
        <v>Predominantly Rural</v>
      </c>
      <c r="E140" s="59">
        <f>VLOOKUP($A140,'2015'!$L$3:$P$385,E$5,FALSE)</f>
        <v>74.59</v>
      </c>
      <c r="F140" s="59">
        <f>VLOOKUP($A140,'2015'!$L$3:$P$385,F$5,FALSE)</f>
        <v>12.51</v>
      </c>
      <c r="G140" s="59">
        <f>100*VLOOKUP($A140,'2015'!$L$3:$P$385,G$5,FALSE)</f>
        <v>16.771685212495001</v>
      </c>
      <c r="I140" s="59">
        <f>VLOOKUP($A140,'2016'!$L$3:$P$385,I$5,FALSE)</f>
        <v>75.17</v>
      </c>
      <c r="J140" s="59">
        <f>VLOOKUP($A140,'2016'!$L$3:$P$385,J$5,FALSE)</f>
        <v>12.49</v>
      </c>
      <c r="K140" s="59">
        <f>100*VLOOKUP($A140,'2016'!$L$3:$P$385,K$5,FALSE)</f>
        <v>16.615671145403798</v>
      </c>
      <c r="M140" s="59">
        <f>VLOOKUP($A140,'2017'!$L$3:$P$385,M$5,FALSE)</f>
        <v>75.88</v>
      </c>
      <c r="N140" s="59">
        <f>VLOOKUP($A140,'2017'!$L$3:$P$385,N$5,FALSE)</f>
        <v>12.5</v>
      </c>
      <c r="O140" s="59">
        <f>100*VLOOKUP($A140,'2017'!$L$3:$P$385,O$5,FALSE)</f>
        <v>16.473379019504499</v>
      </c>
      <c r="Q140" s="59">
        <f>VLOOKUP($A140,'2018'!$L$3:$P$385,Q$5,FALSE)</f>
        <v>76.540000000000006</v>
      </c>
      <c r="R140" s="59">
        <f>VLOOKUP($A140,'2018'!$L$3:$P$385,R$5,FALSE)</f>
        <v>11.46</v>
      </c>
      <c r="S140" s="59">
        <f>100*VLOOKUP($A140,'2018'!$L$3:$P$385,S$5,FALSE)</f>
        <v>14.972563365560502</v>
      </c>
      <c r="U140" s="59">
        <f>VLOOKUP($A140,'2019'!$L$3:$P$385,U$5,FALSE)</f>
        <v>77.319999999999993</v>
      </c>
      <c r="V140" s="59">
        <f>VLOOKUP($A140,'2019'!$L$3:$P$385,V$5,FALSE)</f>
        <v>11.08</v>
      </c>
      <c r="W140" s="59">
        <f>100*VLOOKUP($A140,'2019'!$L$3:$P$385,W$5,FALSE)</f>
        <v>14.3300569063632</v>
      </c>
      <c r="Y140" s="59">
        <f>VLOOKUP($A140,'2020'!$C$3:$G$385,Y$5,FALSE)</f>
        <v>78.5</v>
      </c>
      <c r="Z140" s="59">
        <f>VLOOKUP($A140,'2020'!$C$3:$G$385,Z$5,FALSE)</f>
        <v>11.9</v>
      </c>
      <c r="AA140" s="59">
        <f>100*VLOOKUP($A140,'2020'!$C$3:$G$385,AA$5,FALSE)</f>
        <v>15.159235668789799</v>
      </c>
      <c r="AC140" s="59">
        <f>VLOOKUP($A140,'2021'!$C$3:$G$385,AC$5,FALSE)</f>
        <v>79.540000000000006</v>
      </c>
      <c r="AD140" s="59">
        <f>VLOOKUP($A140,'2021'!$C$3:$G$385,AD$5,FALSE)</f>
        <v>12.08</v>
      </c>
      <c r="AE140" s="59">
        <f>100*VLOOKUP($A140,'2021'!$C$3:$G$385,AE$5,FALSE)</f>
        <v>15.1873271310033</v>
      </c>
    </row>
    <row r="141" spans="1:31" x14ac:dyDescent="0.3">
      <c r="A141" t="s">
        <v>257</v>
      </c>
      <c r="B141" t="str">
        <f>VLOOKUP(A141,class!A$1:B$455,2,FALSE)</f>
        <v>Shire District</v>
      </c>
      <c r="C141" t="str">
        <f>IF(B141="Shire District",VLOOKUP(A141,counties!A$2:B$271,2,FALSE),"")</f>
        <v>Lancashire</v>
      </c>
      <c r="D141" t="str">
        <f>VLOOKUP($A141,classifications!$A$3:$C$336,3,FALSE)</f>
        <v>Predominantly Urban</v>
      </c>
      <c r="E141" s="59">
        <f>VLOOKUP($A141,'2015'!$L$3:$P$385,E$5,FALSE)</f>
        <v>36.61</v>
      </c>
      <c r="F141" s="59">
        <f>VLOOKUP($A141,'2015'!$L$3:$P$385,F$5,FALSE)</f>
        <v>1.26</v>
      </c>
      <c r="G141" s="59">
        <f>100*VLOOKUP($A141,'2015'!$L$3:$P$385,G$5,FALSE)</f>
        <v>3.4416826003824097</v>
      </c>
      <c r="I141" s="59">
        <f>VLOOKUP($A141,'2016'!$L$3:$P$385,I$5,FALSE)</f>
        <v>36.69</v>
      </c>
      <c r="J141" s="59">
        <f>VLOOKUP($A141,'2016'!$L$3:$P$385,J$5,FALSE)</f>
        <v>1.1100000000000001</v>
      </c>
      <c r="K141" s="59">
        <f>100*VLOOKUP($A141,'2016'!$L$3:$P$385,K$5,FALSE)</f>
        <v>3.02534750613246</v>
      </c>
      <c r="M141" s="59">
        <f>VLOOKUP($A141,'2017'!$L$3:$P$385,M$5,FALSE)</f>
        <v>36.799999999999997</v>
      </c>
      <c r="N141" s="59">
        <f>VLOOKUP($A141,'2017'!$L$3:$P$385,N$5,FALSE)</f>
        <v>1.1399999999999999</v>
      </c>
      <c r="O141" s="59">
        <f>100*VLOOKUP($A141,'2017'!$L$3:$P$385,O$5,FALSE)</f>
        <v>3.0978260869565202</v>
      </c>
      <c r="Q141" s="59">
        <f>VLOOKUP($A141,'2018'!$L$3:$P$385,Q$5,FALSE)</f>
        <v>36.840000000000003</v>
      </c>
      <c r="R141" s="59">
        <f>VLOOKUP($A141,'2018'!$L$3:$P$385,R$5,FALSE)</f>
        <v>1.08</v>
      </c>
      <c r="S141" s="59">
        <f>100*VLOOKUP($A141,'2018'!$L$3:$P$385,S$5,FALSE)</f>
        <v>2.9315960912052099</v>
      </c>
      <c r="U141" s="59">
        <f>VLOOKUP($A141,'2019'!$L$3:$P$385,U$5,FALSE)</f>
        <v>36.93</v>
      </c>
      <c r="V141" s="59">
        <f>VLOOKUP($A141,'2019'!$L$3:$P$385,V$5,FALSE)</f>
        <v>0.96</v>
      </c>
      <c r="W141" s="59">
        <f>100*VLOOKUP($A141,'2019'!$L$3:$P$385,W$5,FALSE)</f>
        <v>2.59951259138911</v>
      </c>
      <c r="Y141" s="59">
        <f>VLOOKUP($A141,'2020'!$C$3:$G$385,Y$5,FALSE)</f>
        <v>37.08</v>
      </c>
      <c r="Z141" s="59">
        <f>VLOOKUP($A141,'2020'!$C$3:$G$385,Z$5,FALSE)</f>
        <v>0.91</v>
      </c>
      <c r="AA141" s="59">
        <f>100*VLOOKUP($A141,'2020'!$C$3:$G$385,AA$5,FALSE)</f>
        <v>2.4541531823085201</v>
      </c>
      <c r="AC141" s="59">
        <f>VLOOKUP($A141,'2021'!$C$3:$G$385,AC$5,FALSE)</f>
        <v>37.26</v>
      </c>
      <c r="AD141" s="59">
        <f>VLOOKUP($A141,'2021'!$C$3:$G$385,AD$5,FALSE)</f>
        <v>0.84</v>
      </c>
      <c r="AE141" s="59">
        <f>100*VLOOKUP($A141,'2021'!$C$3:$G$385,AE$5,FALSE)</f>
        <v>2.2544283413848598</v>
      </c>
    </row>
    <row r="142" spans="1:31" x14ac:dyDescent="0.3">
      <c r="A142" t="s">
        <v>297</v>
      </c>
      <c r="B142" t="str">
        <f>VLOOKUP(A142,class!A$1:B$455,2,FALSE)</f>
        <v>Shire District</v>
      </c>
      <c r="C142" t="str">
        <f>IF(B142="Shire District",VLOOKUP(A142,counties!A$2:B$271,2,FALSE),"")</f>
        <v>Suffolk</v>
      </c>
      <c r="D142" t="str">
        <f>VLOOKUP($A142,classifications!$A$3:$C$336,3,FALSE)</f>
        <v>Predominantly Urban</v>
      </c>
      <c r="E142" s="59">
        <f>VLOOKUP($A142,'2015'!$L$3:$P$385,E$5,FALSE)</f>
        <v>59.89</v>
      </c>
      <c r="F142" s="59">
        <f>VLOOKUP($A142,'2015'!$L$3:$P$385,F$5,FALSE)</f>
        <v>8.39</v>
      </c>
      <c r="G142" s="59">
        <f>100*VLOOKUP($A142,'2015'!$L$3:$P$385,G$5,FALSE)</f>
        <v>14.009016530305601</v>
      </c>
      <c r="I142" s="59">
        <f>VLOOKUP($A142,'2016'!$L$3:$P$385,I$5,FALSE)</f>
        <v>60.48</v>
      </c>
      <c r="J142" s="59">
        <f>VLOOKUP($A142,'2016'!$L$3:$P$385,J$5,FALSE)</f>
        <v>8.76</v>
      </c>
      <c r="K142" s="59">
        <f>100*VLOOKUP($A142,'2016'!$L$3:$P$385,K$5,FALSE)</f>
        <v>14.484126984126998</v>
      </c>
      <c r="M142" s="59">
        <f>VLOOKUP($A142,'2017'!$L$3:$P$385,M$5,FALSE)</f>
        <v>60.74</v>
      </c>
      <c r="N142" s="59">
        <f>VLOOKUP($A142,'2017'!$L$3:$P$385,N$5,FALSE)</f>
        <v>8.89</v>
      </c>
      <c r="O142" s="59">
        <f>100*VLOOKUP($A142,'2017'!$L$3:$P$385,O$5,FALSE)</f>
        <v>14.6361540994402</v>
      </c>
      <c r="Q142" s="59">
        <f>VLOOKUP($A142,'2018'!$L$3:$P$385,Q$5,FALSE)</f>
        <v>60.88</v>
      </c>
      <c r="R142" s="59">
        <f>VLOOKUP($A142,'2018'!$L$3:$P$385,R$5,FALSE)</f>
        <v>8.8000000000000007</v>
      </c>
      <c r="S142" s="59">
        <f>100*VLOOKUP($A142,'2018'!$L$3:$P$385,S$5,FALSE)</f>
        <v>14.454664914586099</v>
      </c>
      <c r="U142" s="59">
        <f>VLOOKUP($A142,'2019'!$L$3:$P$385,U$5,FALSE)</f>
        <v>61.07</v>
      </c>
      <c r="V142" s="59">
        <f>VLOOKUP($A142,'2019'!$L$3:$P$385,V$5,FALSE)</f>
        <v>8.74</v>
      </c>
      <c r="W142" s="59">
        <f>100*VLOOKUP($A142,'2019'!$L$3:$P$385,W$5,FALSE)</f>
        <v>14.311445881775001</v>
      </c>
      <c r="Y142" s="59">
        <f>VLOOKUP($A142,'2020'!$C$3:$G$385,Y$5,FALSE)</f>
        <v>61.42</v>
      </c>
      <c r="Z142" s="59">
        <f>VLOOKUP($A142,'2020'!$C$3:$G$385,Z$5,FALSE)</f>
        <v>8.81</v>
      </c>
      <c r="AA142" s="59">
        <f>100*VLOOKUP($A142,'2020'!$C$3:$G$385,AA$5,FALSE)</f>
        <v>14.343861934223401</v>
      </c>
      <c r="AC142" s="59">
        <f>VLOOKUP($A142,'2021'!$C$3:$G$385,AC$5,FALSE)</f>
        <v>61.65</v>
      </c>
      <c r="AD142" s="59">
        <f>VLOOKUP($A142,'2021'!$C$3:$G$385,AD$5,FALSE)</f>
        <v>8.73</v>
      </c>
      <c r="AE142" s="59">
        <f>100*VLOOKUP($A142,'2021'!$C$3:$G$385,AE$5,FALSE)</f>
        <v>14.1605839416058</v>
      </c>
    </row>
    <row r="143" spans="1:31" x14ac:dyDescent="0.3">
      <c r="A143" t="s">
        <v>53</v>
      </c>
      <c r="B143" t="str">
        <f>VLOOKUP(A143,class!A$1:B$455,2,FALSE)</f>
        <v>Unitary Authority</v>
      </c>
      <c r="C143" t="str">
        <f>IF(B143="Shire District",VLOOKUP(A143,counties!A$2:B$271,2,FALSE),"")</f>
        <v/>
      </c>
      <c r="D143" t="str">
        <f>VLOOKUP($A143,classifications!$A$3:$C$336,3,FALSE)</f>
        <v>Predominantly Rural</v>
      </c>
      <c r="E143" s="59">
        <f>VLOOKUP($A143,'2015'!$L$3:$P$385,E$5,FALSE)</f>
        <v>69.760000000000005</v>
      </c>
      <c r="F143" s="59">
        <f>VLOOKUP($A143,'2015'!$L$3:$P$385,F$5,FALSE)</f>
        <v>12.76</v>
      </c>
      <c r="G143" s="59">
        <f>100*VLOOKUP($A143,'2015'!$L$3:$P$385,G$5,FALSE)</f>
        <v>18.2912844036697</v>
      </c>
      <c r="I143" s="59">
        <f>VLOOKUP($A143,'2016'!$L$3:$P$385,I$5,FALSE)</f>
        <v>70.33</v>
      </c>
      <c r="J143" s="59">
        <f>VLOOKUP($A143,'2016'!$L$3:$P$385,J$5,FALSE)</f>
        <v>12.87</v>
      </c>
      <c r="K143" s="59">
        <f>100*VLOOKUP($A143,'2016'!$L$3:$P$385,K$5,FALSE)</f>
        <v>18.299445471349397</v>
      </c>
      <c r="M143" s="59">
        <f>VLOOKUP($A143,'2017'!$L$3:$P$385,M$5,FALSE)</f>
        <v>70.69</v>
      </c>
      <c r="N143" s="59">
        <f>VLOOKUP($A143,'2017'!$L$3:$P$385,N$5,FALSE)</f>
        <v>12.95</v>
      </c>
      <c r="O143" s="59">
        <f>100*VLOOKUP($A143,'2017'!$L$3:$P$385,O$5,FALSE)</f>
        <v>18.319422832083703</v>
      </c>
      <c r="Q143" s="59">
        <f>VLOOKUP($A143,'2018'!$L$3:$P$385,Q$5,FALSE)</f>
        <v>71.03</v>
      </c>
      <c r="R143" s="59">
        <f>VLOOKUP($A143,'2018'!$L$3:$P$385,R$5,FALSE)</f>
        <v>12.96</v>
      </c>
      <c r="S143" s="59">
        <f>100*VLOOKUP($A143,'2018'!$L$3:$P$385,S$5,FALSE)</f>
        <v>18.2458116288892</v>
      </c>
      <c r="U143" s="59">
        <f>VLOOKUP($A143,'2019'!$L$3:$P$385,U$5,FALSE)</f>
        <v>71.3</v>
      </c>
      <c r="V143" s="59">
        <f>VLOOKUP($A143,'2019'!$L$3:$P$385,V$5,FALSE)</f>
        <v>12.83</v>
      </c>
      <c r="W143" s="59">
        <f>100*VLOOKUP($A143,'2019'!$L$3:$P$385,W$5,FALSE)</f>
        <v>17.9943899018233</v>
      </c>
      <c r="Y143" s="59">
        <f>VLOOKUP($A143,'2020'!$C$3:$G$385,Y$5,FALSE)</f>
        <v>71.53</v>
      </c>
      <c r="Z143" s="59">
        <f>VLOOKUP($A143,'2020'!$C$3:$G$385,Z$5,FALSE)</f>
        <v>12.7</v>
      </c>
      <c r="AA143" s="59">
        <f>100*VLOOKUP($A143,'2020'!$C$3:$G$385,AA$5,FALSE)</f>
        <v>17.754788200754902</v>
      </c>
      <c r="AC143" s="59">
        <f>VLOOKUP($A143,'2021'!$C$3:$G$385,AC$5,FALSE)</f>
        <v>71.760000000000005</v>
      </c>
      <c r="AD143" s="59">
        <f>VLOOKUP($A143,'2021'!$C$3:$G$385,AD$5,FALSE)</f>
        <v>12.79</v>
      </c>
      <c r="AE143" s="59">
        <f>100*VLOOKUP($A143,'2021'!$C$3:$G$385,AE$5,FALSE)</f>
        <v>17.823299888517301</v>
      </c>
    </row>
    <row r="144" spans="1:31" x14ac:dyDescent="0.3">
      <c r="A144" t="s">
        <v>183</v>
      </c>
      <c r="B144" t="str">
        <f>VLOOKUP(A144,class!A$1:B$455,2,FALSE)</f>
        <v>Unitary Authority</v>
      </c>
      <c r="C144" t="str">
        <f>IF(B144="Shire District",VLOOKUP(A144,counties!A$2:B$271,2,FALSE),"")</f>
        <v/>
      </c>
      <c r="D144" t="str">
        <f>VLOOKUP($A144,classifications!$A$3:$C$336,3,FALSE)</f>
        <v>Predominantly Rural</v>
      </c>
      <c r="E144" s="59">
        <f>VLOOKUP($A144,'2015'!$L$3:$P$385,E$5,FALSE)</f>
        <v>1.2</v>
      </c>
      <c r="F144" s="59">
        <f>VLOOKUP($A144,'2015'!$L$3:$P$385,F$5,FALSE)</f>
        <v>1.2</v>
      </c>
      <c r="G144" s="59">
        <f>100*VLOOKUP($A144,'2015'!$L$3:$P$385,G$5,FALSE)</f>
        <v>100</v>
      </c>
      <c r="I144" s="59">
        <f>VLOOKUP($A144,'2016'!$L$3:$P$385,I$5,FALSE)</f>
        <v>1.21</v>
      </c>
      <c r="J144" s="59">
        <f>VLOOKUP($A144,'2016'!$L$3:$P$385,J$5,FALSE)</f>
        <v>1.21</v>
      </c>
      <c r="K144" s="59">
        <f>100*VLOOKUP($A144,'2016'!$L$3:$P$385,K$5,FALSE)</f>
        <v>100</v>
      </c>
      <c r="M144" s="59">
        <f>VLOOKUP($A144,'2017'!$L$3:$P$385,M$5,FALSE)</f>
        <v>1.2</v>
      </c>
      <c r="N144" s="59">
        <f>VLOOKUP($A144,'2017'!$L$3:$P$385,N$5,FALSE)</f>
        <v>1.2</v>
      </c>
      <c r="O144" s="59">
        <f>100*VLOOKUP($A144,'2017'!$L$3:$P$385,O$5,FALSE)</f>
        <v>100</v>
      </c>
      <c r="Q144" s="59">
        <f>VLOOKUP($A144,'2018'!$L$3:$P$385,Q$5,FALSE)</f>
        <v>1.2</v>
      </c>
      <c r="R144" s="59">
        <f>VLOOKUP($A144,'2018'!$L$3:$P$385,R$5,FALSE)</f>
        <v>1.2</v>
      </c>
      <c r="S144" s="59">
        <f>100*VLOOKUP($A144,'2018'!$L$3:$P$385,S$5,FALSE)</f>
        <v>100</v>
      </c>
      <c r="U144" s="59">
        <f>VLOOKUP($A144,'2019'!$L$3:$P$385,U$5,FALSE)</f>
        <v>1.19</v>
      </c>
      <c r="V144" s="59">
        <f>VLOOKUP($A144,'2019'!$L$3:$P$385,V$5,FALSE)</f>
        <v>1.19</v>
      </c>
      <c r="W144" s="59">
        <f>100*VLOOKUP($A144,'2019'!$L$3:$P$385,W$5,FALSE)</f>
        <v>100</v>
      </c>
      <c r="Y144" s="59">
        <f>VLOOKUP($A144,'2020'!$C$3:$G$385,Y$5,FALSE)</f>
        <v>1.18</v>
      </c>
      <c r="Z144" s="59">
        <f>VLOOKUP($A144,'2020'!$C$3:$G$385,Z$5,FALSE)</f>
        <v>1.18</v>
      </c>
      <c r="AA144" s="59">
        <f>100*VLOOKUP($A144,'2020'!$C$3:$G$385,AA$5,FALSE)</f>
        <v>100</v>
      </c>
      <c r="AC144" s="59">
        <f>VLOOKUP($A144,'2021'!$C$3:$G$385,AC$5,FALSE)</f>
        <v>1.1599999999999999</v>
      </c>
      <c r="AD144" s="59">
        <f>VLOOKUP($A144,'2021'!$C$3:$G$385,AD$5,FALSE)</f>
        <v>1.1599999999999999</v>
      </c>
      <c r="AE144" s="59">
        <f>100*VLOOKUP($A144,'2021'!$C$3:$G$385,AE$5,FALSE)</f>
        <v>100</v>
      </c>
    </row>
    <row r="145" spans="1:31" x14ac:dyDescent="0.3">
      <c r="A145" t="s">
        <v>378</v>
      </c>
      <c r="B145" t="str">
        <f>VLOOKUP(A145,class!A$1:B$455,2,FALSE)</f>
        <v>London Borough</v>
      </c>
      <c r="C145" t="str">
        <f>IF(B145="Shire District",VLOOKUP(A145,counties!A$2:B$271,2,FALSE),"")</f>
        <v/>
      </c>
      <c r="D145" t="str">
        <f>VLOOKUP($A145,classifications!$A$3:$C$336,3,FALSE)</f>
        <v>Predominantly Urban</v>
      </c>
      <c r="E145" s="59">
        <f>VLOOKUP($A145,'2015'!$L$3:$P$385,E$5,FALSE)</f>
        <v>105.36</v>
      </c>
      <c r="F145" s="59">
        <f>VLOOKUP($A145,'2015'!$L$3:$P$385,F$5,FALSE)</f>
        <v>18.14</v>
      </c>
      <c r="G145" s="59">
        <f>100*VLOOKUP($A145,'2015'!$L$3:$P$385,G$5,FALSE)</f>
        <v>17.217160212604398</v>
      </c>
      <c r="I145" s="59">
        <f>VLOOKUP($A145,'2016'!$L$3:$P$385,I$5,FALSE)</f>
        <v>106.13</v>
      </c>
      <c r="J145" s="59">
        <f>VLOOKUP($A145,'2016'!$L$3:$P$385,J$5,FALSE)</f>
        <v>18.84</v>
      </c>
      <c r="K145" s="59">
        <f>100*VLOOKUP($A145,'2016'!$L$3:$P$385,K$5,FALSE)</f>
        <v>17.7518138132479</v>
      </c>
      <c r="M145" s="59">
        <f>VLOOKUP($A145,'2017'!$L$3:$P$385,M$5,FALSE)</f>
        <v>107.56</v>
      </c>
      <c r="N145" s="59">
        <f>VLOOKUP($A145,'2017'!$L$3:$P$385,N$5,FALSE)</f>
        <v>20.23</v>
      </c>
      <c r="O145" s="59">
        <f>100*VLOOKUP($A145,'2017'!$L$3:$P$385,O$5,FALSE)</f>
        <v>18.808107103012301</v>
      </c>
      <c r="Q145" s="59">
        <f>VLOOKUP($A145,'2018'!$L$3:$P$385,Q$5,FALSE)</f>
        <v>107.89</v>
      </c>
      <c r="R145" s="59">
        <f>VLOOKUP($A145,'2018'!$L$3:$P$385,R$5,FALSE)</f>
        <v>20.69</v>
      </c>
      <c r="S145" s="59">
        <f>100*VLOOKUP($A145,'2018'!$L$3:$P$385,S$5,FALSE)</f>
        <v>19.176939475391599</v>
      </c>
      <c r="U145" s="59">
        <f>VLOOKUP($A145,'2019'!$L$3:$P$385,U$5,FALSE)</f>
        <v>109.27</v>
      </c>
      <c r="V145" s="59">
        <f>VLOOKUP($A145,'2019'!$L$3:$P$385,V$5,FALSE)</f>
        <v>22.02</v>
      </c>
      <c r="W145" s="59">
        <f>100*VLOOKUP($A145,'2019'!$L$3:$P$385,W$5,FALSE)</f>
        <v>20.151917269149799</v>
      </c>
      <c r="Y145" s="59">
        <f>VLOOKUP($A145,'2020'!$C$3:$G$385,Y$5,FALSE)</f>
        <v>109.91</v>
      </c>
      <c r="Z145" s="59">
        <f>VLOOKUP($A145,'2020'!$C$3:$G$385,Z$5,FALSE)</f>
        <v>22.63</v>
      </c>
      <c r="AA145" s="59">
        <f>100*VLOOKUP($A145,'2020'!$C$3:$G$385,AA$5,FALSE)</f>
        <v>20.589573287234998</v>
      </c>
      <c r="AC145" s="59">
        <f>VLOOKUP($A145,'2021'!$C$3:$G$385,AC$5,FALSE)</f>
        <v>110.79</v>
      </c>
      <c r="AD145" s="59">
        <f>VLOOKUP($A145,'2021'!$C$3:$G$385,AD$5,FALSE)</f>
        <v>23.63</v>
      </c>
      <c r="AE145" s="59">
        <f>100*VLOOKUP($A145,'2021'!$C$3:$G$385,AE$5,FALSE)</f>
        <v>21.328639768932199</v>
      </c>
    </row>
    <row r="146" spans="1:31" x14ac:dyDescent="0.3">
      <c r="A146" t="s">
        <v>379</v>
      </c>
      <c r="B146" t="str">
        <f>VLOOKUP(A146,class!A$1:B$455,2,FALSE)</f>
        <v>London Borough</v>
      </c>
      <c r="C146" t="str">
        <f>IF(B146="Shire District",VLOOKUP(A146,counties!A$2:B$271,2,FALSE),"")</f>
        <v/>
      </c>
      <c r="D146" t="str">
        <f>VLOOKUP($A146,classifications!$A$3:$C$336,3,FALSE)</f>
        <v>Predominantly Urban</v>
      </c>
      <c r="E146" s="59">
        <f>VLOOKUP($A146,'2015'!$L$3:$P$385,E$5,FALSE)</f>
        <v>88.15</v>
      </c>
      <c r="F146" s="59">
        <f>VLOOKUP($A146,'2015'!$L$3:$P$385,F$5,FALSE)</f>
        <v>18.34</v>
      </c>
      <c r="G146" s="59">
        <f>100*VLOOKUP($A146,'2015'!$L$3:$P$385,G$5,FALSE)</f>
        <v>20.805445263755001</v>
      </c>
      <c r="I146" s="59">
        <f>VLOOKUP($A146,'2016'!$L$3:$P$385,I$5,FALSE)</f>
        <v>88.53</v>
      </c>
      <c r="J146" s="59">
        <f>VLOOKUP($A146,'2016'!$L$3:$P$385,J$5,FALSE)</f>
        <v>18.98</v>
      </c>
      <c r="K146" s="59">
        <f>100*VLOOKUP($A146,'2016'!$L$3:$P$385,K$5,FALSE)</f>
        <v>21.439060205579999</v>
      </c>
      <c r="M146" s="59">
        <f>VLOOKUP($A146,'2017'!$L$3:$P$385,M$5,FALSE)</f>
        <v>88.74</v>
      </c>
      <c r="N146" s="59">
        <f>VLOOKUP($A146,'2017'!$L$3:$P$385,N$5,FALSE)</f>
        <v>19.39</v>
      </c>
      <c r="O146" s="59">
        <f>100*VLOOKUP($A146,'2017'!$L$3:$P$385,O$5,FALSE)</f>
        <v>21.8503493351364</v>
      </c>
      <c r="Q146" s="59">
        <f>VLOOKUP($A146,'2018'!$L$3:$P$385,Q$5,FALSE)</f>
        <v>88.84</v>
      </c>
      <c r="R146" s="59">
        <f>VLOOKUP($A146,'2018'!$L$3:$P$385,R$5,FALSE)</f>
        <v>19.75</v>
      </c>
      <c r="S146" s="59">
        <f>100*VLOOKUP($A146,'2018'!$L$3:$P$385,S$5,FALSE)</f>
        <v>22.2309770373706</v>
      </c>
      <c r="U146" s="59">
        <f>VLOOKUP($A146,'2019'!$L$3:$P$385,U$5,FALSE)</f>
        <v>89.16</v>
      </c>
      <c r="V146" s="59">
        <f>VLOOKUP($A146,'2019'!$L$3:$P$385,V$5,FALSE)</f>
        <v>20.100000000000001</v>
      </c>
      <c r="W146" s="59">
        <f>100*VLOOKUP($A146,'2019'!$L$3:$P$385,W$5,FALSE)</f>
        <v>22.543741588156099</v>
      </c>
      <c r="Y146" s="59">
        <f>VLOOKUP($A146,'2020'!$C$3:$G$385,Y$5,FALSE)</f>
        <v>89.26</v>
      </c>
      <c r="Z146" s="59">
        <f>VLOOKUP($A146,'2020'!$C$3:$G$385,Z$5,FALSE)</f>
        <v>20.29</v>
      </c>
      <c r="AA146" s="59">
        <f>100*VLOOKUP($A146,'2020'!$C$3:$G$385,AA$5,FALSE)</f>
        <v>22.731346627828799</v>
      </c>
      <c r="AC146" s="59">
        <f>VLOOKUP($A146,'2021'!$C$3:$G$385,AC$5,FALSE)</f>
        <v>89.36</v>
      </c>
      <c r="AD146" s="59">
        <f>VLOOKUP($A146,'2021'!$C$3:$G$385,AD$5,FALSE)</f>
        <v>20.7</v>
      </c>
      <c r="AE146" s="59">
        <f>100*VLOOKUP($A146,'2021'!$C$3:$G$385,AE$5,FALSE)</f>
        <v>23.164726947179901</v>
      </c>
    </row>
    <row r="147" spans="1:31" x14ac:dyDescent="0.3">
      <c r="A147" t="s">
        <v>54</v>
      </c>
      <c r="B147" t="str">
        <f>VLOOKUP(A147,class!A$1:B$455,2,FALSE)</f>
        <v>Shire District</v>
      </c>
      <c r="C147" t="str">
        <f>IF(B147="Shire District",VLOOKUP(A147,counties!A$2:B$271,2,FALSE),"")</f>
        <v>Norfolk</v>
      </c>
      <c r="D147" t="str">
        <f>VLOOKUP($A147,classifications!$A$3:$C$336,3,FALSE)</f>
        <v>Predominantly Rural</v>
      </c>
      <c r="E147" s="59">
        <f>VLOOKUP($A147,'2015'!$L$3:$P$385,E$5,FALSE)</f>
        <v>71.650000000000006</v>
      </c>
      <c r="F147" s="59">
        <f>VLOOKUP($A147,'2015'!$L$3:$P$385,F$5,FALSE)</f>
        <v>35.44</v>
      </c>
      <c r="G147" s="59">
        <f>100*VLOOKUP($A147,'2015'!$L$3:$P$385,G$5,FALSE)</f>
        <v>49.462665736217701</v>
      </c>
      <c r="I147" s="59">
        <f>VLOOKUP($A147,'2016'!$L$3:$P$385,I$5,FALSE)</f>
        <v>72.09</v>
      </c>
      <c r="J147" s="59">
        <f>VLOOKUP($A147,'2016'!$L$3:$P$385,J$5,FALSE)</f>
        <v>35.619999999999997</v>
      </c>
      <c r="K147" s="59">
        <f>100*VLOOKUP($A147,'2016'!$L$3:$P$385,K$5,FALSE)</f>
        <v>49.410459148286904</v>
      </c>
      <c r="M147" s="59">
        <f>VLOOKUP($A147,'2017'!$L$3:$P$385,M$5,FALSE)</f>
        <v>72.47</v>
      </c>
      <c r="N147" s="59">
        <f>VLOOKUP($A147,'2017'!$L$3:$P$385,N$5,FALSE)</f>
        <v>35.71</v>
      </c>
      <c r="O147" s="59">
        <f>100*VLOOKUP($A147,'2017'!$L$3:$P$385,O$5,FALSE)</f>
        <v>49.275562301642104</v>
      </c>
      <c r="Q147" s="59">
        <f>VLOOKUP($A147,'2018'!$L$3:$P$385,Q$5,FALSE)</f>
        <v>72.849999999999994</v>
      </c>
      <c r="R147" s="59">
        <f>VLOOKUP($A147,'2018'!$L$3:$P$385,R$5,FALSE)</f>
        <v>35.619999999999997</v>
      </c>
      <c r="S147" s="59">
        <f>100*VLOOKUP($A147,'2018'!$L$3:$P$385,S$5,FALSE)</f>
        <v>48.894989704872998</v>
      </c>
      <c r="U147" s="59">
        <f>VLOOKUP($A147,'2019'!$L$3:$P$385,U$5,FALSE)</f>
        <v>73.42</v>
      </c>
      <c r="V147" s="59">
        <f>VLOOKUP($A147,'2019'!$L$3:$P$385,V$5,FALSE)</f>
        <v>36.08</v>
      </c>
      <c r="W147" s="59">
        <f>100*VLOOKUP($A147,'2019'!$L$3:$P$385,W$5,FALSE)</f>
        <v>49.141923181694402</v>
      </c>
      <c r="Y147" s="59">
        <f>VLOOKUP($A147,'2020'!$C$3:$G$385,Y$5,FALSE)</f>
        <v>74.040000000000006</v>
      </c>
      <c r="Z147" s="59">
        <f>VLOOKUP($A147,'2020'!$C$3:$G$385,Z$5,FALSE)</f>
        <v>36.58</v>
      </c>
      <c r="AA147" s="59">
        <f>100*VLOOKUP($A147,'2020'!$C$3:$G$385,AA$5,FALSE)</f>
        <v>49.405726634251799</v>
      </c>
      <c r="AC147" s="59">
        <f>VLOOKUP($A147,'2021'!$C$3:$G$385,AC$5,FALSE)</f>
        <v>74.33</v>
      </c>
      <c r="AD147" s="59">
        <f>VLOOKUP($A147,'2021'!$C$3:$G$385,AD$5,FALSE)</f>
        <v>36.68</v>
      </c>
      <c r="AE147" s="59">
        <f>100*VLOOKUP($A147,'2021'!$C$3:$G$385,AE$5,FALSE)</f>
        <v>49.347504372393402</v>
      </c>
    </row>
    <row r="148" spans="1:31" x14ac:dyDescent="0.3">
      <c r="A148" t="s">
        <v>138</v>
      </c>
      <c r="B148" t="str">
        <f>VLOOKUP(A148,class!A$1:B$455,2,FALSE)</f>
        <v>Unitary Authority</v>
      </c>
      <c r="C148" t="str">
        <f>IF(B148="Shire District",VLOOKUP(A148,counties!A$2:B$271,2,FALSE),"")</f>
        <v/>
      </c>
      <c r="D148" t="str">
        <f>VLOOKUP($A148,classifications!$A$3:$C$336,3,FALSE)</f>
        <v>Predominantly Urban</v>
      </c>
      <c r="E148" s="59">
        <f>VLOOKUP($A148,'2015'!$L$3:$P$385,E$5,FALSE)</f>
        <v>118.22</v>
      </c>
      <c r="F148" s="59">
        <f>VLOOKUP($A148,'2015'!$L$3:$P$385,F$5,FALSE)</f>
        <v>6.45</v>
      </c>
      <c r="G148" s="59">
        <f>100*VLOOKUP($A148,'2015'!$L$3:$P$385,G$5,FALSE)</f>
        <v>5.45592962273727</v>
      </c>
      <c r="I148" s="59">
        <f>VLOOKUP($A148,'2016'!$L$3:$P$385,I$5,FALSE)</f>
        <v>119</v>
      </c>
      <c r="J148" s="59">
        <f>VLOOKUP($A148,'2016'!$L$3:$P$385,J$5,FALSE)</f>
        <v>6.15</v>
      </c>
      <c r="K148" s="59">
        <f>100*VLOOKUP($A148,'2016'!$L$3:$P$385,K$5,FALSE)</f>
        <v>5.1680672268907601</v>
      </c>
      <c r="M148" s="59">
        <f>VLOOKUP($A148,'2017'!$L$3:$P$385,M$5,FALSE)</f>
        <v>119.6</v>
      </c>
      <c r="N148" s="59">
        <f>VLOOKUP($A148,'2017'!$L$3:$P$385,N$5,FALSE)</f>
        <v>5.96</v>
      </c>
      <c r="O148" s="59">
        <f>100*VLOOKUP($A148,'2017'!$L$3:$P$385,O$5,FALSE)</f>
        <v>4.9832775919732395</v>
      </c>
      <c r="Q148" s="59">
        <f>VLOOKUP($A148,'2018'!$L$3:$P$385,Q$5,FALSE)</f>
        <v>120.78</v>
      </c>
      <c r="R148" s="59">
        <f>VLOOKUP($A148,'2018'!$L$3:$P$385,R$5,FALSE)</f>
        <v>6.47</v>
      </c>
      <c r="S148" s="59">
        <f>100*VLOOKUP($A148,'2018'!$L$3:$P$385,S$5,FALSE)</f>
        <v>5.3568471601258505</v>
      </c>
      <c r="U148" s="59">
        <f>VLOOKUP($A148,'2019'!$L$3:$P$385,U$5,FALSE)</f>
        <v>121.71</v>
      </c>
      <c r="V148" s="59">
        <f>VLOOKUP($A148,'2019'!$L$3:$P$385,V$5,FALSE)</f>
        <v>6.79</v>
      </c>
      <c r="W148" s="59">
        <f>100*VLOOKUP($A148,'2019'!$L$3:$P$385,W$5,FALSE)</f>
        <v>5.57883493550242</v>
      </c>
      <c r="Y148" s="59">
        <f>VLOOKUP($A148,'2020'!$C$3:$G$385,Y$5,FALSE)</f>
        <v>122.57</v>
      </c>
      <c r="Z148" s="59">
        <f>VLOOKUP($A148,'2020'!$C$3:$G$385,Z$5,FALSE)</f>
        <v>7.11</v>
      </c>
      <c r="AA148" s="59">
        <f>100*VLOOKUP($A148,'2020'!$C$3:$G$385,AA$5,FALSE)</f>
        <v>5.8007669087052305</v>
      </c>
      <c r="AC148" s="59">
        <f>VLOOKUP($A148,'2021'!$C$3:$G$385,AC$5,FALSE)</f>
        <v>123.04</v>
      </c>
      <c r="AD148" s="59">
        <f>VLOOKUP($A148,'2021'!$C$3:$G$385,AD$5,FALSE)</f>
        <v>7.18</v>
      </c>
      <c r="AE148" s="59">
        <f>100*VLOOKUP($A148,'2021'!$C$3:$G$385,AE$5,FALSE)</f>
        <v>5.8355006501950601</v>
      </c>
    </row>
    <row r="149" spans="1:31" x14ac:dyDescent="0.3">
      <c r="A149" t="s">
        <v>380</v>
      </c>
      <c r="B149" t="str">
        <f>VLOOKUP(A149,class!A$1:B$455,2,FALSE)</f>
        <v>London Borough</v>
      </c>
      <c r="C149" t="str">
        <f>IF(B149="Shire District",VLOOKUP(A149,counties!A$2:B$271,2,FALSE),"")</f>
        <v/>
      </c>
      <c r="D149" t="str">
        <f>VLOOKUP($A149,classifications!$A$3:$C$336,3,FALSE)</f>
        <v>Predominantly Urban</v>
      </c>
      <c r="E149" s="59">
        <f>VLOOKUP($A149,'2015'!$L$3:$P$385,E$5,FALSE)</f>
        <v>65.97</v>
      </c>
      <c r="F149" s="59">
        <f>VLOOKUP($A149,'2015'!$L$3:$P$385,F$5,FALSE)</f>
        <v>5.98</v>
      </c>
      <c r="G149" s="59">
        <f>100*VLOOKUP($A149,'2015'!$L$3:$P$385,G$5,FALSE)</f>
        <v>9.0647263907836901</v>
      </c>
      <c r="I149" s="59">
        <f>VLOOKUP($A149,'2016'!$L$3:$P$385,I$5,FALSE)</f>
        <v>66.290000000000006</v>
      </c>
      <c r="J149" s="59">
        <f>VLOOKUP($A149,'2016'!$L$3:$P$385,J$5,FALSE)</f>
        <v>6.17</v>
      </c>
      <c r="K149" s="59">
        <f>100*VLOOKUP($A149,'2016'!$L$3:$P$385,K$5,FALSE)</f>
        <v>9.3075878714738298</v>
      </c>
      <c r="M149" s="59">
        <f>VLOOKUP($A149,'2017'!$L$3:$P$385,M$5,FALSE)</f>
        <v>66.709999999999994</v>
      </c>
      <c r="N149" s="59">
        <f>VLOOKUP($A149,'2017'!$L$3:$P$385,N$5,FALSE)</f>
        <v>6.31</v>
      </c>
      <c r="O149" s="59">
        <f>100*VLOOKUP($A149,'2017'!$L$3:$P$385,O$5,FALSE)</f>
        <v>9.4588517463648607</v>
      </c>
      <c r="Q149" s="59">
        <f>VLOOKUP($A149,'2018'!$L$3:$P$385,Q$5,FALSE)</f>
        <v>67.19</v>
      </c>
      <c r="R149" s="59">
        <f>VLOOKUP($A149,'2018'!$L$3:$P$385,R$5,FALSE)</f>
        <v>6.63</v>
      </c>
      <c r="S149" s="59">
        <f>100*VLOOKUP($A149,'2018'!$L$3:$P$385,S$5,FALSE)</f>
        <v>9.8675398124720903</v>
      </c>
      <c r="U149" s="59">
        <f>VLOOKUP($A149,'2019'!$L$3:$P$385,U$5,FALSE)</f>
        <v>67.8</v>
      </c>
      <c r="V149" s="59">
        <f>VLOOKUP($A149,'2019'!$L$3:$P$385,V$5,FALSE)</f>
        <v>7.05</v>
      </c>
      <c r="W149" s="59">
        <f>100*VLOOKUP($A149,'2019'!$L$3:$P$385,W$5,FALSE)</f>
        <v>10.3982300884956</v>
      </c>
      <c r="Y149" s="59">
        <f>VLOOKUP($A149,'2020'!$C$3:$G$385,Y$5,FALSE)</f>
        <v>68.39</v>
      </c>
      <c r="Z149" s="59">
        <f>VLOOKUP($A149,'2020'!$C$3:$G$385,Z$5,FALSE)</f>
        <v>7.46</v>
      </c>
      <c r="AA149" s="59">
        <f>100*VLOOKUP($A149,'2020'!$C$3:$G$385,AA$5,FALSE)</f>
        <v>10.908027489399</v>
      </c>
      <c r="AC149" s="59">
        <f>VLOOKUP($A149,'2021'!$C$3:$G$385,AC$5,FALSE)</f>
        <v>68.58</v>
      </c>
      <c r="AD149" s="59">
        <f>VLOOKUP($A149,'2021'!$C$3:$G$385,AD$5,FALSE)</f>
        <v>7.61</v>
      </c>
      <c r="AE149" s="59">
        <f>100*VLOOKUP($A149,'2021'!$C$3:$G$385,AE$5,FALSE)</f>
        <v>11.096529600466599</v>
      </c>
    </row>
    <row r="150" spans="1:31" x14ac:dyDescent="0.3">
      <c r="A150" t="s">
        <v>357</v>
      </c>
      <c r="B150" t="str">
        <f>VLOOKUP(A150,class!A$1:B$455,2,FALSE)</f>
        <v>Metropolitan District</v>
      </c>
      <c r="C150" t="str">
        <f>IF(B150="Shire District",VLOOKUP(A150,counties!A$2:B$271,2,FALSE),"")</f>
        <v/>
      </c>
      <c r="D150" t="str">
        <f>VLOOKUP($A150,classifications!$A$3:$C$336,3,FALSE)</f>
        <v>Predominantly Urban</v>
      </c>
      <c r="E150" s="59">
        <f>VLOOKUP($A150,'2015'!$L$3:$P$385,E$5,FALSE)</f>
        <v>182.67</v>
      </c>
      <c r="F150" s="59">
        <f>VLOOKUP($A150,'2015'!$L$3:$P$385,F$5,FALSE)</f>
        <v>9.49</v>
      </c>
      <c r="G150" s="59">
        <f>100*VLOOKUP($A150,'2015'!$L$3:$P$385,G$5,FALSE)</f>
        <v>5.1951606722505099</v>
      </c>
      <c r="I150" s="59">
        <f>VLOOKUP($A150,'2016'!$L$3:$P$385,I$5,FALSE)</f>
        <v>183.61</v>
      </c>
      <c r="J150" s="59">
        <f>VLOOKUP($A150,'2016'!$L$3:$P$385,J$5,FALSE)</f>
        <v>9.36</v>
      </c>
      <c r="K150" s="59">
        <f>100*VLOOKUP($A150,'2016'!$L$3:$P$385,K$5,FALSE)</f>
        <v>5.0977615598278998</v>
      </c>
      <c r="M150" s="59">
        <f>VLOOKUP($A150,'2017'!$L$3:$P$385,M$5,FALSE)</f>
        <v>184.9</v>
      </c>
      <c r="N150" s="59">
        <f>VLOOKUP($A150,'2017'!$L$3:$P$385,N$5,FALSE)</f>
        <v>9.7899999999999991</v>
      </c>
      <c r="O150" s="59">
        <f>100*VLOOKUP($A150,'2017'!$L$3:$P$385,O$5,FALSE)</f>
        <v>5.2947539210383994</v>
      </c>
      <c r="Q150" s="59">
        <f>VLOOKUP($A150,'2018'!$L$3:$P$385,Q$5,FALSE)</f>
        <v>186.26</v>
      </c>
      <c r="R150" s="59">
        <f>VLOOKUP($A150,'2018'!$L$3:$P$385,R$5,FALSE)</f>
        <v>9.69</v>
      </c>
      <c r="S150" s="59">
        <f>100*VLOOKUP($A150,'2018'!$L$3:$P$385,S$5,FALSE)</f>
        <v>5.2024052399871197</v>
      </c>
      <c r="U150" s="59">
        <f>VLOOKUP($A150,'2019'!$L$3:$P$385,U$5,FALSE)</f>
        <v>187.71</v>
      </c>
      <c r="V150" s="59">
        <f>VLOOKUP($A150,'2019'!$L$3:$P$385,V$5,FALSE)</f>
        <v>10.1</v>
      </c>
      <c r="W150" s="59">
        <f>100*VLOOKUP($A150,'2019'!$L$3:$P$385,W$5,FALSE)</f>
        <v>5.3806403494752502</v>
      </c>
      <c r="Y150" s="59">
        <f>VLOOKUP($A150,'2020'!$C$3:$G$385,Y$5,FALSE)</f>
        <v>188.7</v>
      </c>
      <c r="Z150" s="59">
        <f>VLOOKUP($A150,'2020'!$C$3:$G$385,Z$5,FALSE)</f>
        <v>10.35</v>
      </c>
      <c r="AA150" s="59">
        <f>100*VLOOKUP($A150,'2020'!$C$3:$G$385,AA$5,FALSE)</f>
        <v>5.4848966613672498</v>
      </c>
      <c r="AC150" s="59">
        <f>VLOOKUP($A150,'2021'!$C$3:$G$385,AC$5,FALSE)</f>
        <v>189.76</v>
      </c>
      <c r="AD150" s="59">
        <f>VLOOKUP($A150,'2021'!$C$3:$G$385,AD$5,FALSE)</f>
        <v>10.79</v>
      </c>
      <c r="AE150" s="59">
        <f>100*VLOOKUP($A150,'2021'!$C$3:$G$385,AE$5,FALSE)</f>
        <v>5.6861298482293394</v>
      </c>
    </row>
    <row r="151" spans="1:31" x14ac:dyDescent="0.3">
      <c r="A151" t="s">
        <v>334</v>
      </c>
      <c r="B151" t="str">
        <f>VLOOKUP(A151,class!A$1:B$455,2,FALSE)</f>
        <v>Metropolitan District</v>
      </c>
      <c r="C151" t="str">
        <f>IF(B151="Shire District",VLOOKUP(A151,counties!A$2:B$271,2,FALSE),"")</f>
        <v/>
      </c>
      <c r="D151" t="str">
        <f>VLOOKUP($A151,classifications!$A$3:$C$336,3,FALSE)</f>
        <v>Predominantly Urban</v>
      </c>
      <c r="E151" s="59">
        <f>VLOOKUP($A151,'2015'!$L$3:$P$385,E$5,FALSE)</f>
        <v>65.69</v>
      </c>
      <c r="F151" s="59">
        <f>VLOOKUP($A151,'2015'!$L$3:$P$385,F$5,FALSE)</f>
        <v>2.65</v>
      </c>
      <c r="G151" s="59">
        <f>100*VLOOKUP($A151,'2015'!$L$3:$P$385,G$5,FALSE)</f>
        <v>4.0340995585324997</v>
      </c>
      <c r="I151" s="59">
        <f>VLOOKUP($A151,'2016'!$L$3:$P$385,I$5,FALSE)</f>
        <v>66.099999999999994</v>
      </c>
      <c r="J151" s="59">
        <f>VLOOKUP($A151,'2016'!$L$3:$P$385,J$5,FALSE)</f>
        <v>2.0299999999999998</v>
      </c>
      <c r="K151" s="59">
        <f>100*VLOOKUP($A151,'2016'!$L$3:$P$385,K$5,FALSE)</f>
        <v>3.0711043872919799</v>
      </c>
      <c r="M151" s="59">
        <f>VLOOKUP($A151,'2017'!$L$3:$P$385,M$5,FALSE)</f>
        <v>66.540000000000006</v>
      </c>
      <c r="N151" s="59">
        <f>VLOOKUP($A151,'2017'!$L$3:$P$385,N$5,FALSE)</f>
        <v>1.8</v>
      </c>
      <c r="O151" s="59">
        <f>100*VLOOKUP($A151,'2017'!$L$3:$P$385,O$5,FALSE)</f>
        <v>2.7051397655545499</v>
      </c>
      <c r="Q151" s="59">
        <f>VLOOKUP($A151,'2018'!$L$3:$P$385,Q$5,FALSE)</f>
        <v>67.12</v>
      </c>
      <c r="R151" s="59">
        <f>VLOOKUP($A151,'2018'!$L$3:$P$385,R$5,FALSE)</f>
        <v>1.25</v>
      </c>
      <c r="S151" s="59">
        <f>100*VLOOKUP($A151,'2018'!$L$3:$P$385,S$5,FALSE)</f>
        <v>1.8623361144219301</v>
      </c>
      <c r="U151" s="59">
        <f>VLOOKUP($A151,'2019'!$L$3:$P$385,U$5,FALSE)</f>
        <v>67.83</v>
      </c>
      <c r="V151" s="59">
        <f>VLOOKUP($A151,'2019'!$L$3:$P$385,V$5,FALSE)</f>
        <v>1.1399999999999999</v>
      </c>
      <c r="W151" s="59">
        <f>100*VLOOKUP($A151,'2019'!$L$3:$P$385,W$5,FALSE)</f>
        <v>1.6806722689075597</v>
      </c>
      <c r="Y151" s="59">
        <f>VLOOKUP($A151,'2020'!$C$3:$G$385,Y$5,FALSE)</f>
        <v>68.83</v>
      </c>
      <c r="Z151" s="59">
        <f>VLOOKUP($A151,'2020'!$C$3:$G$385,Z$5,FALSE)</f>
        <v>1.71</v>
      </c>
      <c r="AA151" s="59">
        <f>100*VLOOKUP($A151,'2020'!$C$3:$G$385,AA$5,FALSE)</f>
        <v>2.48438181025716</v>
      </c>
      <c r="AC151" s="59">
        <f>VLOOKUP($A151,'2021'!$C$3:$G$385,AC$5,FALSE)</f>
        <v>69.61</v>
      </c>
      <c r="AD151" s="59">
        <f>VLOOKUP($A151,'2021'!$C$3:$G$385,AD$5,FALSE)</f>
        <v>2.12</v>
      </c>
      <c r="AE151" s="59">
        <f>100*VLOOKUP($A151,'2021'!$C$3:$G$385,AE$5,FALSE)</f>
        <v>3.04553943398937</v>
      </c>
    </row>
    <row r="152" spans="1:31" x14ac:dyDescent="0.3">
      <c r="A152" t="s">
        <v>381</v>
      </c>
      <c r="B152" t="str">
        <f>VLOOKUP(A152,class!A$1:B$455,2,FALSE)</f>
        <v>London Borough</v>
      </c>
      <c r="C152" t="str">
        <f>IF(B152="Shire District",VLOOKUP(A152,counties!A$2:B$271,2,FALSE),"")</f>
        <v/>
      </c>
      <c r="D152" t="str">
        <f>VLOOKUP($A152,classifications!$A$3:$C$336,3,FALSE)</f>
        <v>Predominantly Urban</v>
      </c>
      <c r="E152" s="59">
        <f>VLOOKUP($A152,'2015'!$L$3:$P$385,E$5,FALSE)</f>
        <v>137.86000000000001</v>
      </c>
      <c r="F152" s="59">
        <f>VLOOKUP($A152,'2015'!$L$3:$P$385,F$5,FALSE)</f>
        <v>18.2</v>
      </c>
      <c r="G152" s="59">
        <f>100*VLOOKUP($A152,'2015'!$L$3:$P$385,G$5,FALSE)</f>
        <v>13.201798926447101</v>
      </c>
      <c r="I152" s="59">
        <f>VLOOKUP($A152,'2016'!$L$3:$P$385,I$5,FALSE)</f>
        <v>139.25</v>
      </c>
      <c r="J152" s="59">
        <f>VLOOKUP($A152,'2016'!$L$3:$P$385,J$5,FALSE)</f>
        <v>19.190000000000001</v>
      </c>
      <c r="K152" s="59">
        <f>100*VLOOKUP($A152,'2016'!$L$3:$P$385,K$5,FALSE)</f>
        <v>13.780969479353701</v>
      </c>
      <c r="M152" s="59">
        <f>VLOOKUP($A152,'2017'!$L$3:$P$385,M$5,FALSE)</f>
        <v>140.26</v>
      </c>
      <c r="N152" s="59">
        <f>VLOOKUP($A152,'2017'!$L$3:$P$385,N$5,FALSE)</f>
        <v>20.03</v>
      </c>
      <c r="O152" s="59">
        <f>100*VLOOKUP($A152,'2017'!$L$3:$P$385,O$5,FALSE)</f>
        <v>14.280621702552402</v>
      </c>
      <c r="Q152" s="59">
        <f>VLOOKUP($A152,'2018'!$L$3:$P$385,Q$5,FALSE)</f>
        <v>141.72</v>
      </c>
      <c r="R152" s="59">
        <f>VLOOKUP($A152,'2018'!$L$3:$P$385,R$5,FALSE)</f>
        <v>21.39</v>
      </c>
      <c r="S152" s="59">
        <f>100*VLOOKUP($A152,'2018'!$L$3:$P$385,S$5,FALSE)</f>
        <v>15.093141405588501</v>
      </c>
      <c r="U152" s="59">
        <f>VLOOKUP($A152,'2019'!$L$3:$P$385,U$5,FALSE)</f>
        <v>143.54</v>
      </c>
      <c r="V152" s="59">
        <f>VLOOKUP($A152,'2019'!$L$3:$P$385,V$5,FALSE)</f>
        <v>22.73</v>
      </c>
      <c r="W152" s="59">
        <f>100*VLOOKUP($A152,'2019'!$L$3:$P$385,W$5,FALSE)</f>
        <v>15.835307231433701</v>
      </c>
      <c r="Y152" s="59">
        <f>VLOOKUP($A152,'2020'!$C$3:$G$385,Y$5,FALSE)</f>
        <v>144.77000000000001</v>
      </c>
      <c r="Z152" s="59">
        <f>VLOOKUP($A152,'2020'!$C$3:$G$385,Z$5,FALSE)</f>
        <v>23.92</v>
      </c>
      <c r="AA152" s="59">
        <f>100*VLOOKUP($A152,'2020'!$C$3:$G$385,AA$5,FALSE)</f>
        <v>16.522760240381302</v>
      </c>
      <c r="AC152" s="59">
        <f>VLOOKUP($A152,'2021'!$C$3:$G$385,AC$5,FALSE)</f>
        <v>146.31</v>
      </c>
      <c r="AD152" s="59">
        <f>VLOOKUP($A152,'2021'!$C$3:$G$385,AD$5,FALSE)</f>
        <v>25.41</v>
      </c>
      <c r="AE152" s="59">
        <f>100*VLOOKUP($A152,'2021'!$C$3:$G$385,AE$5,FALSE)</f>
        <v>17.367233955300403</v>
      </c>
    </row>
    <row r="153" spans="1:31" x14ac:dyDescent="0.3">
      <c r="A153" t="s">
        <v>258</v>
      </c>
      <c r="B153" t="str">
        <f>VLOOKUP(A153,class!A$1:B$455,2,FALSE)</f>
        <v>Shire District</v>
      </c>
      <c r="C153" t="str">
        <f>IF(B153="Shire District",VLOOKUP(A153,counties!A$2:B$271,2,FALSE),"")</f>
        <v>Lancashire</v>
      </c>
      <c r="D153" t="str">
        <f>VLOOKUP($A153,classifications!$A$3:$C$336,3,FALSE)</f>
        <v>Urban with Significant Rural</v>
      </c>
      <c r="E153" s="59">
        <f>VLOOKUP($A153,'2015'!$L$3:$P$385,E$5,FALSE)</f>
        <v>62.71</v>
      </c>
      <c r="F153" s="59">
        <f>VLOOKUP($A153,'2015'!$L$3:$P$385,F$5,FALSE)</f>
        <v>8.48</v>
      </c>
      <c r="G153" s="59">
        <f>100*VLOOKUP($A153,'2015'!$L$3:$P$385,G$5,FALSE)</f>
        <v>13.522564184340599</v>
      </c>
      <c r="I153" s="59">
        <f>VLOOKUP($A153,'2016'!$L$3:$P$385,I$5,FALSE)</f>
        <v>63.29</v>
      </c>
      <c r="J153" s="59">
        <f>VLOOKUP($A153,'2016'!$L$3:$P$385,J$5,FALSE)</f>
        <v>8.08</v>
      </c>
      <c r="K153" s="59">
        <f>100*VLOOKUP($A153,'2016'!$L$3:$P$385,K$5,FALSE)</f>
        <v>12.766629799336398</v>
      </c>
      <c r="M153" s="59">
        <f>VLOOKUP($A153,'2017'!$L$3:$P$385,M$5,FALSE)</f>
        <v>63.98</v>
      </c>
      <c r="N153" s="59">
        <f>VLOOKUP($A153,'2017'!$L$3:$P$385,N$5,FALSE)</f>
        <v>8.3800000000000008</v>
      </c>
      <c r="O153" s="59">
        <f>100*VLOOKUP($A153,'2017'!$L$3:$P$385,O$5,FALSE)</f>
        <v>13.097843075961199</v>
      </c>
      <c r="Q153" s="59">
        <f>VLOOKUP($A153,'2018'!$L$3:$P$385,Q$5,FALSE)</f>
        <v>64.430000000000007</v>
      </c>
      <c r="R153" s="59">
        <f>VLOOKUP($A153,'2018'!$L$3:$P$385,R$5,FALSE)</f>
        <v>8.56</v>
      </c>
      <c r="S153" s="59">
        <f>100*VLOOKUP($A153,'2018'!$L$3:$P$385,S$5,FALSE)</f>
        <v>13.285736458171701</v>
      </c>
      <c r="U153" s="59">
        <f>VLOOKUP($A153,'2019'!$L$3:$P$385,U$5,FALSE)</f>
        <v>64.709999999999994</v>
      </c>
      <c r="V153" s="59">
        <f>VLOOKUP($A153,'2019'!$L$3:$P$385,V$5,FALSE)</f>
        <v>8.58</v>
      </c>
      <c r="W153" s="59">
        <f>100*VLOOKUP($A153,'2019'!$L$3:$P$385,W$5,FALSE)</f>
        <v>13.2591562355123</v>
      </c>
      <c r="Y153" s="59">
        <f>VLOOKUP($A153,'2020'!$C$3:$G$385,Y$5,FALSE)</f>
        <v>65.430000000000007</v>
      </c>
      <c r="Z153" s="59">
        <f>VLOOKUP($A153,'2020'!$C$3:$G$385,Z$5,FALSE)</f>
        <v>9</v>
      </c>
      <c r="AA153" s="59">
        <f>100*VLOOKUP($A153,'2020'!$C$3:$G$385,AA$5,FALSE)</f>
        <v>13.7551581843191</v>
      </c>
      <c r="AC153" s="59">
        <f>VLOOKUP($A153,'2021'!$C$3:$G$385,AC$5,FALSE)</f>
        <v>65.88</v>
      </c>
      <c r="AD153" s="59">
        <f>VLOOKUP($A153,'2021'!$C$3:$G$385,AD$5,FALSE)</f>
        <v>9.34</v>
      </c>
      <c r="AE153" s="59">
        <f>100*VLOOKUP($A153,'2021'!$C$3:$G$385,AE$5,FALSE)</f>
        <v>14.177292046144499</v>
      </c>
    </row>
    <row r="154" spans="1:31" x14ac:dyDescent="0.3">
      <c r="A154" t="s">
        <v>358</v>
      </c>
      <c r="B154" t="str">
        <f>VLOOKUP(A154,class!A$1:B$455,2,FALSE)</f>
        <v>Metropolitan District</v>
      </c>
      <c r="C154" t="str">
        <f>IF(B154="Shire District",VLOOKUP(A154,counties!A$2:B$271,2,FALSE),"")</f>
        <v/>
      </c>
      <c r="D154" t="str">
        <f>VLOOKUP($A154,classifications!$A$3:$C$336,3,FALSE)</f>
        <v>Predominantly Urban</v>
      </c>
      <c r="E154" s="59">
        <f>VLOOKUP($A154,'2015'!$L$3:$P$385,E$5,FALSE)</f>
        <v>343.71</v>
      </c>
      <c r="F154" s="59">
        <f>VLOOKUP($A154,'2015'!$L$3:$P$385,F$5,FALSE)</f>
        <v>38.74</v>
      </c>
      <c r="G154" s="59">
        <f>100*VLOOKUP($A154,'2015'!$L$3:$P$385,G$5,FALSE)</f>
        <v>11.2711297314597</v>
      </c>
      <c r="I154" s="59">
        <f>VLOOKUP($A154,'2016'!$L$3:$P$385,I$5,FALSE)</f>
        <v>346.49</v>
      </c>
      <c r="J154" s="59">
        <f>VLOOKUP($A154,'2016'!$L$3:$P$385,J$5,FALSE)</f>
        <v>38.61</v>
      </c>
      <c r="K154" s="59">
        <f>100*VLOOKUP($A154,'2016'!$L$3:$P$385,K$5,FALSE)</f>
        <v>11.143178735316999</v>
      </c>
      <c r="M154" s="59">
        <f>VLOOKUP($A154,'2017'!$L$3:$P$385,M$5,FALSE)</f>
        <v>349.62</v>
      </c>
      <c r="N154" s="59">
        <f>VLOOKUP($A154,'2017'!$L$3:$P$385,N$5,FALSE)</f>
        <v>39.840000000000003</v>
      </c>
      <c r="O154" s="59">
        <f>100*VLOOKUP($A154,'2017'!$L$3:$P$385,O$5,FALSE)</f>
        <v>11.395229105886399</v>
      </c>
      <c r="Q154" s="59">
        <f>VLOOKUP($A154,'2018'!$L$3:$P$385,Q$5,FALSE)</f>
        <v>352.37</v>
      </c>
      <c r="R154" s="59">
        <f>VLOOKUP($A154,'2018'!$L$3:$P$385,R$5,FALSE)</f>
        <v>39.450000000000003</v>
      </c>
      <c r="S154" s="59">
        <f>100*VLOOKUP($A154,'2018'!$L$3:$P$385,S$5,FALSE)</f>
        <v>11.195618242188599</v>
      </c>
      <c r="U154" s="59">
        <f>VLOOKUP($A154,'2019'!$L$3:$P$385,U$5,FALSE)</f>
        <v>355.03</v>
      </c>
      <c r="V154" s="59">
        <f>VLOOKUP($A154,'2019'!$L$3:$P$385,V$5,FALSE)</f>
        <v>39.950000000000003</v>
      </c>
      <c r="W154" s="59">
        <f>100*VLOOKUP($A154,'2019'!$L$3:$P$385,W$5,FALSE)</f>
        <v>11.2525702053348</v>
      </c>
      <c r="Y154" s="59">
        <f>VLOOKUP($A154,'2020'!$C$3:$G$385,Y$5,FALSE)</f>
        <v>357.75</v>
      </c>
      <c r="Z154" s="59">
        <f>VLOOKUP($A154,'2020'!$C$3:$G$385,Z$5,FALSE)</f>
        <v>41.16</v>
      </c>
      <c r="AA154" s="59">
        <f>100*VLOOKUP($A154,'2020'!$C$3:$G$385,AA$5,FALSE)</f>
        <v>11.5052410901468</v>
      </c>
      <c r="AC154" s="59">
        <f>VLOOKUP($A154,'2021'!$C$3:$G$385,AC$5,FALSE)</f>
        <v>362.85</v>
      </c>
      <c r="AD154" s="59">
        <f>VLOOKUP($A154,'2021'!$C$3:$G$385,AD$5,FALSE)</f>
        <v>44.61</v>
      </c>
      <c r="AE154" s="59">
        <f>100*VLOOKUP($A154,'2021'!$C$3:$G$385,AE$5,FALSE)</f>
        <v>12.2943365026871</v>
      </c>
    </row>
    <row r="155" spans="1:31" x14ac:dyDescent="0.3">
      <c r="A155" t="s">
        <v>145</v>
      </c>
      <c r="B155" t="str">
        <f>VLOOKUP(A155,class!A$1:B$455,2,FALSE)</f>
        <v>Unitary Authority</v>
      </c>
      <c r="C155" t="str">
        <f>IF(B155="Shire District",VLOOKUP(A155,counties!A$2:B$271,2,FALSE),"")</f>
        <v/>
      </c>
      <c r="D155" t="str">
        <f>VLOOKUP($A155,classifications!$A$3:$C$336,3,FALSE)</f>
        <v>Predominantly Urban</v>
      </c>
      <c r="E155" s="59">
        <f>VLOOKUP($A155,'2015'!$L$3:$P$385,E$5,FALSE)</f>
        <v>132.37</v>
      </c>
      <c r="F155" s="59">
        <f>VLOOKUP($A155,'2015'!$L$3:$P$385,F$5,FALSE)</f>
        <v>14.28</v>
      </c>
      <c r="G155" s="59">
        <f>100*VLOOKUP($A155,'2015'!$L$3:$P$385,G$5,FALSE)</f>
        <v>10.787942887361201</v>
      </c>
      <c r="I155" s="59">
        <f>VLOOKUP($A155,'2016'!$L$3:$P$385,I$5,FALSE)</f>
        <v>133.62</v>
      </c>
      <c r="J155" s="59">
        <f>VLOOKUP($A155,'2016'!$L$3:$P$385,J$5,FALSE)</f>
        <v>14.81</v>
      </c>
      <c r="K155" s="59">
        <f>100*VLOOKUP($A155,'2016'!$L$3:$P$385,K$5,FALSE)</f>
        <v>11.0836701092651</v>
      </c>
      <c r="M155" s="59">
        <f>VLOOKUP($A155,'2017'!$L$3:$P$385,M$5,FALSE)</f>
        <v>135.52000000000001</v>
      </c>
      <c r="N155" s="59">
        <f>VLOOKUP($A155,'2017'!$L$3:$P$385,N$5,FALSE)</f>
        <v>16.28</v>
      </c>
      <c r="O155" s="59">
        <f>100*VLOOKUP($A155,'2017'!$L$3:$P$385,O$5,FALSE)</f>
        <v>12.012987012987001</v>
      </c>
      <c r="Q155" s="59">
        <f>VLOOKUP($A155,'2018'!$L$3:$P$385,Q$5,FALSE)</f>
        <v>137.97</v>
      </c>
      <c r="R155" s="59">
        <f>VLOOKUP($A155,'2018'!$L$3:$P$385,R$5,FALSE)</f>
        <v>18.11</v>
      </c>
      <c r="S155" s="59">
        <f>100*VLOOKUP($A155,'2018'!$L$3:$P$385,S$5,FALSE)</f>
        <v>13.126041893165199</v>
      </c>
      <c r="U155" s="59">
        <f>VLOOKUP($A155,'2019'!$L$3:$P$385,U$5,FALSE)</f>
        <v>139.33000000000001</v>
      </c>
      <c r="V155" s="59">
        <f>VLOOKUP($A155,'2019'!$L$3:$P$385,V$5,FALSE)</f>
        <v>19.29</v>
      </c>
      <c r="W155" s="59">
        <f>100*VLOOKUP($A155,'2019'!$L$3:$P$385,W$5,FALSE)</f>
        <v>13.844828823656099</v>
      </c>
      <c r="Y155" s="59">
        <f>VLOOKUP($A155,'2020'!$C$3:$G$385,Y$5,FALSE)</f>
        <v>140.9</v>
      </c>
      <c r="Z155" s="59">
        <f>VLOOKUP($A155,'2020'!$C$3:$G$385,Z$5,FALSE)</f>
        <v>20.440000000000001</v>
      </c>
      <c r="AA155" s="59">
        <f>100*VLOOKUP($A155,'2020'!$C$3:$G$385,AA$5,FALSE)</f>
        <v>14.5067423704755</v>
      </c>
      <c r="AC155" s="59">
        <f>VLOOKUP($A155,'2021'!$C$3:$G$385,AC$5,FALSE)</f>
        <v>141.38</v>
      </c>
      <c r="AD155" s="59">
        <f>VLOOKUP($A155,'2021'!$C$3:$G$385,AD$5,FALSE)</f>
        <v>20.65</v>
      </c>
      <c r="AE155" s="59">
        <f>100*VLOOKUP($A155,'2021'!$C$3:$G$385,AE$5,FALSE)</f>
        <v>14.606026312066799</v>
      </c>
    </row>
    <row r="156" spans="1:31" x14ac:dyDescent="0.3">
      <c r="A156" t="s">
        <v>56</v>
      </c>
      <c r="B156" t="str">
        <f>VLOOKUP(A156,class!A$1:B$455,2,FALSE)</f>
        <v>Shire District</v>
      </c>
      <c r="C156" t="str">
        <f>IF(B156="Shire District",VLOOKUP(A156,counties!A$2:B$271,2,FALSE),"")</f>
        <v>East Sussex</v>
      </c>
      <c r="D156" t="str">
        <f>VLOOKUP($A156,classifications!$A$3:$C$336,3,FALSE)</f>
        <v>Urban with Significant Rural</v>
      </c>
      <c r="E156" s="59">
        <f>VLOOKUP($A156,'2015'!$L$3:$P$385,E$5,FALSE)</f>
        <v>44.18</v>
      </c>
      <c r="F156" s="59">
        <f>VLOOKUP($A156,'2015'!$L$3:$P$385,F$5,FALSE)</f>
        <v>7.87</v>
      </c>
      <c r="G156" s="59">
        <f>100*VLOOKUP($A156,'2015'!$L$3:$P$385,G$5,FALSE)</f>
        <v>17.8134902670892</v>
      </c>
      <c r="I156" s="59">
        <f>VLOOKUP($A156,'2016'!$L$3:$P$385,I$5,FALSE)</f>
        <v>44.42</v>
      </c>
      <c r="J156" s="59">
        <f>VLOOKUP($A156,'2016'!$L$3:$P$385,J$5,FALSE)</f>
        <v>7.73</v>
      </c>
      <c r="K156" s="59">
        <f>100*VLOOKUP($A156,'2016'!$L$3:$P$385,K$5,FALSE)</f>
        <v>17.402071139126498</v>
      </c>
      <c r="M156" s="59">
        <f>VLOOKUP($A156,'2017'!$L$3:$P$385,M$5,FALSE)</f>
        <v>44.69</v>
      </c>
      <c r="N156" s="59">
        <f>VLOOKUP($A156,'2017'!$L$3:$P$385,N$5,FALSE)</f>
        <v>7.77</v>
      </c>
      <c r="O156" s="59">
        <f>100*VLOOKUP($A156,'2017'!$L$3:$P$385,O$5,FALSE)</f>
        <v>17.386439919445102</v>
      </c>
      <c r="Q156" s="59">
        <f>VLOOKUP($A156,'2018'!$L$3:$P$385,Q$5,FALSE)</f>
        <v>44.86</v>
      </c>
      <c r="R156" s="59">
        <f>VLOOKUP($A156,'2018'!$L$3:$P$385,R$5,FALSE)</f>
        <v>7.63</v>
      </c>
      <c r="S156" s="59">
        <f>100*VLOOKUP($A156,'2018'!$L$3:$P$385,S$5,FALSE)</f>
        <v>17.008470798038299</v>
      </c>
      <c r="U156" s="59">
        <f>VLOOKUP($A156,'2019'!$L$3:$P$385,U$5,FALSE)</f>
        <v>45.16</v>
      </c>
      <c r="V156" s="59">
        <f>VLOOKUP($A156,'2019'!$L$3:$P$385,V$5,FALSE)</f>
        <v>7.48</v>
      </c>
      <c r="W156" s="59">
        <f>100*VLOOKUP($A156,'2019'!$L$3:$P$385,W$5,FALSE)</f>
        <v>16.563330380867999</v>
      </c>
      <c r="Y156" s="59">
        <f>VLOOKUP($A156,'2020'!$C$3:$G$385,Y$5,FALSE)</f>
        <v>45.44</v>
      </c>
      <c r="Z156" s="59">
        <f>VLOOKUP($A156,'2020'!$C$3:$G$385,Z$5,FALSE)</f>
        <v>7.55</v>
      </c>
      <c r="AA156" s="59">
        <f>100*VLOOKUP($A156,'2020'!$C$3:$G$385,AA$5,FALSE)</f>
        <v>16.615316901408502</v>
      </c>
      <c r="AC156" s="59">
        <f>VLOOKUP($A156,'2021'!$C$3:$G$385,AC$5,FALSE)</f>
        <v>45.73</v>
      </c>
      <c r="AD156" s="59">
        <f>VLOOKUP($A156,'2021'!$C$3:$G$385,AD$5,FALSE)</f>
        <v>7.4</v>
      </c>
      <c r="AE156" s="59">
        <f>100*VLOOKUP($A156,'2021'!$C$3:$G$385,AE$5,FALSE)</f>
        <v>16.181937458998501</v>
      </c>
    </row>
    <row r="157" spans="1:31" x14ac:dyDescent="0.3">
      <c r="A157" t="s">
        <v>382</v>
      </c>
      <c r="B157" t="str">
        <f>VLOOKUP(A157,class!A$1:B$455,2,FALSE)</f>
        <v>London Borough</v>
      </c>
      <c r="C157" t="str">
        <f>IF(B157="Shire District",VLOOKUP(A157,counties!A$2:B$271,2,FALSE),"")</f>
        <v/>
      </c>
      <c r="D157" t="str">
        <f>VLOOKUP($A157,classifications!$A$3:$C$336,3,FALSE)</f>
        <v>Predominantly Urban</v>
      </c>
      <c r="E157" s="59">
        <f>VLOOKUP($A157,'2015'!$L$3:$P$385,E$5,FALSE)</f>
        <v>122.13</v>
      </c>
      <c r="F157" s="59">
        <f>VLOOKUP($A157,'2015'!$L$3:$P$385,F$5,FALSE)</f>
        <v>12.74</v>
      </c>
      <c r="G157" s="59">
        <f>100*VLOOKUP($A157,'2015'!$L$3:$P$385,G$5,FALSE)</f>
        <v>10.431507410136701</v>
      </c>
      <c r="I157" s="59">
        <f>VLOOKUP($A157,'2016'!$L$3:$P$385,I$5,FALSE)</f>
        <v>124.16</v>
      </c>
      <c r="J157" s="59">
        <f>VLOOKUP($A157,'2016'!$L$3:$P$385,J$5,FALSE)</f>
        <v>14.35</v>
      </c>
      <c r="K157" s="59">
        <f>100*VLOOKUP($A157,'2016'!$L$3:$P$385,K$5,FALSE)</f>
        <v>11.557667525773201</v>
      </c>
      <c r="M157" s="59">
        <f>VLOOKUP($A157,'2017'!$L$3:$P$385,M$5,FALSE)</f>
        <v>125.87</v>
      </c>
      <c r="N157" s="59">
        <f>VLOOKUP($A157,'2017'!$L$3:$P$385,N$5,FALSE)</f>
        <v>15.8</v>
      </c>
      <c r="O157" s="59">
        <f>100*VLOOKUP($A157,'2017'!$L$3:$P$385,O$5,FALSE)</f>
        <v>12.552633669659199</v>
      </c>
      <c r="Q157" s="59">
        <f>VLOOKUP($A157,'2018'!$L$3:$P$385,Q$5,FALSE)</f>
        <v>127.54</v>
      </c>
      <c r="R157" s="59">
        <f>VLOOKUP($A157,'2018'!$L$3:$P$385,R$5,FALSE)</f>
        <v>17.440000000000001</v>
      </c>
      <c r="S157" s="59">
        <f>100*VLOOKUP($A157,'2018'!$L$3:$P$385,S$5,FALSE)</f>
        <v>13.674141445820901</v>
      </c>
      <c r="U157" s="59">
        <f>VLOOKUP($A157,'2019'!$L$3:$P$385,U$5,FALSE)</f>
        <v>129.09</v>
      </c>
      <c r="V157" s="59">
        <f>VLOOKUP($A157,'2019'!$L$3:$P$385,V$5,FALSE)</f>
        <v>18.850000000000001</v>
      </c>
      <c r="W157" s="59">
        <f>100*VLOOKUP($A157,'2019'!$L$3:$P$385,W$5,FALSE)</f>
        <v>14.602215508559899</v>
      </c>
      <c r="Y157" s="59">
        <f>VLOOKUP($A157,'2020'!$C$3:$G$385,Y$5,FALSE)</f>
        <v>129.87</v>
      </c>
      <c r="Z157" s="59">
        <f>VLOOKUP($A157,'2020'!$C$3:$G$385,Z$5,FALSE)</f>
        <v>19.5</v>
      </c>
      <c r="AA157" s="59">
        <f>100*VLOOKUP($A157,'2020'!$C$3:$G$385,AA$5,FALSE)</f>
        <v>15.015015015015001</v>
      </c>
      <c r="AC157" s="59">
        <f>VLOOKUP($A157,'2021'!$C$3:$G$385,AC$5,FALSE)</f>
        <v>130.44999999999999</v>
      </c>
      <c r="AD157" s="59">
        <f>VLOOKUP($A157,'2021'!$C$3:$G$385,AD$5,FALSE)</f>
        <v>19.93</v>
      </c>
      <c r="AE157" s="59">
        <f>100*VLOOKUP($A157,'2021'!$C$3:$G$385,AE$5,FALSE)</f>
        <v>15.2778842468379</v>
      </c>
    </row>
    <row r="158" spans="1:31" x14ac:dyDescent="0.3">
      <c r="A158" t="s">
        <v>57</v>
      </c>
      <c r="B158" t="str">
        <f>VLOOKUP(A158,class!A$1:B$455,2,FALSE)</f>
        <v>Shire District</v>
      </c>
      <c r="C158" t="str">
        <f>IF(B158="Shire District",VLOOKUP(A158,counties!A$2:B$271,2,FALSE),"")</f>
        <v>Staffordshire</v>
      </c>
      <c r="D158" t="str">
        <f>VLOOKUP($A158,classifications!$A$3:$C$336,3,FALSE)</f>
        <v>Urban with Significant Rural</v>
      </c>
      <c r="E158" s="59">
        <f>VLOOKUP($A158,'2015'!$L$3:$P$385,E$5,FALSE)</f>
        <v>43.84</v>
      </c>
      <c r="F158" s="59">
        <f>VLOOKUP($A158,'2015'!$L$3:$P$385,F$5,FALSE)</f>
        <v>4.96</v>
      </c>
      <c r="G158" s="59">
        <f>100*VLOOKUP($A158,'2015'!$L$3:$P$385,G$5,FALSE)</f>
        <v>11.3138686131387</v>
      </c>
      <c r="I158" s="59">
        <f>VLOOKUP($A158,'2016'!$L$3:$P$385,I$5,FALSE)</f>
        <v>44.06</v>
      </c>
      <c r="J158" s="59">
        <f>VLOOKUP($A158,'2016'!$L$3:$P$385,J$5,FALSE)</f>
        <v>4.66</v>
      </c>
      <c r="K158" s="59">
        <f>100*VLOOKUP($A158,'2016'!$L$3:$P$385,K$5,FALSE)</f>
        <v>10.576486609169301</v>
      </c>
      <c r="M158" s="59">
        <f>VLOOKUP($A158,'2017'!$L$3:$P$385,M$5,FALSE)</f>
        <v>44.31</v>
      </c>
      <c r="N158" s="59">
        <f>VLOOKUP($A158,'2017'!$L$3:$P$385,N$5,FALSE)</f>
        <v>4.1399999999999997</v>
      </c>
      <c r="O158" s="59">
        <f>100*VLOOKUP($A158,'2017'!$L$3:$P$385,O$5,FALSE)</f>
        <v>9.3432633716993898</v>
      </c>
      <c r="Q158" s="59">
        <f>VLOOKUP($A158,'2018'!$L$3:$P$385,Q$5,FALSE)</f>
        <v>44.95</v>
      </c>
      <c r="R158" s="59">
        <f>VLOOKUP($A158,'2018'!$L$3:$P$385,R$5,FALSE)</f>
        <v>3.86</v>
      </c>
      <c r="S158" s="59">
        <f>100*VLOOKUP($A158,'2018'!$L$3:$P$385,S$5,FALSE)</f>
        <v>8.587319243604</v>
      </c>
      <c r="U158" s="59">
        <f>VLOOKUP($A158,'2019'!$L$3:$P$385,U$5,FALSE)</f>
        <v>45.68</v>
      </c>
      <c r="V158" s="59">
        <f>VLOOKUP($A158,'2019'!$L$3:$P$385,V$5,FALSE)</f>
        <v>4.1900000000000004</v>
      </c>
      <c r="W158" s="59">
        <f>100*VLOOKUP($A158,'2019'!$L$3:$P$385,W$5,FALSE)</f>
        <v>9.1725043782837101</v>
      </c>
      <c r="Y158" s="59">
        <f>VLOOKUP($A158,'2020'!$C$3:$G$385,Y$5,FALSE)</f>
        <v>46.31</v>
      </c>
      <c r="Z158" s="59">
        <f>VLOOKUP($A158,'2020'!$C$3:$G$385,Z$5,FALSE)</f>
        <v>4.34</v>
      </c>
      <c r="AA158" s="59">
        <f>100*VLOOKUP($A158,'2020'!$C$3:$G$385,AA$5,FALSE)</f>
        <v>9.3716259987043813</v>
      </c>
      <c r="AC158" s="59">
        <f>VLOOKUP($A158,'2021'!$C$3:$G$385,AC$5,FALSE)</f>
        <v>46.7</v>
      </c>
      <c r="AD158" s="59">
        <f>VLOOKUP($A158,'2021'!$C$3:$G$385,AD$5,FALSE)</f>
        <v>4.01</v>
      </c>
      <c r="AE158" s="59">
        <f>100*VLOOKUP($A158,'2021'!$C$3:$G$385,AE$5,FALSE)</f>
        <v>8.5867237687366202</v>
      </c>
    </row>
    <row r="159" spans="1:31" x14ac:dyDescent="0.3">
      <c r="A159" t="s">
        <v>269</v>
      </c>
      <c r="B159" t="str">
        <f>VLOOKUP(A159,class!A$1:B$455,2,FALSE)</f>
        <v>Shire District</v>
      </c>
      <c r="C159" t="str">
        <f>IF(B159="Shire District",VLOOKUP(A159,counties!A$2:B$271,2,FALSE),"")</f>
        <v>Lincolnshire</v>
      </c>
      <c r="D159" t="str">
        <f>VLOOKUP($A159,classifications!$A$3:$C$336,3,FALSE)</f>
        <v>Predominantly Urban</v>
      </c>
      <c r="E159" s="59">
        <f>VLOOKUP($A159,'2015'!$L$3:$P$385,E$5,FALSE)</f>
        <v>44.43</v>
      </c>
      <c r="F159" s="59">
        <f>VLOOKUP($A159,'2015'!$L$3:$P$385,F$5,FALSE)</f>
        <v>3.76</v>
      </c>
      <c r="G159" s="59">
        <f>100*VLOOKUP($A159,'2015'!$L$3:$P$385,G$5,FALSE)</f>
        <v>8.4627503938780109</v>
      </c>
      <c r="I159" s="59">
        <f>VLOOKUP($A159,'2016'!$L$3:$P$385,I$5,FALSE)</f>
        <v>44.71</v>
      </c>
      <c r="J159" s="59">
        <f>VLOOKUP($A159,'2016'!$L$3:$P$385,J$5,FALSE)</f>
        <v>3.84</v>
      </c>
      <c r="K159" s="59">
        <f>100*VLOOKUP($A159,'2016'!$L$3:$P$385,K$5,FALSE)</f>
        <v>8.5886826213375098</v>
      </c>
      <c r="M159" s="59">
        <f>VLOOKUP($A159,'2017'!$L$3:$P$385,M$5,FALSE)</f>
        <v>45.22</v>
      </c>
      <c r="N159" s="59">
        <f>VLOOKUP($A159,'2017'!$L$3:$P$385,N$5,FALSE)</f>
        <v>4.12</v>
      </c>
      <c r="O159" s="59">
        <f>100*VLOOKUP($A159,'2017'!$L$3:$P$385,O$5,FALSE)</f>
        <v>9.1110128261830994</v>
      </c>
      <c r="Q159" s="59">
        <f>VLOOKUP($A159,'2018'!$L$3:$P$385,Q$5,FALSE)</f>
        <v>45.48</v>
      </c>
      <c r="R159" s="59">
        <f>VLOOKUP($A159,'2018'!$L$3:$P$385,R$5,FALSE)</f>
        <v>4.05</v>
      </c>
      <c r="S159" s="59">
        <f>100*VLOOKUP($A159,'2018'!$L$3:$P$385,S$5,FALSE)</f>
        <v>8.9050131926121399</v>
      </c>
      <c r="U159" s="59">
        <f>VLOOKUP($A159,'2019'!$L$3:$P$385,U$5,FALSE)</f>
        <v>45.98</v>
      </c>
      <c r="V159" s="59">
        <f>VLOOKUP($A159,'2019'!$L$3:$P$385,V$5,FALSE)</f>
        <v>4.29</v>
      </c>
      <c r="W159" s="59">
        <f>100*VLOOKUP($A159,'2019'!$L$3:$P$385,W$5,FALSE)</f>
        <v>9.3301435406698587</v>
      </c>
      <c r="Y159" s="59">
        <f>VLOOKUP($A159,'2020'!$C$3:$G$385,Y$5,FALSE)</f>
        <v>46.13</v>
      </c>
      <c r="Z159" s="59">
        <f>VLOOKUP($A159,'2020'!$C$3:$G$385,Z$5,FALSE)</f>
        <v>4.32</v>
      </c>
      <c r="AA159" s="59">
        <f>100*VLOOKUP($A159,'2020'!$C$3:$G$385,AA$5,FALSE)</f>
        <v>9.3648384998916097</v>
      </c>
      <c r="AC159" s="59">
        <f>VLOOKUP($A159,'2021'!$C$3:$G$385,AC$5,FALSE)</f>
        <v>46.5</v>
      </c>
      <c r="AD159" s="59">
        <f>VLOOKUP($A159,'2021'!$C$3:$G$385,AD$5,FALSE)</f>
        <v>4.67</v>
      </c>
      <c r="AE159" s="59">
        <f>100*VLOOKUP($A159,'2021'!$C$3:$G$385,AE$5,FALSE)</f>
        <v>10.0430107526882</v>
      </c>
    </row>
    <row r="160" spans="1:31" x14ac:dyDescent="0.3">
      <c r="A160" t="s">
        <v>335</v>
      </c>
      <c r="B160" t="str">
        <f>VLOOKUP(A160,class!A$1:B$455,2,FALSE)</f>
        <v>Metropolitan District</v>
      </c>
      <c r="C160" t="str">
        <f>IF(B160="Shire District",VLOOKUP(A160,counties!A$2:B$271,2,FALSE),"")</f>
        <v/>
      </c>
      <c r="D160" t="str">
        <f>VLOOKUP($A160,classifications!$A$3:$C$336,3,FALSE)</f>
        <v>Predominantly Urban</v>
      </c>
      <c r="E160" s="59">
        <f>VLOOKUP($A160,'2015'!$L$3:$P$385,E$5,FALSE)</f>
        <v>218.69</v>
      </c>
      <c r="F160" s="59">
        <f>VLOOKUP($A160,'2015'!$L$3:$P$385,F$5,FALSE)</f>
        <v>23.21</v>
      </c>
      <c r="G160" s="59">
        <f>100*VLOOKUP($A160,'2015'!$L$3:$P$385,G$5,FALSE)</f>
        <v>10.6131967625406</v>
      </c>
      <c r="I160" s="59">
        <f>VLOOKUP($A160,'2016'!$L$3:$P$385,I$5,FALSE)</f>
        <v>221.59</v>
      </c>
      <c r="J160" s="59">
        <f>VLOOKUP($A160,'2016'!$L$3:$P$385,J$5,FALSE)</f>
        <v>24.24</v>
      </c>
      <c r="K160" s="59">
        <f>100*VLOOKUP($A160,'2016'!$L$3:$P$385,K$5,FALSE)</f>
        <v>10.939121801525301</v>
      </c>
      <c r="M160" s="59">
        <f>VLOOKUP($A160,'2017'!$L$3:$P$385,M$5,FALSE)</f>
        <v>224.38</v>
      </c>
      <c r="N160" s="59">
        <f>VLOOKUP($A160,'2017'!$L$3:$P$385,N$5,FALSE)</f>
        <v>25.72</v>
      </c>
      <c r="O160" s="59">
        <f>100*VLOOKUP($A160,'2017'!$L$3:$P$385,O$5,FALSE)</f>
        <v>11.462697210090001</v>
      </c>
      <c r="Q160" s="59">
        <f>VLOOKUP($A160,'2018'!$L$3:$P$385,Q$5,FALSE)</f>
        <v>227.24</v>
      </c>
      <c r="R160" s="59">
        <f>VLOOKUP($A160,'2018'!$L$3:$P$385,R$5,FALSE)</f>
        <v>27.49</v>
      </c>
      <c r="S160" s="59">
        <f>100*VLOOKUP($A160,'2018'!$L$3:$P$385,S$5,FALSE)</f>
        <v>12.097342017250499</v>
      </c>
      <c r="U160" s="59">
        <f>VLOOKUP($A160,'2019'!$L$3:$P$385,U$5,FALSE)</f>
        <v>229.55</v>
      </c>
      <c r="V160" s="59">
        <f>VLOOKUP($A160,'2019'!$L$3:$P$385,V$5,FALSE)</f>
        <v>28.85</v>
      </c>
      <c r="W160" s="59">
        <f>100*VLOOKUP($A160,'2019'!$L$3:$P$385,W$5,FALSE)</f>
        <v>12.5680679590503</v>
      </c>
      <c r="Y160" s="59">
        <f>VLOOKUP($A160,'2020'!$C$3:$G$385,Y$5,FALSE)</f>
        <v>232.1</v>
      </c>
      <c r="Z160" s="59">
        <f>VLOOKUP($A160,'2020'!$C$3:$G$385,Z$5,FALSE)</f>
        <v>30.79</v>
      </c>
      <c r="AA160" s="59">
        <f>100*VLOOKUP($A160,'2020'!$C$3:$G$385,AA$5,FALSE)</f>
        <v>13.265833692373999</v>
      </c>
      <c r="AC160" s="59">
        <f>VLOOKUP($A160,'2021'!$C$3:$G$385,AC$5,FALSE)</f>
        <v>233.18</v>
      </c>
      <c r="AD160" s="59">
        <f>VLOOKUP($A160,'2021'!$C$3:$G$385,AD$5,FALSE)</f>
        <v>31.18</v>
      </c>
      <c r="AE160" s="59">
        <f>100*VLOOKUP($A160,'2021'!$C$3:$G$385,AE$5,FALSE)</f>
        <v>13.371644223346802</v>
      </c>
    </row>
    <row r="161" spans="1:31" x14ac:dyDescent="0.3">
      <c r="A161" t="s">
        <v>168</v>
      </c>
      <c r="B161" t="str">
        <f>VLOOKUP(A161,class!A$1:B$455,2,FALSE)</f>
        <v>Unitary Authority</v>
      </c>
      <c r="C161" t="str">
        <f>IF(B161="Shire District",VLOOKUP(A161,counties!A$2:B$271,2,FALSE),"")</f>
        <v/>
      </c>
      <c r="D161" t="str">
        <f>VLOOKUP($A161,classifications!$A$3:$C$336,3,FALSE)</f>
        <v>Predominantly Urban</v>
      </c>
      <c r="E161" s="59">
        <f>VLOOKUP($A161,'2015'!$L$3:$P$385,E$5,FALSE)</f>
        <v>78.81</v>
      </c>
      <c r="F161" s="59">
        <f>VLOOKUP($A161,'2015'!$L$3:$P$385,F$5,FALSE)</f>
        <v>8.5299999999999994</v>
      </c>
      <c r="G161" s="59">
        <f>100*VLOOKUP($A161,'2015'!$L$3:$P$385,G$5,FALSE)</f>
        <v>10.8234995558939</v>
      </c>
      <c r="I161" s="59">
        <f>VLOOKUP($A161,'2016'!$L$3:$P$385,I$5,FALSE)</f>
        <v>79.56</v>
      </c>
      <c r="J161" s="59">
        <f>VLOOKUP($A161,'2016'!$L$3:$P$385,J$5,FALSE)</f>
        <v>8.7899999999999991</v>
      </c>
      <c r="K161" s="59">
        <f>100*VLOOKUP($A161,'2016'!$L$3:$P$385,K$5,FALSE)</f>
        <v>11.048265460030199</v>
      </c>
      <c r="M161" s="59">
        <f>VLOOKUP($A161,'2017'!$L$3:$P$385,M$5,FALSE)</f>
        <v>80.34</v>
      </c>
      <c r="N161" s="59">
        <f>VLOOKUP($A161,'2017'!$L$3:$P$385,N$5,FALSE)</f>
        <v>9.24</v>
      </c>
      <c r="O161" s="59">
        <f>100*VLOOKUP($A161,'2017'!$L$3:$P$385,O$5,FALSE)</f>
        <v>11.501120238984299</v>
      </c>
      <c r="Q161" s="59">
        <f>VLOOKUP($A161,'2018'!$L$3:$P$385,Q$5,FALSE)</f>
        <v>80.78</v>
      </c>
      <c r="R161" s="59">
        <f>VLOOKUP($A161,'2018'!$L$3:$P$385,R$5,FALSE)</f>
        <v>9.09</v>
      </c>
      <c r="S161" s="59">
        <f>100*VLOOKUP($A161,'2018'!$L$3:$P$385,S$5,FALSE)</f>
        <v>11.2527853429067</v>
      </c>
      <c r="U161" s="59">
        <f>VLOOKUP($A161,'2019'!$L$3:$P$385,U$5,FALSE)</f>
        <v>81.569999999999993</v>
      </c>
      <c r="V161" s="59">
        <f>VLOOKUP($A161,'2019'!$L$3:$P$385,V$5,FALSE)</f>
        <v>9.4600000000000009</v>
      </c>
      <c r="W161" s="59">
        <f>100*VLOOKUP($A161,'2019'!$L$3:$P$385,W$5,FALSE)</f>
        <v>11.5974010052715</v>
      </c>
      <c r="Y161" s="59">
        <f>VLOOKUP($A161,'2020'!$C$3:$G$385,Y$5,FALSE)</f>
        <v>82.53</v>
      </c>
      <c r="Z161" s="59">
        <f>VLOOKUP($A161,'2020'!$C$3:$G$385,Z$5,FALSE)</f>
        <v>10.36</v>
      </c>
      <c r="AA161" s="59">
        <f>100*VLOOKUP($A161,'2020'!$C$3:$G$385,AA$5,FALSE)</f>
        <v>12.5530110262935</v>
      </c>
      <c r="AC161" s="59">
        <f>VLOOKUP($A161,'2021'!$C$3:$G$385,AC$5,FALSE)</f>
        <v>82.81</v>
      </c>
      <c r="AD161" s="59">
        <f>VLOOKUP($A161,'2021'!$C$3:$G$385,AD$5,FALSE)</f>
        <v>10.46</v>
      </c>
      <c r="AE161" s="59">
        <f>100*VLOOKUP($A161,'2021'!$C$3:$G$385,AE$5,FALSE)</f>
        <v>12.631324719236799</v>
      </c>
    </row>
    <row r="162" spans="1:31" x14ac:dyDescent="0.3">
      <c r="A162" t="s">
        <v>247</v>
      </c>
      <c r="B162" t="str">
        <f>VLOOKUP(A162,class!A$1:B$455,2,FALSE)</f>
        <v>Shire District</v>
      </c>
      <c r="C162" t="str">
        <f>IF(B162="Shire District",VLOOKUP(A162,counties!A$2:B$271,2,FALSE),"")</f>
        <v>Kent</v>
      </c>
      <c r="D162" t="str">
        <f>VLOOKUP($A162,classifications!$A$3:$C$336,3,FALSE)</f>
        <v>Urban with Significant Rural</v>
      </c>
      <c r="E162" s="59">
        <f>VLOOKUP($A162,'2015'!$L$3:$P$385,E$5,FALSE)</f>
        <v>67.44</v>
      </c>
      <c r="F162" s="59">
        <f>VLOOKUP($A162,'2015'!$L$3:$P$385,F$5,FALSE)</f>
        <v>9.4600000000000009</v>
      </c>
      <c r="G162" s="59">
        <f>100*VLOOKUP($A162,'2015'!$L$3:$P$385,G$5,FALSE)</f>
        <v>14.027283511269301</v>
      </c>
      <c r="I162" s="59">
        <f>VLOOKUP($A162,'2016'!$L$3:$P$385,I$5,FALSE)</f>
        <v>68</v>
      </c>
      <c r="J162" s="59">
        <f>VLOOKUP($A162,'2016'!$L$3:$P$385,J$5,FALSE)</f>
        <v>8.4499999999999993</v>
      </c>
      <c r="K162" s="59">
        <f>100*VLOOKUP($A162,'2016'!$L$3:$P$385,K$5,FALSE)</f>
        <v>12.426470588235301</v>
      </c>
      <c r="M162" s="59">
        <f>VLOOKUP($A162,'2017'!$L$3:$P$385,M$5,FALSE)</f>
        <v>69.19</v>
      </c>
      <c r="N162" s="59">
        <f>VLOOKUP($A162,'2017'!$L$3:$P$385,N$5,FALSE)</f>
        <v>8.6300000000000008</v>
      </c>
      <c r="O162" s="59">
        <f>100*VLOOKUP($A162,'2017'!$L$3:$P$385,O$5,FALSE)</f>
        <v>12.4729007081948</v>
      </c>
      <c r="Q162" s="59">
        <f>VLOOKUP($A162,'2018'!$L$3:$P$385,Q$5,FALSE)</f>
        <v>70.36</v>
      </c>
      <c r="R162" s="59">
        <f>VLOOKUP($A162,'2018'!$L$3:$P$385,R$5,FALSE)</f>
        <v>8.09</v>
      </c>
      <c r="S162" s="59">
        <f>100*VLOOKUP($A162,'2018'!$L$3:$P$385,S$5,FALSE)</f>
        <v>11.498010233086999</v>
      </c>
      <c r="U162" s="59">
        <f>VLOOKUP($A162,'2019'!$L$3:$P$385,U$5,FALSE)</f>
        <v>71.47</v>
      </c>
      <c r="V162" s="59">
        <f>VLOOKUP($A162,'2019'!$L$3:$P$385,V$5,FALSE)</f>
        <v>7.83</v>
      </c>
      <c r="W162" s="59">
        <f>100*VLOOKUP($A162,'2019'!$L$3:$P$385,W$5,FALSE)</f>
        <v>10.955645725479201</v>
      </c>
      <c r="Y162" s="59">
        <f>VLOOKUP($A162,'2020'!$C$3:$G$385,Y$5,FALSE)</f>
        <v>72.569999999999993</v>
      </c>
      <c r="Z162" s="59">
        <f>VLOOKUP($A162,'2020'!$C$3:$G$385,Z$5,FALSE)</f>
        <v>8.31</v>
      </c>
      <c r="AA162" s="59">
        <f>100*VLOOKUP($A162,'2020'!$C$3:$G$385,AA$5,FALSE)</f>
        <v>11.4510128152129</v>
      </c>
      <c r="AC162" s="59">
        <f>VLOOKUP($A162,'2021'!$C$3:$G$385,AC$5,FALSE)</f>
        <v>74</v>
      </c>
      <c r="AD162" s="59">
        <f>VLOOKUP($A162,'2021'!$C$3:$G$385,AD$5,FALSE)</f>
        <v>8.91</v>
      </c>
      <c r="AE162" s="59">
        <f>100*VLOOKUP($A162,'2021'!$C$3:$G$385,AE$5,FALSE)</f>
        <v>12.040540540540499</v>
      </c>
    </row>
    <row r="163" spans="1:31" x14ac:dyDescent="0.3">
      <c r="A163" t="s">
        <v>219</v>
      </c>
      <c r="B163" t="str">
        <f>VLOOKUP(A163,class!A$1:B$455,2,FALSE)</f>
        <v>Shire District</v>
      </c>
      <c r="C163" t="str">
        <f>IF(B163="Shire District",VLOOKUP(A163,counties!A$2:B$271,2,FALSE),"")</f>
        <v>Essex</v>
      </c>
      <c r="D163" t="str">
        <f>VLOOKUP($A163,classifications!$A$3:$C$336,3,FALSE)</f>
        <v>Predominantly Rural</v>
      </c>
      <c r="E163" s="59">
        <f>VLOOKUP($A163,'2015'!$L$3:$P$385,E$5,FALSE)</f>
        <v>27.22</v>
      </c>
      <c r="F163" s="59">
        <f>VLOOKUP($A163,'2015'!$L$3:$P$385,F$5,FALSE)</f>
        <v>10.76</v>
      </c>
      <c r="G163" s="59">
        <f>100*VLOOKUP($A163,'2015'!$L$3:$P$385,G$5,FALSE)</f>
        <v>39.529757531226998</v>
      </c>
      <c r="I163" s="59">
        <f>VLOOKUP($A163,'2016'!$L$3:$P$385,I$5,FALSE)</f>
        <v>27.46</v>
      </c>
      <c r="J163" s="59">
        <f>VLOOKUP($A163,'2016'!$L$3:$P$385,J$5,FALSE)</f>
        <v>10.72</v>
      </c>
      <c r="K163" s="59">
        <f>100*VLOOKUP($A163,'2016'!$L$3:$P$385,K$5,FALSE)</f>
        <v>39.038601602330701</v>
      </c>
      <c r="M163" s="59">
        <f>VLOOKUP($A163,'2017'!$L$3:$P$385,M$5,FALSE)</f>
        <v>27.7</v>
      </c>
      <c r="N163" s="59">
        <f>VLOOKUP($A163,'2017'!$L$3:$P$385,N$5,FALSE)</f>
        <v>10.75</v>
      </c>
      <c r="O163" s="59">
        <f>100*VLOOKUP($A163,'2017'!$L$3:$P$385,O$5,FALSE)</f>
        <v>38.808664259927802</v>
      </c>
      <c r="Q163" s="59">
        <f>VLOOKUP($A163,'2018'!$L$3:$P$385,Q$5,FALSE)</f>
        <v>27.9</v>
      </c>
      <c r="R163" s="59">
        <f>VLOOKUP($A163,'2018'!$L$3:$P$385,R$5,FALSE)</f>
        <v>10.55</v>
      </c>
      <c r="S163" s="59">
        <f>100*VLOOKUP($A163,'2018'!$L$3:$P$385,S$5,FALSE)</f>
        <v>37.813620071684603</v>
      </c>
      <c r="U163" s="59">
        <f>VLOOKUP($A163,'2019'!$L$3:$P$385,U$5,FALSE)</f>
        <v>28.18</v>
      </c>
      <c r="V163" s="59">
        <f>VLOOKUP($A163,'2019'!$L$3:$P$385,V$5,FALSE)</f>
        <v>10.42</v>
      </c>
      <c r="W163" s="59">
        <f>100*VLOOKUP($A163,'2019'!$L$3:$P$385,W$5,FALSE)</f>
        <v>36.976579134137701</v>
      </c>
      <c r="Y163" s="59">
        <f>VLOOKUP($A163,'2020'!$C$3:$G$385,Y$5,FALSE)</f>
        <v>28.62</v>
      </c>
      <c r="Z163" s="59">
        <f>VLOOKUP($A163,'2020'!$C$3:$G$385,Z$5,FALSE)</f>
        <v>10.59</v>
      </c>
      <c r="AA163" s="59">
        <f>100*VLOOKUP($A163,'2020'!$C$3:$G$385,AA$5,FALSE)</f>
        <v>37.0020964360587</v>
      </c>
      <c r="AC163" s="59">
        <f>VLOOKUP($A163,'2021'!$C$3:$G$385,AC$5,FALSE)</f>
        <v>29.02</v>
      </c>
      <c r="AD163" s="59">
        <f>VLOOKUP($A163,'2021'!$C$3:$G$385,AD$5,FALSE)</f>
        <v>10.58</v>
      </c>
      <c r="AE163" s="59">
        <f>100*VLOOKUP($A163,'2021'!$C$3:$G$385,AE$5,FALSE)</f>
        <v>36.457615437629201</v>
      </c>
    </row>
    <row r="164" spans="1:31" x14ac:dyDescent="0.3">
      <c r="A164" t="s">
        <v>59</v>
      </c>
      <c r="B164" t="str">
        <f>VLOOKUP(A164,class!A$1:B$455,2,FALSE)</f>
        <v>Shire District</v>
      </c>
      <c r="C164" t="str">
        <f>IF(B164="Shire District",VLOOKUP(A164,counties!A$2:B$271,2,FALSE),"")</f>
        <v>Worcestershire</v>
      </c>
      <c r="D164" t="str">
        <f>VLOOKUP($A164,classifications!$A$3:$C$336,3,FALSE)</f>
        <v>Predominantly Rural</v>
      </c>
      <c r="E164" s="59">
        <f>VLOOKUP($A164,'2015'!$L$3:$P$385,E$5,FALSE)</f>
        <v>34.450000000000003</v>
      </c>
      <c r="F164" s="59">
        <f>VLOOKUP($A164,'2015'!$L$3:$P$385,F$5,FALSE)</f>
        <v>12.92</v>
      </c>
      <c r="G164" s="59">
        <f>100*VLOOKUP($A164,'2015'!$L$3:$P$385,G$5,FALSE)</f>
        <v>37.503628447024703</v>
      </c>
      <c r="I164" s="59">
        <f>VLOOKUP($A164,'2016'!$L$3:$P$385,I$5,FALSE)</f>
        <v>34.67</v>
      </c>
      <c r="J164" s="59">
        <f>VLOOKUP($A164,'2016'!$L$3:$P$385,J$5,FALSE)</f>
        <v>12.77</v>
      </c>
      <c r="K164" s="59">
        <f>100*VLOOKUP($A164,'2016'!$L$3:$P$385,K$5,FALSE)</f>
        <v>36.8329968272282</v>
      </c>
      <c r="M164" s="59">
        <f>VLOOKUP($A164,'2017'!$L$3:$P$385,M$5,FALSE)</f>
        <v>35</v>
      </c>
      <c r="N164" s="59">
        <f>VLOOKUP($A164,'2017'!$L$3:$P$385,N$5,FALSE)</f>
        <v>12.8</v>
      </c>
      <c r="O164" s="59">
        <f>100*VLOOKUP($A164,'2017'!$L$3:$P$385,O$5,FALSE)</f>
        <v>36.571428571428598</v>
      </c>
      <c r="Q164" s="59">
        <f>VLOOKUP($A164,'2018'!$L$3:$P$385,Q$5,FALSE)</f>
        <v>35.43</v>
      </c>
      <c r="R164" s="59">
        <f>VLOOKUP($A164,'2018'!$L$3:$P$385,R$5,FALSE)</f>
        <v>12.76</v>
      </c>
      <c r="S164" s="59">
        <f>100*VLOOKUP($A164,'2018'!$L$3:$P$385,S$5,FALSE)</f>
        <v>36.014676827547298</v>
      </c>
      <c r="U164" s="59">
        <f>VLOOKUP($A164,'2019'!$L$3:$P$385,U$5,FALSE)</f>
        <v>35.799999999999997</v>
      </c>
      <c r="V164" s="59">
        <f>VLOOKUP($A164,'2019'!$L$3:$P$385,V$5,FALSE)</f>
        <v>12.73</v>
      </c>
      <c r="W164" s="59">
        <f>100*VLOOKUP($A164,'2019'!$L$3:$P$385,W$5,FALSE)</f>
        <v>35.5586592178771</v>
      </c>
      <c r="Y164" s="59">
        <f>VLOOKUP($A164,'2020'!$C$3:$G$385,Y$5,FALSE)</f>
        <v>36.44</v>
      </c>
      <c r="Z164" s="59">
        <f>VLOOKUP($A164,'2020'!$C$3:$G$385,Z$5,FALSE)</f>
        <v>12.87</v>
      </c>
      <c r="AA164" s="59">
        <f>100*VLOOKUP($A164,'2020'!$C$3:$G$385,AA$5,FALSE)</f>
        <v>35.318331503841897</v>
      </c>
      <c r="AC164" s="59">
        <f>VLOOKUP($A164,'2021'!$C$3:$G$385,AC$5,FALSE)</f>
        <v>36.799999999999997</v>
      </c>
      <c r="AD164" s="59">
        <f>VLOOKUP($A164,'2021'!$C$3:$G$385,AD$5,FALSE)</f>
        <v>13</v>
      </c>
      <c r="AE164" s="59">
        <f>100*VLOOKUP($A164,'2021'!$C$3:$G$385,AE$5,FALSE)</f>
        <v>35.326086956521699</v>
      </c>
    </row>
    <row r="165" spans="1:31" x14ac:dyDescent="0.3">
      <c r="A165" t="s">
        <v>326</v>
      </c>
      <c r="B165" t="str">
        <f>VLOOKUP(A165,class!A$1:B$455,2,FALSE)</f>
        <v>Metropolitan District</v>
      </c>
      <c r="C165" t="str">
        <f>IF(B165="Shire District",VLOOKUP(A165,counties!A$2:B$271,2,FALSE),"")</f>
        <v/>
      </c>
      <c r="D165" t="str">
        <f>VLOOKUP($A165,classifications!$A$3:$C$336,3,FALSE)</f>
        <v>Predominantly Urban</v>
      </c>
      <c r="E165" s="59">
        <f>VLOOKUP($A165,'2015'!$L$3:$P$385,E$5,FALSE)</f>
        <v>222.73</v>
      </c>
      <c r="F165" s="59">
        <f>VLOOKUP($A165,'2015'!$L$3:$P$385,F$5,FALSE)</f>
        <v>41.53</v>
      </c>
      <c r="G165" s="59">
        <f>100*VLOOKUP($A165,'2015'!$L$3:$P$385,G$5,FALSE)</f>
        <v>18.645894131908598</v>
      </c>
      <c r="I165" s="59">
        <f>VLOOKUP($A165,'2016'!$L$3:$P$385,I$5,FALSE)</f>
        <v>224.57</v>
      </c>
      <c r="J165" s="59">
        <f>VLOOKUP($A165,'2016'!$L$3:$P$385,J$5,FALSE)</f>
        <v>41.9</v>
      </c>
      <c r="K165" s="59">
        <f>100*VLOOKUP($A165,'2016'!$L$3:$P$385,K$5,FALSE)</f>
        <v>18.6578795030503</v>
      </c>
      <c r="M165" s="59">
        <f>VLOOKUP($A165,'2017'!$L$3:$P$385,M$5,FALSE)</f>
        <v>226.31</v>
      </c>
      <c r="N165" s="59">
        <f>VLOOKUP($A165,'2017'!$L$3:$P$385,N$5,FALSE)</f>
        <v>42.73</v>
      </c>
      <c r="O165" s="59">
        <f>100*VLOOKUP($A165,'2017'!$L$3:$P$385,O$5,FALSE)</f>
        <v>18.881180681366299</v>
      </c>
      <c r="Q165" s="59">
        <f>VLOOKUP($A165,'2018'!$L$3:$P$385,Q$5,FALSE)</f>
        <v>228.3</v>
      </c>
      <c r="R165" s="59">
        <f>VLOOKUP($A165,'2018'!$L$3:$P$385,R$5,FALSE)</f>
        <v>43.75</v>
      </c>
      <c r="S165" s="59">
        <f>100*VLOOKUP($A165,'2018'!$L$3:$P$385,S$5,FALSE)</f>
        <v>19.163381515549698</v>
      </c>
      <c r="U165" s="59">
        <f>VLOOKUP($A165,'2019'!$L$3:$P$385,U$5,FALSE)</f>
        <v>230.9</v>
      </c>
      <c r="V165" s="59">
        <f>VLOOKUP($A165,'2019'!$L$3:$P$385,V$5,FALSE)</f>
        <v>45.53</v>
      </c>
      <c r="W165" s="59">
        <f>100*VLOOKUP($A165,'2019'!$L$3:$P$385,W$5,FALSE)</f>
        <v>19.718492854049398</v>
      </c>
      <c r="Y165" s="59">
        <f>VLOOKUP($A165,'2020'!$C$3:$G$385,Y$5,FALSE)</f>
        <v>234.29</v>
      </c>
      <c r="Z165" s="59">
        <f>VLOOKUP($A165,'2020'!$C$3:$G$385,Z$5,FALSE)</f>
        <v>48.28</v>
      </c>
      <c r="AA165" s="59">
        <f>100*VLOOKUP($A165,'2020'!$C$3:$G$385,AA$5,FALSE)</f>
        <v>20.606940116949097</v>
      </c>
      <c r="AC165" s="59">
        <f>VLOOKUP($A165,'2021'!$C$3:$G$385,AC$5,FALSE)</f>
        <v>238.8</v>
      </c>
      <c r="AD165" s="59">
        <f>VLOOKUP($A165,'2021'!$C$3:$G$385,AD$5,FALSE)</f>
        <v>52.56</v>
      </c>
      <c r="AE165" s="59">
        <f>100*VLOOKUP($A165,'2021'!$C$3:$G$385,AE$5,FALSE)</f>
        <v>22.010050251256299</v>
      </c>
    </row>
    <row r="166" spans="1:31" x14ac:dyDescent="0.3">
      <c r="A166" t="s">
        <v>284</v>
      </c>
      <c r="B166" t="str">
        <f>VLOOKUP(A166,class!A$1:B$455,2,FALSE)</f>
        <v>Shire District</v>
      </c>
      <c r="C166" t="str">
        <f>IF(B166="Shire District",VLOOKUP(A166,counties!A$2:B$271,2,FALSE),"")</f>
        <v>Nottinghamshire</v>
      </c>
      <c r="D166" t="str">
        <f>VLOOKUP($A166,classifications!$A$3:$C$336,3,FALSE)</f>
        <v>Predominantly Urban</v>
      </c>
      <c r="E166" s="59">
        <f>VLOOKUP($A166,'2015'!$L$3:$P$385,E$5,FALSE)</f>
        <v>48.27</v>
      </c>
      <c r="F166" s="59">
        <f>VLOOKUP($A166,'2015'!$L$3:$P$385,F$5,FALSE)</f>
        <v>1.91</v>
      </c>
      <c r="G166" s="59">
        <f>100*VLOOKUP($A166,'2015'!$L$3:$P$385,G$5,FALSE)</f>
        <v>3.95690905324218</v>
      </c>
      <c r="I166" s="59">
        <f>VLOOKUP($A166,'2016'!$L$3:$P$385,I$5,FALSE)</f>
        <v>48.58</v>
      </c>
      <c r="J166" s="59">
        <f>VLOOKUP($A166,'2016'!$L$3:$P$385,J$5,FALSE)</f>
        <v>1.65</v>
      </c>
      <c r="K166" s="59">
        <f>100*VLOOKUP($A166,'2016'!$L$3:$P$385,K$5,FALSE)</f>
        <v>3.3964594483326498</v>
      </c>
      <c r="M166" s="59">
        <f>VLOOKUP($A166,'2017'!$L$3:$P$385,M$5,FALSE)</f>
        <v>48.91</v>
      </c>
      <c r="N166" s="59">
        <f>VLOOKUP($A166,'2017'!$L$3:$P$385,N$5,FALSE)</f>
        <v>1.43</v>
      </c>
      <c r="O166" s="59">
        <f>100*VLOOKUP($A166,'2017'!$L$3:$P$385,O$5,FALSE)</f>
        <v>2.92373747699857</v>
      </c>
      <c r="Q166" s="59">
        <f>VLOOKUP($A166,'2018'!$L$3:$P$385,Q$5,FALSE)</f>
        <v>49.14</v>
      </c>
      <c r="R166" s="59">
        <f>VLOOKUP($A166,'2018'!$L$3:$P$385,R$5,FALSE)</f>
        <v>1.1399999999999999</v>
      </c>
      <c r="S166" s="59">
        <f>100*VLOOKUP($A166,'2018'!$L$3:$P$385,S$5,FALSE)</f>
        <v>2.3199023199023201</v>
      </c>
      <c r="U166" s="59">
        <f>VLOOKUP($A166,'2019'!$L$3:$P$385,U$5,FALSE)</f>
        <v>49.47</v>
      </c>
      <c r="V166" s="59">
        <f>VLOOKUP($A166,'2019'!$L$3:$P$385,V$5,FALSE)</f>
        <v>0.82</v>
      </c>
      <c r="W166" s="59">
        <f>100*VLOOKUP($A166,'2019'!$L$3:$P$385,W$5,FALSE)</f>
        <v>1.6575702445926801</v>
      </c>
      <c r="Y166" s="59">
        <f>VLOOKUP($A166,'2020'!$C$3:$G$385,Y$5,FALSE)</f>
        <v>49.87</v>
      </c>
      <c r="Z166" s="59">
        <f>VLOOKUP($A166,'2020'!$C$3:$G$385,Z$5,FALSE)</f>
        <v>0.87</v>
      </c>
      <c r="AA166" s="59">
        <f>100*VLOOKUP($A166,'2020'!$C$3:$G$385,AA$5,FALSE)</f>
        <v>1.74453579306196</v>
      </c>
      <c r="AC166" s="59">
        <f>VLOOKUP($A166,'2021'!$C$3:$G$385,AC$5,FALSE)</f>
        <v>50.3</v>
      </c>
      <c r="AD166" s="59">
        <f>VLOOKUP($A166,'2021'!$C$3:$G$385,AD$5,FALSE)</f>
        <v>0.99</v>
      </c>
      <c r="AE166" s="59">
        <f>100*VLOOKUP($A166,'2021'!$C$3:$G$385,AE$5,FALSE)</f>
        <v>1.9681908548707798</v>
      </c>
    </row>
    <row r="167" spans="1:31" x14ac:dyDescent="0.3">
      <c r="A167" t="s">
        <v>171</v>
      </c>
      <c r="B167" t="str">
        <f>VLOOKUP(A167,class!A$1:B$455,2,FALSE)</f>
        <v>Unitary Authority</v>
      </c>
      <c r="C167" t="str">
        <f>IF(B167="Shire District",VLOOKUP(A167,counties!A$2:B$271,2,FALSE),"")</f>
        <v/>
      </c>
      <c r="D167" t="str">
        <f>VLOOKUP($A167,classifications!$A$3:$C$336,3,FALSE)</f>
        <v>Predominantly Urban</v>
      </c>
      <c r="E167" s="59">
        <f>VLOOKUP($A167,'2015'!$L$3:$P$385,E$5,FALSE)</f>
        <v>113.04</v>
      </c>
      <c r="F167" s="59">
        <f>VLOOKUP($A167,'2015'!$L$3:$P$385,F$5,FALSE)</f>
        <v>7.9</v>
      </c>
      <c r="G167" s="59">
        <f>100*VLOOKUP($A167,'2015'!$L$3:$P$385,G$5,FALSE)</f>
        <v>6.9886765746638391</v>
      </c>
      <c r="I167" s="59">
        <f>VLOOKUP($A167,'2016'!$L$3:$P$385,I$5,FALSE)</f>
        <v>113.65</v>
      </c>
      <c r="J167" s="59">
        <f>VLOOKUP($A167,'2016'!$L$3:$P$385,J$5,FALSE)</f>
        <v>7.67</v>
      </c>
      <c r="K167" s="59">
        <f>100*VLOOKUP($A167,'2016'!$L$3:$P$385,K$5,FALSE)</f>
        <v>6.7487901451825802</v>
      </c>
      <c r="M167" s="59">
        <f>VLOOKUP($A167,'2017'!$L$3:$P$385,M$5,FALSE)</f>
        <v>114.05</v>
      </c>
      <c r="N167" s="59">
        <f>VLOOKUP($A167,'2017'!$L$3:$P$385,N$5,FALSE)</f>
        <v>7.58</v>
      </c>
      <c r="O167" s="59">
        <f>100*VLOOKUP($A167,'2017'!$L$3:$P$385,O$5,FALSE)</f>
        <v>6.6462078035949101</v>
      </c>
      <c r="Q167" s="59">
        <f>VLOOKUP($A167,'2018'!$L$3:$P$385,Q$5,FALSE)</f>
        <v>114.85</v>
      </c>
      <c r="R167" s="59">
        <f>VLOOKUP($A167,'2018'!$L$3:$P$385,R$5,FALSE)</f>
        <v>7.17</v>
      </c>
      <c r="S167" s="59">
        <f>100*VLOOKUP($A167,'2018'!$L$3:$P$385,S$5,FALSE)</f>
        <v>6.2429255550718299</v>
      </c>
      <c r="U167" s="59">
        <f>VLOOKUP($A167,'2019'!$L$3:$P$385,U$5,FALSE)</f>
        <v>115.48</v>
      </c>
      <c r="V167" s="59">
        <f>VLOOKUP($A167,'2019'!$L$3:$P$385,V$5,FALSE)</f>
        <v>7.08</v>
      </c>
      <c r="W167" s="59">
        <f>100*VLOOKUP($A167,'2019'!$L$3:$P$385,W$5,FALSE)</f>
        <v>6.1309317630758597</v>
      </c>
      <c r="Y167" s="59">
        <f>VLOOKUP($A167,'2020'!$C$3:$G$385,Y$5,FALSE)</f>
        <v>116.65</v>
      </c>
      <c r="Z167" s="59">
        <f>VLOOKUP($A167,'2020'!$C$3:$G$385,Z$5,FALSE)</f>
        <v>7.47</v>
      </c>
      <c r="AA167" s="59">
        <f>100*VLOOKUP($A167,'2020'!$C$3:$G$385,AA$5,FALSE)</f>
        <v>6.4037719674239195</v>
      </c>
      <c r="AC167" s="59">
        <f>VLOOKUP($A167,'2021'!$C$3:$G$385,AC$5,FALSE)</f>
        <v>117.35</v>
      </c>
      <c r="AD167" s="59">
        <f>VLOOKUP($A167,'2021'!$C$3:$G$385,AD$5,FALSE)</f>
        <v>7.63</v>
      </c>
      <c r="AE167" s="59">
        <f>100*VLOOKUP($A167,'2021'!$C$3:$G$385,AE$5,FALSE)</f>
        <v>6.5019173412867506</v>
      </c>
    </row>
    <row r="168" spans="1:31" x14ac:dyDescent="0.3">
      <c r="A168" t="s">
        <v>60</v>
      </c>
      <c r="B168" t="str">
        <f>VLOOKUP(A168,class!A$1:B$455,2,FALSE)</f>
        <v>Shire District</v>
      </c>
      <c r="C168" t="str">
        <f>IF(B168="Shire District",VLOOKUP(A168,counties!A$2:B$271,2,FALSE),"")</f>
        <v>Leicestershire</v>
      </c>
      <c r="D168" t="str">
        <f>VLOOKUP($A168,classifications!$A$3:$C$336,3,FALSE)</f>
        <v>Predominantly Rural</v>
      </c>
      <c r="E168" s="59">
        <f>VLOOKUP($A168,'2015'!$L$3:$P$385,E$5,FALSE)</f>
        <v>22.46</v>
      </c>
      <c r="F168" s="59">
        <f>VLOOKUP($A168,'2015'!$L$3:$P$385,F$5,FALSE)</f>
        <v>4.5199999999999996</v>
      </c>
      <c r="G168" s="59">
        <f>100*VLOOKUP($A168,'2015'!$L$3:$P$385,G$5,FALSE)</f>
        <v>20.124666073018698</v>
      </c>
      <c r="I168" s="59">
        <f>VLOOKUP($A168,'2016'!$L$3:$P$385,I$5,FALSE)</f>
        <v>22.58</v>
      </c>
      <c r="J168" s="59">
        <f>VLOOKUP($A168,'2016'!$L$3:$P$385,J$5,FALSE)</f>
        <v>4.4400000000000004</v>
      </c>
      <c r="K168" s="59">
        <f>100*VLOOKUP($A168,'2016'!$L$3:$P$385,K$5,FALSE)</f>
        <v>19.6634189548273</v>
      </c>
      <c r="M168" s="59">
        <f>VLOOKUP($A168,'2017'!$L$3:$P$385,M$5,FALSE)</f>
        <v>22.66</v>
      </c>
      <c r="N168" s="59">
        <f>VLOOKUP($A168,'2017'!$L$3:$P$385,N$5,FALSE)</f>
        <v>4.29</v>
      </c>
      <c r="O168" s="59">
        <f>100*VLOOKUP($A168,'2017'!$L$3:$P$385,O$5,FALSE)</f>
        <v>18.932038834951502</v>
      </c>
      <c r="Q168" s="59">
        <f>VLOOKUP($A168,'2018'!$L$3:$P$385,Q$5,FALSE)</f>
        <v>22.83</v>
      </c>
      <c r="R168" s="59">
        <f>VLOOKUP($A168,'2018'!$L$3:$P$385,R$5,FALSE)</f>
        <v>4.12</v>
      </c>
      <c r="S168" s="59">
        <f>100*VLOOKUP($A168,'2018'!$L$3:$P$385,S$5,FALSE)</f>
        <v>18.046430135786203</v>
      </c>
      <c r="U168" s="59">
        <f>VLOOKUP($A168,'2019'!$L$3:$P$385,U$5,FALSE)</f>
        <v>22.95</v>
      </c>
      <c r="V168" s="59">
        <f>VLOOKUP($A168,'2019'!$L$3:$P$385,V$5,FALSE)</f>
        <v>4.1100000000000003</v>
      </c>
      <c r="W168" s="59">
        <f>100*VLOOKUP($A168,'2019'!$L$3:$P$385,W$5,FALSE)</f>
        <v>17.908496732026098</v>
      </c>
      <c r="Y168" s="59">
        <f>VLOOKUP($A168,'2020'!$C$3:$G$385,Y$5,FALSE)</f>
        <v>23.21</v>
      </c>
      <c r="Z168" s="59">
        <f>VLOOKUP($A168,'2020'!$C$3:$G$385,Z$5,FALSE)</f>
        <v>4.0999999999999996</v>
      </c>
      <c r="AA168" s="59">
        <f>100*VLOOKUP($A168,'2020'!$C$3:$G$385,AA$5,FALSE)</f>
        <v>17.664799655321001</v>
      </c>
      <c r="AC168" s="59">
        <f>VLOOKUP($A168,'2021'!$C$3:$G$385,AC$5,FALSE)</f>
        <v>23.47</v>
      </c>
      <c r="AD168" s="59">
        <f>VLOOKUP($A168,'2021'!$C$3:$G$385,AD$5,FALSE)</f>
        <v>3.97</v>
      </c>
      <c r="AE168" s="59">
        <f>100*VLOOKUP($A168,'2021'!$C$3:$G$385,AE$5,FALSE)</f>
        <v>16.9152109075415</v>
      </c>
    </row>
    <row r="169" spans="1:31" x14ac:dyDescent="0.3">
      <c r="A169" t="s">
        <v>61</v>
      </c>
      <c r="B169" t="str">
        <f>VLOOKUP(A169,class!A$1:B$455,2,FALSE)</f>
        <v>Shire District</v>
      </c>
      <c r="C169" t="str">
        <f>IF(B169="Shire District",VLOOKUP(A169,counties!A$2:B$271,2,FALSE),"")</f>
        <v>Somerset</v>
      </c>
      <c r="D169" t="str">
        <f>VLOOKUP($A169,classifications!$A$3:$C$336,3,FALSE)</f>
        <v>Predominantly Rural</v>
      </c>
      <c r="E169" s="59">
        <f>VLOOKUP($A169,'2015'!$L$3:$P$385,E$5,FALSE)</f>
        <v>50.23</v>
      </c>
      <c r="F169" s="59">
        <f>VLOOKUP($A169,'2015'!$L$3:$P$385,F$5,FALSE)</f>
        <v>13.17</v>
      </c>
      <c r="G169" s="59">
        <f>100*VLOOKUP($A169,'2015'!$L$3:$P$385,G$5,FALSE)</f>
        <v>26.219390802309402</v>
      </c>
      <c r="I169" s="59">
        <f>VLOOKUP($A169,'2016'!$L$3:$P$385,I$5,FALSE)</f>
        <v>50.82</v>
      </c>
      <c r="J169" s="59">
        <f>VLOOKUP($A169,'2016'!$L$3:$P$385,J$5,FALSE)</f>
        <v>12.85</v>
      </c>
      <c r="K169" s="59">
        <f>100*VLOOKUP($A169,'2016'!$L$3:$P$385,K$5,FALSE)</f>
        <v>25.285320739866201</v>
      </c>
      <c r="M169" s="59">
        <f>VLOOKUP($A169,'2017'!$L$3:$P$385,M$5,FALSE)</f>
        <v>51.26</v>
      </c>
      <c r="N169" s="59">
        <f>VLOOKUP($A169,'2017'!$L$3:$P$385,N$5,FALSE)</f>
        <v>12.75</v>
      </c>
      <c r="O169" s="59">
        <f>100*VLOOKUP($A169,'2017'!$L$3:$P$385,O$5,FALSE)</f>
        <v>24.873195474053801</v>
      </c>
      <c r="Q169" s="59">
        <f>VLOOKUP($A169,'2018'!$L$3:$P$385,Q$5,FALSE)</f>
        <v>51.78</v>
      </c>
      <c r="R169" s="59">
        <f>VLOOKUP($A169,'2018'!$L$3:$P$385,R$5,FALSE)</f>
        <v>12.53</v>
      </c>
      <c r="S169" s="59">
        <f>100*VLOOKUP($A169,'2018'!$L$3:$P$385,S$5,FALSE)</f>
        <v>24.198532251834699</v>
      </c>
      <c r="U169" s="59">
        <f>VLOOKUP($A169,'2019'!$L$3:$P$385,U$5,FALSE)</f>
        <v>52.31</v>
      </c>
      <c r="V169" s="59">
        <f>VLOOKUP($A169,'2019'!$L$3:$P$385,V$5,FALSE)</f>
        <v>12.65</v>
      </c>
      <c r="W169" s="59">
        <f>100*VLOOKUP($A169,'2019'!$L$3:$P$385,W$5,FALSE)</f>
        <v>24.182756643089302</v>
      </c>
      <c r="Y169" s="59">
        <f>VLOOKUP($A169,'2020'!$C$3:$G$385,Y$5,FALSE)</f>
        <v>52.76</v>
      </c>
      <c r="Z169" s="59">
        <f>VLOOKUP($A169,'2020'!$C$3:$G$385,Z$5,FALSE)</f>
        <v>13.01</v>
      </c>
      <c r="AA169" s="59">
        <f>100*VLOOKUP($A169,'2020'!$C$3:$G$385,AA$5,FALSE)</f>
        <v>24.658832448824899</v>
      </c>
      <c r="AC169" s="59">
        <f>VLOOKUP($A169,'2021'!$C$3:$G$385,AC$5,FALSE)</f>
        <v>53.07</v>
      </c>
      <c r="AD169" s="59">
        <f>VLOOKUP($A169,'2021'!$C$3:$G$385,AD$5,FALSE)</f>
        <v>12.99</v>
      </c>
      <c r="AE169" s="59">
        <f>100*VLOOKUP($A169,'2021'!$C$3:$G$385,AE$5,FALSE)</f>
        <v>24.477105709440401</v>
      </c>
    </row>
    <row r="170" spans="1:31" x14ac:dyDescent="0.3">
      <c r="A170" t="s">
        <v>383</v>
      </c>
      <c r="B170" t="str">
        <f>VLOOKUP(A170,class!A$1:B$455,2,FALSE)</f>
        <v>London Borough</v>
      </c>
      <c r="C170" t="str">
        <f>IF(B170="Shire District",VLOOKUP(A170,counties!A$2:B$271,2,FALSE),"")</f>
        <v/>
      </c>
      <c r="D170" t="str">
        <f>VLOOKUP($A170,classifications!$A$3:$C$336,3,FALSE)</f>
        <v>Predominantly Urban</v>
      </c>
      <c r="E170" s="59">
        <f>VLOOKUP($A170,'2015'!$L$3:$P$385,E$5,FALSE)</f>
        <v>82.82</v>
      </c>
      <c r="F170" s="59">
        <f>VLOOKUP($A170,'2015'!$L$3:$P$385,F$5,FALSE)</f>
        <v>6.52</v>
      </c>
      <c r="G170" s="59">
        <f>100*VLOOKUP($A170,'2015'!$L$3:$P$385,G$5,FALSE)</f>
        <v>7.87249456652982</v>
      </c>
      <c r="I170" s="59">
        <f>VLOOKUP($A170,'2016'!$L$3:$P$385,I$5,FALSE)</f>
        <v>83.51</v>
      </c>
      <c r="J170" s="59">
        <f>VLOOKUP($A170,'2016'!$L$3:$P$385,J$5,FALSE)</f>
        <v>6.95</v>
      </c>
      <c r="K170" s="59">
        <f>100*VLOOKUP($A170,'2016'!$L$3:$P$385,K$5,FALSE)</f>
        <v>8.3223566039995198</v>
      </c>
      <c r="M170" s="59">
        <f>VLOOKUP($A170,'2017'!$L$3:$P$385,M$5,FALSE)</f>
        <v>83.92</v>
      </c>
      <c r="N170" s="59">
        <f>VLOOKUP($A170,'2017'!$L$3:$P$385,N$5,FALSE)</f>
        <v>7.07</v>
      </c>
      <c r="O170" s="59">
        <f>100*VLOOKUP($A170,'2017'!$L$3:$P$385,O$5,FALSE)</f>
        <v>8.4246901811248804</v>
      </c>
      <c r="Q170" s="59">
        <f>VLOOKUP($A170,'2018'!$L$3:$P$385,Q$5,FALSE)</f>
        <v>84.63</v>
      </c>
      <c r="R170" s="59">
        <f>VLOOKUP($A170,'2018'!$L$3:$P$385,R$5,FALSE)</f>
        <v>7.58</v>
      </c>
      <c r="S170" s="59">
        <f>100*VLOOKUP($A170,'2018'!$L$3:$P$385,S$5,FALSE)</f>
        <v>8.9566347630863792</v>
      </c>
      <c r="U170" s="59">
        <f>VLOOKUP($A170,'2019'!$L$3:$P$385,U$5,FALSE)</f>
        <v>85.08</v>
      </c>
      <c r="V170" s="59">
        <f>VLOOKUP($A170,'2019'!$L$3:$P$385,V$5,FALSE)</f>
        <v>7.73</v>
      </c>
      <c r="W170" s="59">
        <f>100*VLOOKUP($A170,'2019'!$L$3:$P$385,W$5,FALSE)</f>
        <v>9.0855665256229408</v>
      </c>
      <c r="Y170" s="59">
        <f>VLOOKUP($A170,'2020'!$C$3:$G$385,Y$5,FALSE)</f>
        <v>85.41</v>
      </c>
      <c r="Z170" s="59">
        <f>VLOOKUP($A170,'2020'!$C$3:$G$385,Z$5,FALSE)</f>
        <v>7.87</v>
      </c>
      <c r="AA170" s="59">
        <f>100*VLOOKUP($A170,'2020'!$C$3:$G$385,AA$5,FALSE)</f>
        <v>9.2143777075283904</v>
      </c>
      <c r="AC170" s="59">
        <f>VLOOKUP($A170,'2021'!$C$3:$G$385,AC$5,FALSE)</f>
        <v>85.92</v>
      </c>
      <c r="AD170" s="59">
        <f>VLOOKUP($A170,'2021'!$C$3:$G$385,AD$5,FALSE)</f>
        <v>8.32</v>
      </c>
      <c r="AE170" s="59">
        <f>100*VLOOKUP($A170,'2021'!$C$3:$G$385,AE$5,FALSE)</f>
        <v>9.6834264432029808</v>
      </c>
    </row>
    <row r="171" spans="1:31" x14ac:dyDescent="0.3">
      <c r="A171" t="s">
        <v>62</v>
      </c>
      <c r="B171" t="str">
        <f>VLOOKUP(A171,class!A$1:B$455,2,FALSE)</f>
        <v>Shire District</v>
      </c>
      <c r="C171" t="str">
        <f>IF(B171="Shire District",VLOOKUP(A171,counties!A$2:B$271,2,FALSE),"")</f>
        <v>Devon</v>
      </c>
      <c r="D171" t="str">
        <f>VLOOKUP($A171,classifications!$A$3:$C$336,3,FALSE)</f>
        <v>Predominantly Rural</v>
      </c>
      <c r="E171" s="59">
        <f>VLOOKUP($A171,'2015'!$L$3:$P$385,E$5,FALSE)</f>
        <v>34.94</v>
      </c>
      <c r="F171" s="59">
        <f>VLOOKUP($A171,'2015'!$L$3:$P$385,F$5,FALSE)</f>
        <v>15.05</v>
      </c>
      <c r="G171" s="59">
        <f>100*VLOOKUP($A171,'2015'!$L$3:$P$385,G$5,FALSE)</f>
        <v>43.073840870063002</v>
      </c>
      <c r="I171" s="59">
        <f>VLOOKUP($A171,'2016'!$L$3:$P$385,I$5,FALSE)</f>
        <v>35.25</v>
      </c>
      <c r="J171" s="59">
        <f>VLOOKUP($A171,'2016'!$L$3:$P$385,J$5,FALSE)</f>
        <v>14.79</v>
      </c>
      <c r="K171" s="59">
        <f>100*VLOOKUP($A171,'2016'!$L$3:$P$385,K$5,FALSE)</f>
        <v>41.957446808510603</v>
      </c>
      <c r="M171" s="59">
        <f>VLOOKUP($A171,'2017'!$L$3:$P$385,M$5,FALSE)</f>
        <v>35.54</v>
      </c>
      <c r="N171" s="59">
        <f>VLOOKUP($A171,'2017'!$L$3:$P$385,N$5,FALSE)</f>
        <v>14.71</v>
      </c>
      <c r="O171" s="59">
        <f>100*VLOOKUP($A171,'2017'!$L$3:$P$385,O$5,FALSE)</f>
        <v>41.389983117614001</v>
      </c>
      <c r="Q171" s="59">
        <f>VLOOKUP($A171,'2018'!$L$3:$P$385,Q$5,FALSE)</f>
        <v>36.01</v>
      </c>
      <c r="R171" s="59">
        <f>VLOOKUP($A171,'2018'!$L$3:$P$385,R$5,FALSE)</f>
        <v>14.63</v>
      </c>
      <c r="S171" s="59">
        <f>100*VLOOKUP($A171,'2018'!$L$3:$P$385,S$5,FALSE)</f>
        <v>40.627603443487899</v>
      </c>
      <c r="U171" s="59">
        <f>VLOOKUP($A171,'2019'!$L$3:$P$385,U$5,FALSE)</f>
        <v>36.340000000000003</v>
      </c>
      <c r="V171" s="59">
        <f>VLOOKUP($A171,'2019'!$L$3:$P$385,V$5,FALSE)</f>
        <v>14.74</v>
      </c>
      <c r="W171" s="59">
        <f>100*VLOOKUP($A171,'2019'!$L$3:$P$385,W$5,FALSE)</f>
        <v>40.561364887176701</v>
      </c>
      <c r="Y171" s="59">
        <f>VLOOKUP($A171,'2020'!$C$3:$G$385,Y$5,FALSE)</f>
        <v>36.840000000000003</v>
      </c>
      <c r="Z171" s="59">
        <f>VLOOKUP($A171,'2020'!$C$3:$G$385,Z$5,FALSE)</f>
        <v>15.07</v>
      </c>
      <c r="AA171" s="59">
        <f>100*VLOOKUP($A171,'2020'!$C$3:$G$385,AA$5,FALSE)</f>
        <v>40.906623235613502</v>
      </c>
      <c r="AC171" s="59">
        <f>VLOOKUP($A171,'2021'!$C$3:$G$385,AC$5,FALSE)</f>
        <v>37.130000000000003</v>
      </c>
      <c r="AD171" s="59">
        <f>VLOOKUP($A171,'2021'!$C$3:$G$385,AD$5,FALSE)</f>
        <v>15.2</v>
      </c>
      <c r="AE171" s="59">
        <f>100*VLOOKUP($A171,'2021'!$C$3:$G$385,AE$5,FALSE)</f>
        <v>40.937247508752996</v>
      </c>
    </row>
    <row r="172" spans="1:31" x14ac:dyDescent="0.3">
      <c r="A172" t="s">
        <v>63</v>
      </c>
      <c r="B172" t="str">
        <f>VLOOKUP(A172,class!A$1:B$455,2,FALSE)</f>
        <v>Shire District</v>
      </c>
      <c r="C172" t="str">
        <f>IF(B172="Shire District",VLOOKUP(A172,counties!A$2:B$271,2,FALSE),"")</f>
        <v>Suffolk</v>
      </c>
      <c r="D172" t="str">
        <f>VLOOKUP($A172,classifications!$A$3:$C$336,3,FALSE)</f>
        <v>Predominantly Rural</v>
      </c>
      <c r="E172" s="59">
        <f>VLOOKUP($A172,'2015'!$L$3:$P$385,E$5,FALSE)</f>
        <v>42.94</v>
      </c>
      <c r="F172" s="59">
        <f>VLOOKUP($A172,'2015'!$L$3:$P$385,F$5,FALSE)</f>
        <v>23.9</v>
      </c>
      <c r="G172" s="59">
        <f>100*VLOOKUP($A172,'2015'!$L$3:$P$385,G$5,FALSE)</f>
        <v>55.659059152305502</v>
      </c>
      <c r="I172" s="59">
        <f>VLOOKUP($A172,'2016'!$L$3:$P$385,I$5,FALSE)</f>
        <v>43.24</v>
      </c>
      <c r="J172" s="59">
        <f>VLOOKUP($A172,'2016'!$L$3:$P$385,J$5,FALSE)</f>
        <v>23.64</v>
      </c>
      <c r="K172" s="59">
        <f>100*VLOOKUP($A172,'2016'!$L$3:$P$385,K$5,FALSE)</f>
        <v>54.671600370027797</v>
      </c>
      <c r="M172" s="59">
        <f>VLOOKUP($A172,'2017'!$L$3:$P$385,M$5,FALSE)</f>
        <v>43.65</v>
      </c>
      <c r="N172" s="59">
        <f>VLOOKUP($A172,'2017'!$L$3:$P$385,N$5,FALSE)</f>
        <v>23.52</v>
      </c>
      <c r="O172" s="59">
        <f>100*VLOOKUP($A172,'2017'!$L$3:$P$385,O$5,FALSE)</f>
        <v>53.883161512027499</v>
      </c>
      <c r="Q172" s="59">
        <f>VLOOKUP($A172,'2018'!$L$3:$P$385,Q$5,FALSE)</f>
        <v>44.09</v>
      </c>
      <c r="R172" s="59">
        <f>VLOOKUP($A172,'2018'!$L$3:$P$385,R$5,FALSE)</f>
        <v>23.16</v>
      </c>
      <c r="S172" s="59">
        <f>100*VLOOKUP($A172,'2018'!$L$3:$P$385,S$5,FALSE)</f>
        <v>52.528918122023107</v>
      </c>
      <c r="U172" s="59">
        <f>VLOOKUP($A172,'2019'!$L$3:$P$385,U$5,FALSE)</f>
        <v>44.67</v>
      </c>
      <c r="V172" s="59">
        <f>VLOOKUP($A172,'2019'!$L$3:$P$385,V$5,FALSE)</f>
        <v>22.96</v>
      </c>
      <c r="W172" s="59">
        <f>100*VLOOKUP($A172,'2019'!$L$3:$P$385,W$5,FALSE)</f>
        <v>51.399149317215098</v>
      </c>
      <c r="Y172" s="59">
        <f>VLOOKUP($A172,'2020'!$C$3:$G$385,Y$5,FALSE)</f>
        <v>45.32</v>
      </c>
      <c r="Z172" s="59">
        <f>VLOOKUP($A172,'2020'!$C$3:$G$385,Z$5,FALSE)</f>
        <v>23.41</v>
      </c>
      <c r="AA172" s="59">
        <f>100*VLOOKUP($A172,'2020'!$C$3:$G$385,AA$5,FALSE)</f>
        <v>51.654898499558698</v>
      </c>
      <c r="AC172" s="59">
        <f>VLOOKUP($A172,'2021'!$C$3:$G$385,AC$5,FALSE)</f>
        <v>46.03</v>
      </c>
      <c r="AD172" s="59">
        <f>VLOOKUP($A172,'2021'!$C$3:$G$385,AD$5,FALSE)</f>
        <v>23.35</v>
      </c>
      <c r="AE172" s="59">
        <f>100*VLOOKUP($A172,'2021'!$C$3:$G$385,AE$5,FALSE)</f>
        <v>50.727786226374107</v>
      </c>
    </row>
    <row r="173" spans="1:31" x14ac:dyDescent="0.3">
      <c r="A173" t="s">
        <v>64</v>
      </c>
      <c r="B173" t="str">
        <f>VLOOKUP(A173,class!A$1:B$455,2,FALSE)</f>
        <v>Shire District</v>
      </c>
      <c r="C173" t="str">
        <f>IF(B173="Shire District",VLOOKUP(A173,counties!A$2:B$271,2,FALSE),"")</f>
        <v>West Sussex</v>
      </c>
      <c r="D173" t="str">
        <f>VLOOKUP($A173,classifications!$A$3:$C$336,3,FALSE)</f>
        <v>Predominantly Urban</v>
      </c>
      <c r="E173" s="59">
        <f>VLOOKUP($A173,'2015'!$L$3:$P$385,E$5,FALSE)</f>
        <v>60.65</v>
      </c>
      <c r="F173" s="59">
        <f>VLOOKUP($A173,'2015'!$L$3:$P$385,F$5,FALSE)</f>
        <v>8.81</v>
      </c>
      <c r="G173" s="59">
        <f>100*VLOOKUP($A173,'2015'!$L$3:$P$385,G$5,FALSE)</f>
        <v>14.525968672712301</v>
      </c>
      <c r="I173" s="59">
        <f>VLOOKUP($A173,'2016'!$L$3:$P$385,I$5,FALSE)</f>
        <v>61.46</v>
      </c>
      <c r="J173" s="59">
        <f>VLOOKUP($A173,'2016'!$L$3:$P$385,J$5,FALSE)</f>
        <v>8.35</v>
      </c>
      <c r="K173" s="59">
        <f>100*VLOOKUP($A173,'2016'!$L$3:$P$385,K$5,FALSE)</f>
        <v>13.586072242108699</v>
      </c>
      <c r="M173" s="59">
        <f>VLOOKUP($A173,'2017'!$L$3:$P$385,M$5,FALSE)</f>
        <v>62.63</v>
      </c>
      <c r="N173" s="59">
        <f>VLOOKUP($A173,'2017'!$L$3:$P$385,N$5,FALSE)</f>
        <v>8.99</v>
      </c>
      <c r="O173" s="59">
        <f>100*VLOOKUP($A173,'2017'!$L$3:$P$385,O$5,FALSE)</f>
        <v>14.354143381765899</v>
      </c>
      <c r="Q173" s="59">
        <f>VLOOKUP($A173,'2018'!$L$3:$P$385,Q$5,FALSE)</f>
        <v>63.22</v>
      </c>
      <c r="R173" s="59">
        <f>VLOOKUP($A173,'2018'!$L$3:$P$385,R$5,FALSE)</f>
        <v>8.5500000000000007</v>
      </c>
      <c r="S173" s="59">
        <f>100*VLOOKUP($A173,'2018'!$L$3:$P$385,S$5,FALSE)</f>
        <v>13.5242012021512</v>
      </c>
      <c r="U173" s="59">
        <f>VLOOKUP($A173,'2019'!$L$3:$P$385,U$5,FALSE)</f>
        <v>64</v>
      </c>
      <c r="V173" s="59">
        <f>VLOOKUP($A173,'2019'!$L$3:$P$385,V$5,FALSE)</f>
        <v>8.41</v>
      </c>
      <c r="W173" s="59">
        <f>100*VLOOKUP($A173,'2019'!$L$3:$P$385,W$5,FALSE)</f>
        <v>13.140625</v>
      </c>
      <c r="Y173" s="59">
        <f>VLOOKUP($A173,'2020'!$C$3:$G$385,Y$5,FALSE)</f>
        <v>64.91</v>
      </c>
      <c r="Z173" s="59">
        <f>VLOOKUP($A173,'2020'!$C$3:$G$385,Z$5,FALSE)</f>
        <v>8.52</v>
      </c>
      <c r="AA173" s="59">
        <f>100*VLOOKUP($A173,'2020'!$C$3:$G$385,AA$5,FALSE)</f>
        <v>13.125866584501599</v>
      </c>
      <c r="AC173" s="59">
        <f>VLOOKUP($A173,'2021'!$C$3:$G$385,AC$5,FALSE)</f>
        <v>65.92</v>
      </c>
      <c r="AD173" s="59">
        <f>VLOOKUP($A173,'2021'!$C$3:$G$385,AD$5,FALSE)</f>
        <v>8.52</v>
      </c>
      <c r="AE173" s="59">
        <f>100*VLOOKUP($A173,'2021'!$C$3:$G$385,AE$5,FALSE)</f>
        <v>12.924757281553401</v>
      </c>
    </row>
    <row r="174" spans="1:31" x14ac:dyDescent="0.3">
      <c r="A174" t="s">
        <v>126</v>
      </c>
      <c r="B174" t="str">
        <f>VLOOKUP(A174,class!A$1:B$455,2,FALSE)</f>
        <v>Unitary Authority</v>
      </c>
      <c r="C174" t="str">
        <f>IF(B174="Shire District",VLOOKUP(A174,counties!A$2:B$271,2,FALSE),"")</f>
        <v/>
      </c>
      <c r="D174" t="str">
        <f>VLOOKUP($A174,classifications!$A$3:$C$336,3,FALSE)</f>
        <v>Predominantly Urban</v>
      </c>
      <c r="E174" s="59">
        <f>VLOOKUP($A174,'2015'!$L$3:$P$385,E$5,FALSE)</f>
        <v>61.7</v>
      </c>
      <c r="F174" s="59">
        <f>VLOOKUP($A174,'2015'!$L$3:$P$385,F$5,FALSE)</f>
        <v>2.74</v>
      </c>
      <c r="G174" s="59">
        <f>100*VLOOKUP($A174,'2015'!$L$3:$P$385,G$5,FALSE)</f>
        <v>4.44084278768233</v>
      </c>
      <c r="I174" s="59">
        <f>VLOOKUP($A174,'2016'!$L$3:$P$385,I$5,FALSE)</f>
        <v>62.51</v>
      </c>
      <c r="J174" s="59">
        <f>VLOOKUP($A174,'2016'!$L$3:$P$385,J$5,FALSE)</f>
        <v>2.75</v>
      </c>
      <c r="K174" s="59">
        <f>100*VLOOKUP($A174,'2016'!$L$3:$P$385,K$5,FALSE)</f>
        <v>4.3992961126219798</v>
      </c>
      <c r="M174" s="59">
        <f>VLOOKUP($A174,'2017'!$L$3:$P$385,M$5,FALSE)</f>
        <v>63.02</v>
      </c>
      <c r="N174" s="59">
        <f>VLOOKUP($A174,'2017'!$L$3:$P$385,N$5,FALSE)</f>
        <v>2.77</v>
      </c>
      <c r="O174" s="59">
        <f>100*VLOOKUP($A174,'2017'!$L$3:$P$385,O$5,FALSE)</f>
        <v>4.3954300222151703</v>
      </c>
      <c r="Q174" s="59">
        <f>VLOOKUP($A174,'2018'!$L$3:$P$385,Q$5,FALSE)</f>
        <v>63.36</v>
      </c>
      <c r="R174" s="59">
        <f>VLOOKUP($A174,'2018'!$L$3:$P$385,R$5,FALSE)</f>
        <v>2.41</v>
      </c>
      <c r="S174" s="59">
        <f>100*VLOOKUP($A174,'2018'!$L$3:$P$385,S$5,FALSE)</f>
        <v>3.8036616161616204</v>
      </c>
      <c r="U174" s="59">
        <f>VLOOKUP($A174,'2019'!$L$3:$P$385,U$5,FALSE)</f>
        <v>63.6</v>
      </c>
      <c r="V174" s="59">
        <f>VLOOKUP($A174,'2019'!$L$3:$P$385,V$5,FALSE)</f>
        <v>2.2400000000000002</v>
      </c>
      <c r="W174" s="59">
        <f>100*VLOOKUP($A174,'2019'!$L$3:$P$385,W$5,FALSE)</f>
        <v>3.5220125786163501</v>
      </c>
      <c r="Y174" s="59">
        <f>VLOOKUP($A174,'2020'!$C$3:$G$385,Y$5,FALSE)</f>
        <v>64.28</v>
      </c>
      <c r="Z174" s="59">
        <f>VLOOKUP($A174,'2020'!$C$3:$G$385,Z$5,FALSE)</f>
        <v>2.29</v>
      </c>
      <c r="AA174" s="59">
        <f>100*VLOOKUP($A174,'2020'!$C$3:$G$385,AA$5,FALSE)</f>
        <v>3.56253889234599</v>
      </c>
      <c r="AC174" s="59">
        <f>VLOOKUP($A174,'2021'!$C$3:$G$385,AC$5,FALSE)</f>
        <v>64.569999999999993</v>
      </c>
      <c r="AD174" s="59">
        <f>VLOOKUP($A174,'2021'!$C$3:$G$385,AD$5,FALSE)</f>
        <v>2.04</v>
      </c>
      <c r="AE174" s="59">
        <f>100*VLOOKUP($A174,'2021'!$C$3:$G$385,AE$5,FALSE)</f>
        <v>3.15936193278612</v>
      </c>
    </row>
    <row r="175" spans="1:31" x14ac:dyDescent="0.3">
      <c r="A175" t="s">
        <v>178</v>
      </c>
      <c r="B175" t="str">
        <f>VLOOKUP(A175,class!A$1:B$455,2,FALSE)</f>
        <v>Unitary Authority</v>
      </c>
      <c r="C175" t="str">
        <f>IF(B175="Shire District",VLOOKUP(A175,counties!A$2:B$271,2,FALSE),"")</f>
        <v/>
      </c>
      <c r="D175" t="str">
        <f>VLOOKUP($A175,classifications!$A$3:$C$336,3,FALSE)</f>
        <v>Predominantly Urban</v>
      </c>
      <c r="E175" s="59">
        <f>VLOOKUP($A175,'2015'!$L$3:$P$385,E$5,FALSE)</f>
        <v>107.2</v>
      </c>
      <c r="F175" s="59">
        <f>VLOOKUP($A175,'2015'!$L$3:$P$385,F$5,FALSE)</f>
        <v>9.93</v>
      </c>
      <c r="G175" s="59">
        <f>100*VLOOKUP($A175,'2015'!$L$3:$P$385,G$5,FALSE)</f>
        <v>9.2630597014925407</v>
      </c>
      <c r="I175" s="59">
        <f>VLOOKUP($A175,'2016'!$L$3:$P$385,I$5,FALSE)</f>
        <v>108.48</v>
      </c>
      <c r="J175" s="59">
        <f>VLOOKUP($A175,'2016'!$L$3:$P$385,J$5,FALSE)</f>
        <v>8.4600000000000009</v>
      </c>
      <c r="K175" s="59">
        <f>100*VLOOKUP($A175,'2016'!$L$3:$P$385,K$5,FALSE)</f>
        <v>7.79867256637168</v>
      </c>
      <c r="M175" s="59">
        <f>VLOOKUP($A175,'2017'!$L$3:$P$385,M$5,FALSE)</f>
        <v>109.7</v>
      </c>
      <c r="N175" s="59">
        <f>VLOOKUP($A175,'2017'!$L$3:$P$385,N$5,FALSE)</f>
        <v>8.1</v>
      </c>
      <c r="O175" s="59">
        <f>100*VLOOKUP($A175,'2017'!$L$3:$P$385,O$5,FALSE)</f>
        <v>7.3837739288969901</v>
      </c>
      <c r="Q175" s="59">
        <f>VLOOKUP($A175,'2018'!$L$3:$P$385,Q$5,FALSE)</f>
        <v>111.08</v>
      </c>
      <c r="R175" s="59">
        <f>VLOOKUP($A175,'2018'!$L$3:$P$385,R$5,FALSE)</f>
        <v>7.17</v>
      </c>
      <c r="S175" s="59">
        <f>100*VLOOKUP($A175,'2018'!$L$3:$P$385,S$5,FALSE)</f>
        <v>6.4548073460568993</v>
      </c>
      <c r="U175" s="59">
        <f>VLOOKUP($A175,'2019'!$L$3:$P$385,U$5,FALSE)</f>
        <v>112.86</v>
      </c>
      <c r="V175" s="59">
        <f>VLOOKUP($A175,'2019'!$L$3:$P$385,V$5,FALSE)</f>
        <v>7.18</v>
      </c>
      <c r="W175" s="59">
        <f>100*VLOOKUP($A175,'2019'!$L$3:$P$385,W$5,FALSE)</f>
        <v>6.3618642566011001</v>
      </c>
      <c r="Y175" s="59">
        <f>VLOOKUP($A175,'2020'!$C$3:$G$385,Y$5,FALSE)</f>
        <v>114.42</v>
      </c>
      <c r="Z175" s="59">
        <f>VLOOKUP($A175,'2020'!$C$3:$G$385,Z$5,FALSE)</f>
        <v>7.73</v>
      </c>
      <c r="AA175" s="59">
        <f>100*VLOOKUP($A175,'2020'!$C$3:$G$385,AA$5,FALSE)</f>
        <v>6.75581192099283</v>
      </c>
      <c r="AC175" s="59">
        <f>VLOOKUP($A175,'2021'!$C$3:$G$385,AC$5,FALSE)</f>
        <v>116.48</v>
      </c>
      <c r="AD175" s="59">
        <f>VLOOKUP($A175,'2021'!$C$3:$G$385,AD$5,FALSE)</f>
        <v>7.79</v>
      </c>
      <c r="AE175" s="59">
        <f>100*VLOOKUP($A175,'2021'!$C$3:$G$385,AE$5,FALSE)</f>
        <v>6.6878434065934105</v>
      </c>
    </row>
    <row r="176" spans="1:31" x14ac:dyDescent="0.3">
      <c r="A176" t="s">
        <v>304</v>
      </c>
      <c r="B176" t="str">
        <f>VLOOKUP(A176,class!A$1:B$455,2,FALSE)</f>
        <v>Shire District</v>
      </c>
      <c r="C176" t="str">
        <f>IF(B176="Shire District",VLOOKUP(A176,counties!A$2:B$271,2,FALSE),"")</f>
        <v>Surrey</v>
      </c>
      <c r="D176" t="str">
        <f>VLOOKUP($A176,classifications!$A$3:$C$336,3,FALSE)</f>
        <v>Urban with Significant Rural</v>
      </c>
      <c r="E176" s="59">
        <f>VLOOKUP($A176,'2015'!$L$3:$P$385,E$5,FALSE)</f>
        <v>37.39</v>
      </c>
      <c r="F176" s="59">
        <f>VLOOKUP($A176,'2015'!$L$3:$P$385,F$5,FALSE)</f>
        <v>4.74</v>
      </c>
      <c r="G176" s="59">
        <f>100*VLOOKUP($A176,'2015'!$L$3:$P$385,G$5,FALSE)</f>
        <v>12.677186413479498</v>
      </c>
      <c r="I176" s="59">
        <f>VLOOKUP($A176,'2016'!$L$3:$P$385,I$5,FALSE)</f>
        <v>37.56</v>
      </c>
      <c r="J176" s="59">
        <f>VLOOKUP($A176,'2016'!$L$3:$P$385,J$5,FALSE)</f>
        <v>4.7300000000000004</v>
      </c>
      <c r="K176" s="59">
        <f>100*VLOOKUP($A176,'2016'!$L$3:$P$385,K$5,FALSE)</f>
        <v>12.593184238551599</v>
      </c>
      <c r="M176" s="59">
        <f>VLOOKUP($A176,'2017'!$L$3:$P$385,M$5,FALSE)</f>
        <v>37.76</v>
      </c>
      <c r="N176" s="59">
        <f>VLOOKUP($A176,'2017'!$L$3:$P$385,N$5,FALSE)</f>
        <v>4.62</v>
      </c>
      <c r="O176" s="59">
        <f>100*VLOOKUP($A176,'2017'!$L$3:$P$385,O$5,FALSE)</f>
        <v>12.235169491525399</v>
      </c>
      <c r="Q176" s="59">
        <f>VLOOKUP($A176,'2018'!$L$3:$P$385,Q$5,FALSE)</f>
        <v>38.06</v>
      </c>
      <c r="R176" s="59">
        <f>VLOOKUP($A176,'2018'!$L$3:$P$385,R$5,FALSE)</f>
        <v>4.71</v>
      </c>
      <c r="S176" s="59">
        <f>100*VLOOKUP($A176,'2018'!$L$3:$P$385,S$5,FALSE)</f>
        <v>12.375197057278001</v>
      </c>
      <c r="U176" s="59">
        <f>VLOOKUP($A176,'2019'!$L$3:$P$385,U$5,FALSE)</f>
        <v>38.44</v>
      </c>
      <c r="V176" s="59">
        <f>VLOOKUP($A176,'2019'!$L$3:$P$385,V$5,FALSE)</f>
        <v>4.9800000000000004</v>
      </c>
      <c r="W176" s="59">
        <f>100*VLOOKUP($A176,'2019'!$L$3:$P$385,W$5,FALSE)</f>
        <v>12.955254942767899</v>
      </c>
      <c r="Y176" s="59">
        <f>VLOOKUP($A176,'2020'!$C$3:$G$385,Y$5,FALSE)</f>
        <v>38.61</v>
      </c>
      <c r="Z176" s="59">
        <f>VLOOKUP($A176,'2020'!$C$3:$G$385,Z$5,FALSE)</f>
        <v>5.09</v>
      </c>
      <c r="AA176" s="59">
        <f>100*VLOOKUP($A176,'2020'!$C$3:$G$385,AA$5,FALSE)</f>
        <v>13.183113183113198</v>
      </c>
      <c r="AC176" s="59">
        <f>VLOOKUP($A176,'2021'!$C$3:$G$385,AC$5,FALSE)</f>
        <v>38.92</v>
      </c>
      <c r="AD176" s="59">
        <f>VLOOKUP($A176,'2021'!$C$3:$G$385,AD$5,FALSE)</f>
        <v>5.29</v>
      </c>
      <c r="AE176" s="59">
        <f>100*VLOOKUP($A176,'2021'!$C$3:$G$385,AE$5,FALSE)</f>
        <v>13.591983556012298</v>
      </c>
    </row>
    <row r="177" spans="1:31" x14ac:dyDescent="0.3">
      <c r="A177" t="s">
        <v>65</v>
      </c>
      <c r="B177" t="str">
        <f>VLOOKUP(A177,class!A$1:B$455,2,FALSE)</f>
        <v>Shire District</v>
      </c>
      <c r="C177" t="str">
        <f>IF(B177="Shire District",VLOOKUP(A177,counties!A$2:B$271,2,FALSE),"")</f>
        <v>Hampshire</v>
      </c>
      <c r="D177" t="str">
        <f>VLOOKUP($A177,classifications!$A$3:$C$336,3,FALSE)</f>
        <v>Urban with Significant Rural</v>
      </c>
      <c r="E177" s="59">
        <f>VLOOKUP($A177,'2015'!$L$3:$P$385,E$5,FALSE)</f>
        <v>80.69</v>
      </c>
      <c r="F177" s="59">
        <f>VLOOKUP($A177,'2015'!$L$3:$P$385,F$5,FALSE)</f>
        <v>11.54</v>
      </c>
      <c r="G177" s="59">
        <f>100*VLOOKUP($A177,'2015'!$L$3:$P$385,G$5,FALSE)</f>
        <v>14.3016482835543</v>
      </c>
      <c r="I177" s="59">
        <f>VLOOKUP($A177,'2016'!$L$3:$P$385,I$5,FALSE)</f>
        <v>80.92</v>
      </c>
      <c r="J177" s="59">
        <f>VLOOKUP($A177,'2016'!$L$3:$P$385,J$5,FALSE)</f>
        <v>11.31</v>
      </c>
      <c r="K177" s="59">
        <f>100*VLOOKUP($A177,'2016'!$L$3:$P$385,K$5,FALSE)</f>
        <v>13.976767177459202</v>
      </c>
      <c r="M177" s="59">
        <f>VLOOKUP($A177,'2017'!$L$3:$P$385,M$5,FALSE)</f>
        <v>81.31</v>
      </c>
      <c r="N177" s="59">
        <f>VLOOKUP($A177,'2017'!$L$3:$P$385,N$5,FALSE)</f>
        <v>11.33</v>
      </c>
      <c r="O177" s="59">
        <f>100*VLOOKUP($A177,'2017'!$L$3:$P$385,O$5,FALSE)</f>
        <v>13.934325421227401</v>
      </c>
      <c r="Q177" s="59">
        <f>VLOOKUP($A177,'2018'!$L$3:$P$385,Q$5,FALSE)</f>
        <v>81.599999999999994</v>
      </c>
      <c r="R177" s="59">
        <f>VLOOKUP($A177,'2018'!$L$3:$P$385,R$5,FALSE)</f>
        <v>11.3</v>
      </c>
      <c r="S177" s="59">
        <f>100*VLOOKUP($A177,'2018'!$L$3:$P$385,S$5,FALSE)</f>
        <v>13.848039215686301</v>
      </c>
      <c r="U177" s="59">
        <f>VLOOKUP($A177,'2019'!$L$3:$P$385,U$5,FALSE)</f>
        <v>82.01</v>
      </c>
      <c r="V177" s="59">
        <f>VLOOKUP($A177,'2019'!$L$3:$P$385,V$5,FALSE)</f>
        <v>11.37</v>
      </c>
      <c r="W177" s="59">
        <f>100*VLOOKUP($A177,'2019'!$L$3:$P$385,W$5,FALSE)</f>
        <v>13.8641629069626</v>
      </c>
      <c r="Y177" s="59">
        <f>VLOOKUP($A177,'2020'!$C$3:$G$385,Y$5,FALSE)</f>
        <v>82.38</v>
      </c>
      <c r="Z177" s="59">
        <f>VLOOKUP($A177,'2020'!$C$3:$G$385,Z$5,FALSE)</f>
        <v>11.53</v>
      </c>
      <c r="AA177" s="59">
        <f>100*VLOOKUP($A177,'2020'!$C$3:$G$385,AA$5,FALSE)</f>
        <v>13.996115562029601</v>
      </c>
      <c r="AC177" s="59">
        <f>VLOOKUP($A177,'2021'!$C$3:$G$385,AC$5,FALSE)</f>
        <v>82.66</v>
      </c>
      <c r="AD177" s="59">
        <f>VLOOKUP($A177,'2021'!$C$3:$G$385,AD$5,FALSE)</f>
        <v>11.7</v>
      </c>
      <c r="AE177" s="59">
        <f>100*VLOOKUP($A177,'2021'!$C$3:$G$385,AE$5,FALSE)</f>
        <v>14.154367287684499</v>
      </c>
    </row>
    <row r="178" spans="1:31" x14ac:dyDescent="0.3">
      <c r="A178" t="s">
        <v>66</v>
      </c>
      <c r="B178" t="str">
        <f>VLOOKUP(A178,class!A$1:B$455,2,FALSE)</f>
        <v>Shire District</v>
      </c>
      <c r="C178" t="str">
        <f>IF(B178="Shire District",VLOOKUP(A178,counties!A$2:B$271,2,FALSE),"")</f>
        <v>Nottinghamshire</v>
      </c>
      <c r="D178" t="str">
        <f>VLOOKUP($A178,classifications!$A$3:$C$336,3,FALSE)</f>
        <v>Predominantly Rural</v>
      </c>
      <c r="E178" s="59">
        <f>VLOOKUP($A178,'2015'!$L$3:$P$385,E$5,FALSE)</f>
        <v>52.32</v>
      </c>
      <c r="F178" s="59">
        <f>VLOOKUP($A178,'2015'!$L$3:$P$385,F$5,FALSE)</f>
        <v>8.27</v>
      </c>
      <c r="G178" s="59">
        <f>100*VLOOKUP($A178,'2015'!$L$3:$P$385,G$5,FALSE)</f>
        <v>15.806574923547402</v>
      </c>
      <c r="I178" s="59">
        <f>VLOOKUP($A178,'2016'!$L$3:$P$385,I$5,FALSE)</f>
        <v>52.76</v>
      </c>
      <c r="J178" s="59">
        <f>VLOOKUP($A178,'2016'!$L$3:$P$385,J$5,FALSE)</f>
        <v>7.69</v>
      </c>
      <c r="K178" s="59">
        <f>100*VLOOKUP($A178,'2016'!$L$3:$P$385,K$5,FALSE)</f>
        <v>14.575435936315401</v>
      </c>
      <c r="M178" s="59">
        <f>VLOOKUP($A178,'2017'!$L$3:$P$385,M$5,FALSE)</f>
        <v>53.33</v>
      </c>
      <c r="N178" s="59">
        <f>VLOOKUP($A178,'2017'!$L$3:$P$385,N$5,FALSE)</f>
        <v>7.73</v>
      </c>
      <c r="O178" s="59">
        <f>100*VLOOKUP($A178,'2017'!$L$3:$P$385,O$5,FALSE)</f>
        <v>14.4946559159948</v>
      </c>
      <c r="Q178" s="59">
        <f>VLOOKUP($A178,'2018'!$L$3:$P$385,Q$5,FALSE)</f>
        <v>53.87</v>
      </c>
      <c r="R178" s="59">
        <f>VLOOKUP($A178,'2018'!$L$3:$P$385,R$5,FALSE)</f>
        <v>7.48</v>
      </c>
      <c r="S178" s="59">
        <f>100*VLOOKUP($A178,'2018'!$L$3:$P$385,S$5,FALSE)</f>
        <v>13.8852793762762</v>
      </c>
      <c r="U178" s="59">
        <f>VLOOKUP($A178,'2019'!$L$3:$P$385,U$5,FALSE)</f>
        <v>54.44</v>
      </c>
      <c r="V178" s="59">
        <f>VLOOKUP($A178,'2019'!$L$3:$P$385,V$5,FALSE)</f>
        <v>7.37</v>
      </c>
      <c r="W178" s="59">
        <f>100*VLOOKUP($A178,'2019'!$L$3:$P$385,W$5,FALSE)</f>
        <v>13.5378398236591</v>
      </c>
      <c r="Y178" s="59">
        <f>VLOOKUP($A178,'2020'!$C$3:$G$385,Y$5,FALSE)</f>
        <v>55.11</v>
      </c>
      <c r="Z178" s="59">
        <f>VLOOKUP($A178,'2020'!$C$3:$G$385,Z$5,FALSE)</f>
        <v>7.28</v>
      </c>
      <c r="AA178" s="59">
        <f>100*VLOOKUP($A178,'2020'!$C$3:$G$385,AA$5,FALSE)</f>
        <v>13.209943748865898</v>
      </c>
      <c r="AC178" s="59">
        <f>VLOOKUP($A178,'2021'!$C$3:$G$385,AC$5,FALSE)</f>
        <v>55.97</v>
      </c>
      <c r="AD178" s="59">
        <f>VLOOKUP($A178,'2021'!$C$3:$G$385,AD$5,FALSE)</f>
        <v>7.5</v>
      </c>
      <c r="AE178" s="59">
        <f>100*VLOOKUP($A178,'2021'!$C$3:$G$385,AE$5,FALSE)</f>
        <v>13.4000357334286</v>
      </c>
    </row>
    <row r="179" spans="1:31" x14ac:dyDescent="0.3">
      <c r="A179" t="s">
        <v>344</v>
      </c>
      <c r="B179" t="str">
        <f>VLOOKUP(A179,class!A$1:B$455,2,FALSE)</f>
        <v>Metropolitan District</v>
      </c>
      <c r="C179" t="str">
        <f>IF(B179="Shire District",VLOOKUP(A179,counties!A$2:B$271,2,FALSE),"")</f>
        <v/>
      </c>
      <c r="D179" t="str">
        <f>VLOOKUP($A179,classifications!$A$3:$C$336,3,FALSE)</f>
        <v>Predominantly Urban</v>
      </c>
      <c r="E179" s="59">
        <f>VLOOKUP($A179,'2015'!$L$3:$P$385,E$5,FALSE)</f>
        <v>126.53</v>
      </c>
      <c r="F179" s="59">
        <f>VLOOKUP($A179,'2015'!$L$3:$P$385,F$5,FALSE)</f>
        <v>16.170000000000002</v>
      </c>
      <c r="G179" s="59">
        <f>100*VLOOKUP($A179,'2015'!$L$3:$P$385,G$5,FALSE)</f>
        <v>12.779577965699801</v>
      </c>
      <c r="I179" s="59">
        <f>VLOOKUP($A179,'2016'!$L$3:$P$385,I$5,FALSE)</f>
        <v>128.05000000000001</v>
      </c>
      <c r="J179" s="59">
        <f>VLOOKUP($A179,'2016'!$L$3:$P$385,J$5,FALSE)</f>
        <v>16.260000000000002</v>
      </c>
      <c r="K179" s="59">
        <f>100*VLOOKUP($A179,'2016'!$L$3:$P$385,K$5,FALSE)</f>
        <v>12.698164779383101</v>
      </c>
      <c r="M179" s="59">
        <f>VLOOKUP($A179,'2017'!$L$3:$P$385,M$5,FALSE)</f>
        <v>130.31</v>
      </c>
      <c r="N179" s="59">
        <f>VLOOKUP($A179,'2017'!$L$3:$P$385,N$5,FALSE)</f>
        <v>17.559999999999999</v>
      </c>
      <c r="O179" s="59">
        <f>100*VLOOKUP($A179,'2017'!$L$3:$P$385,O$5,FALSE)</f>
        <v>13.475558284091798</v>
      </c>
      <c r="Q179" s="59">
        <f>VLOOKUP($A179,'2018'!$L$3:$P$385,Q$5,FALSE)</f>
        <v>132.51</v>
      </c>
      <c r="R179" s="59">
        <f>VLOOKUP($A179,'2018'!$L$3:$P$385,R$5,FALSE)</f>
        <v>18.920000000000002</v>
      </c>
      <c r="S179" s="59">
        <f>100*VLOOKUP($A179,'2018'!$L$3:$P$385,S$5,FALSE)</f>
        <v>14.278167685457699</v>
      </c>
      <c r="U179" s="59">
        <f>VLOOKUP($A179,'2019'!$L$3:$P$385,U$5,FALSE)</f>
        <v>133.97</v>
      </c>
      <c r="V179" s="59">
        <f>VLOOKUP($A179,'2019'!$L$3:$P$385,V$5,FALSE)</f>
        <v>19.45</v>
      </c>
      <c r="W179" s="59">
        <f>100*VLOOKUP($A179,'2019'!$L$3:$P$385,W$5,FALSE)</f>
        <v>14.518175710980099</v>
      </c>
      <c r="Y179" s="59">
        <f>VLOOKUP($A179,'2020'!$C$3:$G$385,Y$5,FALSE)</f>
        <v>135</v>
      </c>
      <c r="Z179" s="59">
        <f>VLOOKUP($A179,'2020'!$C$3:$G$385,Z$5,FALSE)</f>
        <v>19.45</v>
      </c>
      <c r="AA179" s="59">
        <f>100*VLOOKUP($A179,'2020'!$C$3:$G$385,AA$5,FALSE)</f>
        <v>14.407407407407399</v>
      </c>
      <c r="AC179" s="59">
        <f>VLOOKUP($A179,'2021'!$C$3:$G$385,AC$5,FALSE)</f>
        <v>135.87</v>
      </c>
      <c r="AD179" s="59">
        <f>VLOOKUP($A179,'2021'!$C$3:$G$385,AD$5,FALSE)</f>
        <v>19.28</v>
      </c>
      <c r="AE179" s="59">
        <f>100*VLOOKUP($A179,'2021'!$C$3:$G$385,AE$5,FALSE)</f>
        <v>14.190034591889301</v>
      </c>
    </row>
    <row r="180" spans="1:31" x14ac:dyDescent="0.3">
      <c r="A180" t="s">
        <v>292</v>
      </c>
      <c r="B180" t="str">
        <f>VLOOKUP(A180,class!A$1:B$455,2,FALSE)</f>
        <v>Shire District</v>
      </c>
      <c r="C180" t="str">
        <f>IF(B180="Shire District",VLOOKUP(A180,counties!A$2:B$271,2,FALSE),"")</f>
        <v>Staffordshire</v>
      </c>
      <c r="D180" t="str">
        <f>VLOOKUP($A180,classifications!$A$3:$C$336,3,FALSE)</f>
        <v>Predominantly Urban</v>
      </c>
      <c r="E180" s="59">
        <f>VLOOKUP($A180,'2015'!$L$3:$P$385,E$5,FALSE)</f>
        <v>55.28</v>
      </c>
      <c r="F180" s="59">
        <f>VLOOKUP($A180,'2015'!$L$3:$P$385,F$5,FALSE)</f>
        <v>4.57</v>
      </c>
      <c r="G180" s="59">
        <f>100*VLOOKUP($A180,'2015'!$L$3:$P$385,G$5,FALSE)</f>
        <v>8.26700434153401</v>
      </c>
      <c r="I180" s="59">
        <f>VLOOKUP($A180,'2016'!$L$3:$P$385,I$5,FALSE)</f>
        <v>55.43</v>
      </c>
      <c r="J180" s="59">
        <f>VLOOKUP($A180,'2016'!$L$3:$P$385,J$5,FALSE)</f>
        <v>4.4000000000000004</v>
      </c>
      <c r="K180" s="59">
        <f>100*VLOOKUP($A180,'2016'!$L$3:$P$385,K$5,FALSE)</f>
        <v>7.9379397438210404</v>
      </c>
      <c r="M180" s="59">
        <f>VLOOKUP($A180,'2017'!$L$3:$P$385,M$5,FALSE)</f>
        <v>55.87</v>
      </c>
      <c r="N180" s="59">
        <f>VLOOKUP($A180,'2017'!$L$3:$P$385,N$5,FALSE)</f>
        <v>4.62</v>
      </c>
      <c r="O180" s="59">
        <f>100*VLOOKUP($A180,'2017'!$L$3:$P$385,O$5,FALSE)</f>
        <v>8.2691963486665507</v>
      </c>
      <c r="Q180" s="59">
        <f>VLOOKUP($A180,'2018'!$L$3:$P$385,Q$5,FALSE)</f>
        <v>56.07</v>
      </c>
      <c r="R180" s="59">
        <f>VLOOKUP($A180,'2018'!$L$3:$P$385,R$5,FALSE)</f>
        <v>4.55</v>
      </c>
      <c r="S180" s="59">
        <f>100*VLOOKUP($A180,'2018'!$L$3:$P$385,S$5,FALSE)</f>
        <v>8.1148564294631704</v>
      </c>
      <c r="U180" s="59">
        <f>VLOOKUP($A180,'2019'!$L$3:$P$385,U$5,FALSE)</f>
        <v>56.22</v>
      </c>
      <c r="V180" s="59">
        <f>VLOOKUP($A180,'2019'!$L$3:$P$385,V$5,FALSE)</f>
        <v>4.2699999999999996</v>
      </c>
      <c r="W180" s="59">
        <f>100*VLOOKUP($A180,'2019'!$L$3:$P$385,W$5,FALSE)</f>
        <v>7.5951618641053003</v>
      </c>
      <c r="Y180" s="59">
        <f>VLOOKUP($A180,'2020'!$C$3:$G$385,Y$5,FALSE)</f>
        <v>56.46</v>
      </c>
      <c r="Z180" s="59">
        <f>VLOOKUP($A180,'2020'!$C$3:$G$385,Z$5,FALSE)</f>
        <v>4.47</v>
      </c>
      <c r="AA180" s="59">
        <f>100*VLOOKUP($A180,'2020'!$C$3:$G$385,AA$5,FALSE)</f>
        <v>7.9171094580233801</v>
      </c>
      <c r="AC180" s="59">
        <f>VLOOKUP($A180,'2021'!$C$3:$G$385,AC$5,FALSE)</f>
        <v>56.95</v>
      </c>
      <c r="AD180" s="59">
        <f>VLOOKUP($A180,'2021'!$C$3:$G$385,AD$5,FALSE)</f>
        <v>4.79</v>
      </c>
      <c r="AE180" s="59">
        <f>100*VLOOKUP($A180,'2021'!$C$3:$G$385,AE$5,FALSE)</f>
        <v>8.4108867427567997</v>
      </c>
    </row>
    <row r="181" spans="1:31" x14ac:dyDescent="0.3">
      <c r="A181" t="s">
        <v>384</v>
      </c>
      <c r="B181" t="str">
        <f>VLOOKUP(A181,class!A$1:B$455,2,FALSE)</f>
        <v>London Borough</v>
      </c>
      <c r="C181" t="str">
        <f>IF(B181="Shire District",VLOOKUP(A181,counties!A$2:B$271,2,FALSE),"")</f>
        <v/>
      </c>
      <c r="D181" t="str">
        <f>VLOOKUP($A181,classifications!$A$3:$C$336,3,FALSE)</f>
        <v>Predominantly Urban</v>
      </c>
      <c r="E181" s="59">
        <f>VLOOKUP($A181,'2015'!$L$3:$P$385,E$5,FALSE)</f>
        <v>109.69</v>
      </c>
      <c r="F181" s="59">
        <f>VLOOKUP($A181,'2015'!$L$3:$P$385,F$5,FALSE)</f>
        <v>16.559999999999999</v>
      </c>
      <c r="G181" s="59">
        <f>100*VLOOKUP($A181,'2015'!$L$3:$P$385,G$5,FALSE)</f>
        <v>15.097091804175399</v>
      </c>
      <c r="I181" s="59">
        <f>VLOOKUP($A181,'2016'!$L$3:$P$385,I$5,FALSE)</f>
        <v>110.93</v>
      </c>
      <c r="J181" s="59">
        <f>VLOOKUP($A181,'2016'!$L$3:$P$385,J$5,FALSE)</f>
        <v>17.73</v>
      </c>
      <c r="K181" s="59">
        <f>100*VLOOKUP($A181,'2016'!$L$3:$P$385,K$5,FALSE)</f>
        <v>15.983052375371901</v>
      </c>
      <c r="M181" s="59">
        <f>VLOOKUP($A181,'2017'!$L$3:$P$385,M$5,FALSE)</f>
        <v>112.54</v>
      </c>
      <c r="N181" s="59">
        <f>VLOOKUP($A181,'2017'!$L$3:$P$385,N$5,FALSE)</f>
        <v>19.25</v>
      </c>
      <c r="O181" s="59">
        <f>100*VLOOKUP($A181,'2017'!$L$3:$P$385,O$5,FALSE)</f>
        <v>17.105029322907399</v>
      </c>
      <c r="Q181" s="59">
        <f>VLOOKUP($A181,'2018'!$L$3:$P$385,Q$5,FALSE)</f>
        <v>115.22</v>
      </c>
      <c r="R181" s="59">
        <f>VLOOKUP($A181,'2018'!$L$3:$P$385,R$5,FALSE)</f>
        <v>21.92</v>
      </c>
      <c r="S181" s="59">
        <f>100*VLOOKUP($A181,'2018'!$L$3:$P$385,S$5,FALSE)</f>
        <v>19.024474917549</v>
      </c>
      <c r="U181" s="59">
        <f>VLOOKUP($A181,'2019'!$L$3:$P$385,U$5,FALSE)</f>
        <v>118.54</v>
      </c>
      <c r="V181" s="59">
        <f>VLOOKUP($A181,'2019'!$L$3:$P$385,V$5,FALSE)</f>
        <v>25.05</v>
      </c>
      <c r="W181" s="59">
        <f>100*VLOOKUP($A181,'2019'!$L$3:$P$385,W$5,FALSE)</f>
        <v>21.1321073055509</v>
      </c>
      <c r="Y181" s="59">
        <f>VLOOKUP($A181,'2020'!$C$3:$G$385,Y$5,FALSE)</f>
        <v>120.98</v>
      </c>
      <c r="Z181" s="59">
        <f>VLOOKUP($A181,'2020'!$C$3:$G$385,Z$5,FALSE)</f>
        <v>27.28</v>
      </c>
      <c r="AA181" s="59">
        <f>100*VLOOKUP($A181,'2020'!$C$3:$G$385,AA$5,FALSE)</f>
        <v>22.5491816829228</v>
      </c>
      <c r="AC181" s="59">
        <f>VLOOKUP($A181,'2021'!$C$3:$G$385,AC$5,FALSE)</f>
        <v>123.32</v>
      </c>
      <c r="AD181" s="59">
        <f>VLOOKUP($A181,'2021'!$C$3:$G$385,AD$5,FALSE)</f>
        <v>29.61</v>
      </c>
      <c r="AE181" s="59">
        <f>100*VLOOKUP($A181,'2021'!$C$3:$G$385,AE$5,FALSE)</f>
        <v>24.010703859876699</v>
      </c>
    </row>
    <row r="182" spans="1:31" x14ac:dyDescent="0.3">
      <c r="A182" t="s">
        <v>68</v>
      </c>
      <c r="B182" t="str">
        <f>VLOOKUP(A182,class!A$1:B$455,2,FALSE)</f>
        <v>Shire District</v>
      </c>
      <c r="C182" t="str">
        <f>IF(B182="Shire District",VLOOKUP(A182,counties!A$2:B$271,2,FALSE),"")</f>
        <v>Devon</v>
      </c>
      <c r="D182" t="str">
        <f>VLOOKUP($A182,classifications!$A$3:$C$336,3,FALSE)</f>
        <v>Predominantly Rural</v>
      </c>
      <c r="E182" s="59">
        <f>VLOOKUP($A182,'2015'!$L$3:$P$385,E$5,FALSE)</f>
        <v>44.34</v>
      </c>
      <c r="F182" s="59">
        <f>VLOOKUP($A182,'2015'!$L$3:$P$385,F$5,FALSE)</f>
        <v>13.93</v>
      </c>
      <c r="G182" s="59">
        <f>100*VLOOKUP($A182,'2015'!$L$3:$P$385,G$5,FALSE)</f>
        <v>31.416328371673401</v>
      </c>
      <c r="I182" s="59">
        <f>VLOOKUP($A182,'2016'!$L$3:$P$385,I$5,FALSE)</f>
        <v>44.67</v>
      </c>
      <c r="J182" s="59">
        <f>VLOOKUP($A182,'2016'!$L$3:$P$385,J$5,FALSE)</f>
        <v>13.5</v>
      </c>
      <c r="K182" s="59">
        <f>100*VLOOKUP($A182,'2016'!$L$3:$P$385,K$5,FALSE)</f>
        <v>30.221625251846902</v>
      </c>
      <c r="M182" s="59">
        <f>VLOOKUP($A182,'2017'!$L$3:$P$385,M$5,FALSE)</f>
        <v>45.06</v>
      </c>
      <c r="N182" s="59">
        <f>VLOOKUP($A182,'2017'!$L$3:$P$385,N$5,FALSE)</f>
        <v>13.38</v>
      </c>
      <c r="O182" s="59">
        <f>100*VLOOKUP($A182,'2017'!$L$3:$P$385,O$5,FALSE)</f>
        <v>29.693741677763004</v>
      </c>
      <c r="Q182" s="59">
        <f>VLOOKUP($A182,'2018'!$L$3:$P$385,Q$5,FALSE)</f>
        <v>45.63</v>
      </c>
      <c r="R182" s="59">
        <f>VLOOKUP($A182,'2018'!$L$3:$P$385,R$5,FALSE)</f>
        <v>13.16</v>
      </c>
      <c r="S182" s="59">
        <f>100*VLOOKUP($A182,'2018'!$L$3:$P$385,S$5,FALSE)</f>
        <v>28.840674994521098</v>
      </c>
      <c r="U182" s="59">
        <f>VLOOKUP($A182,'2019'!$L$3:$P$385,U$5,FALSE)</f>
        <v>46.14</v>
      </c>
      <c r="V182" s="59">
        <f>VLOOKUP($A182,'2019'!$L$3:$P$385,V$5,FALSE)</f>
        <v>13.12</v>
      </c>
      <c r="W182" s="59">
        <f>100*VLOOKUP($A182,'2019'!$L$3:$P$385,W$5,FALSE)</f>
        <v>28.435197225834401</v>
      </c>
      <c r="Y182" s="59">
        <f>VLOOKUP($A182,'2020'!$C$3:$G$385,Y$5,FALSE)</f>
        <v>46.98</v>
      </c>
      <c r="Z182" s="59">
        <f>VLOOKUP($A182,'2020'!$C$3:$G$385,Z$5,FALSE)</f>
        <v>13.41</v>
      </c>
      <c r="AA182" s="59">
        <f>100*VLOOKUP($A182,'2020'!$C$3:$G$385,AA$5,FALSE)</f>
        <v>28.544061302682</v>
      </c>
      <c r="AC182" s="59">
        <f>VLOOKUP($A182,'2021'!$C$3:$G$385,AC$5,FALSE)</f>
        <v>47.44</v>
      </c>
      <c r="AD182" s="59">
        <f>VLOOKUP($A182,'2021'!$C$3:$G$385,AD$5,FALSE)</f>
        <v>13.5</v>
      </c>
      <c r="AE182" s="59">
        <f>100*VLOOKUP($A182,'2021'!$C$3:$G$385,AE$5,FALSE)</f>
        <v>28.456998313659398</v>
      </c>
    </row>
    <row r="183" spans="1:31" x14ac:dyDescent="0.3">
      <c r="A183" t="s">
        <v>201</v>
      </c>
      <c r="B183" t="str">
        <f>VLOOKUP(A183,class!A$1:B$455,2,FALSE)</f>
        <v>Shire District</v>
      </c>
      <c r="C183" t="str">
        <f>IF(B183="Shire District",VLOOKUP(A183,counties!A$2:B$271,2,FALSE),"")</f>
        <v>Derbyshire</v>
      </c>
      <c r="D183" t="str">
        <f>VLOOKUP($A183,classifications!$A$3:$C$336,3,FALSE)</f>
        <v>Predominantly Urban</v>
      </c>
      <c r="E183" s="59">
        <f>VLOOKUP($A183,'2015'!$L$3:$P$385,E$5,FALSE)</f>
        <v>44.62</v>
      </c>
      <c r="F183" s="59">
        <f>VLOOKUP($A183,'2015'!$L$3:$P$385,F$5,FALSE)</f>
        <v>2.31</v>
      </c>
      <c r="G183" s="59">
        <f>100*VLOOKUP($A183,'2015'!$L$3:$P$385,G$5,FALSE)</f>
        <v>5.1770506499327702</v>
      </c>
      <c r="I183" s="59">
        <f>VLOOKUP($A183,'2016'!$L$3:$P$385,I$5,FALSE)</f>
        <v>45.04</v>
      </c>
      <c r="J183" s="59">
        <f>VLOOKUP($A183,'2016'!$L$3:$P$385,J$5,FALSE)</f>
        <v>2.27</v>
      </c>
      <c r="K183" s="59">
        <f>100*VLOOKUP($A183,'2016'!$L$3:$P$385,K$5,FALSE)</f>
        <v>5.0399644760213098</v>
      </c>
      <c r="M183" s="59">
        <f>VLOOKUP($A183,'2017'!$L$3:$P$385,M$5,FALSE)</f>
        <v>45.35</v>
      </c>
      <c r="N183" s="59">
        <f>VLOOKUP($A183,'2017'!$L$3:$P$385,N$5,FALSE)</f>
        <v>2.17</v>
      </c>
      <c r="O183" s="59">
        <f>100*VLOOKUP($A183,'2017'!$L$3:$P$385,O$5,FALSE)</f>
        <v>4.7850055126791604</v>
      </c>
      <c r="Q183" s="59">
        <f>VLOOKUP($A183,'2018'!$L$3:$P$385,Q$5,FALSE)</f>
        <v>45.66</v>
      </c>
      <c r="R183" s="59">
        <f>VLOOKUP($A183,'2018'!$L$3:$P$385,R$5,FALSE)</f>
        <v>1.75</v>
      </c>
      <c r="S183" s="59">
        <f>100*VLOOKUP($A183,'2018'!$L$3:$P$385,S$5,FALSE)</f>
        <v>3.83267630310994</v>
      </c>
      <c r="U183" s="59">
        <f>VLOOKUP($A183,'2019'!$L$3:$P$385,U$5,FALSE)</f>
        <v>46.04</v>
      </c>
      <c r="V183" s="59">
        <f>VLOOKUP($A183,'2019'!$L$3:$P$385,V$5,FALSE)</f>
        <v>1.7</v>
      </c>
      <c r="W183" s="59">
        <f>100*VLOOKUP($A183,'2019'!$L$3:$P$385,W$5,FALSE)</f>
        <v>3.6924413553431799</v>
      </c>
      <c r="Y183" s="59">
        <f>VLOOKUP($A183,'2020'!$C$3:$G$385,Y$5,FALSE)</f>
        <v>46.51</v>
      </c>
      <c r="Z183" s="59">
        <f>VLOOKUP($A183,'2020'!$C$3:$G$385,Z$5,FALSE)</f>
        <v>1.73</v>
      </c>
      <c r="AA183" s="59">
        <f>100*VLOOKUP($A183,'2020'!$C$3:$G$385,AA$5,FALSE)</f>
        <v>3.7196301870565502</v>
      </c>
      <c r="AC183" s="59">
        <f>VLOOKUP($A183,'2021'!$C$3:$G$385,AC$5,FALSE)</f>
        <v>46.95</v>
      </c>
      <c r="AD183" s="59">
        <f>VLOOKUP($A183,'2021'!$C$3:$G$385,AD$5,FALSE)</f>
        <v>1.6</v>
      </c>
      <c r="AE183" s="59">
        <f>100*VLOOKUP($A183,'2021'!$C$3:$G$385,AE$5,FALSE)</f>
        <v>3.40788072417465</v>
      </c>
    </row>
    <row r="184" spans="1:31" x14ac:dyDescent="0.3">
      <c r="A184" t="s">
        <v>141</v>
      </c>
      <c r="B184" t="str">
        <f>VLOOKUP(A184,class!A$1:B$455,2,FALSE)</f>
        <v>Unitary Authority</v>
      </c>
      <c r="C184" t="str">
        <f>IF(B184="Shire District",VLOOKUP(A184,counties!A$2:B$271,2,FALSE),"")</f>
        <v/>
      </c>
      <c r="D184" t="str">
        <f>VLOOKUP($A184,classifications!$A$3:$C$336,3,FALSE)</f>
        <v>Predominantly Urban</v>
      </c>
      <c r="E184" s="59">
        <f>VLOOKUP($A184,'2015'!$L$3:$P$385,E$5,FALSE)</f>
        <v>72.760000000000005</v>
      </c>
      <c r="F184" s="59">
        <f>VLOOKUP($A184,'2015'!$L$3:$P$385,F$5,FALSE)</f>
        <v>3.71</v>
      </c>
      <c r="G184" s="59">
        <f>100*VLOOKUP($A184,'2015'!$L$3:$P$385,G$5,FALSE)</f>
        <v>5.0989554700384794</v>
      </c>
      <c r="I184" s="59">
        <f>VLOOKUP($A184,'2016'!$L$3:$P$385,I$5,FALSE)</f>
        <v>72.69</v>
      </c>
      <c r="J184" s="59">
        <f>VLOOKUP($A184,'2016'!$L$3:$P$385,J$5,FALSE)</f>
        <v>3.48</v>
      </c>
      <c r="K184" s="59">
        <f>100*VLOOKUP($A184,'2016'!$L$3:$P$385,K$5,FALSE)</f>
        <v>4.7874535699546001</v>
      </c>
      <c r="M184" s="59">
        <f>VLOOKUP($A184,'2017'!$L$3:$P$385,M$5,FALSE)</f>
        <v>72.75</v>
      </c>
      <c r="N184" s="59">
        <f>VLOOKUP($A184,'2017'!$L$3:$P$385,N$5,FALSE)</f>
        <v>3.45</v>
      </c>
      <c r="O184" s="59">
        <f>100*VLOOKUP($A184,'2017'!$L$3:$P$385,O$5,FALSE)</f>
        <v>4.7422680412371099</v>
      </c>
      <c r="Q184" s="59">
        <f>VLOOKUP($A184,'2018'!$L$3:$P$385,Q$5,FALSE)</f>
        <v>72.94</v>
      </c>
      <c r="R184" s="59">
        <f>VLOOKUP($A184,'2018'!$L$3:$P$385,R$5,FALSE)</f>
        <v>3</v>
      </c>
      <c r="S184" s="59">
        <f>100*VLOOKUP($A184,'2018'!$L$3:$P$385,S$5,FALSE)</f>
        <v>4.1129695640252306</v>
      </c>
      <c r="U184" s="59">
        <f>VLOOKUP($A184,'2019'!$L$3:$P$385,U$5,FALSE)</f>
        <v>73.33</v>
      </c>
      <c r="V184" s="59">
        <f>VLOOKUP($A184,'2019'!$L$3:$P$385,V$5,FALSE)</f>
        <v>2.95</v>
      </c>
      <c r="W184" s="59">
        <f>100*VLOOKUP($A184,'2019'!$L$3:$P$385,W$5,FALSE)</f>
        <v>4.0229101322787395</v>
      </c>
      <c r="Y184" s="59">
        <f>VLOOKUP($A184,'2020'!$C$3:$G$385,Y$5,FALSE)</f>
        <v>73.64</v>
      </c>
      <c r="Z184" s="59">
        <f>VLOOKUP($A184,'2020'!$C$3:$G$385,Z$5,FALSE)</f>
        <v>2.94</v>
      </c>
      <c r="AA184" s="59">
        <f>100*VLOOKUP($A184,'2020'!$C$3:$G$385,AA$5,FALSE)</f>
        <v>3.9923954372623602</v>
      </c>
      <c r="AC184" s="59">
        <f>VLOOKUP($A184,'2021'!$C$3:$G$385,AC$5,FALSE)</f>
        <v>73.95</v>
      </c>
      <c r="AD184" s="59">
        <f>VLOOKUP($A184,'2021'!$C$3:$G$385,AD$5,FALSE)</f>
        <v>2.8</v>
      </c>
      <c r="AE184" s="59">
        <f>100*VLOOKUP($A184,'2021'!$C$3:$G$385,AE$5,FALSE)</f>
        <v>3.7863421230561203</v>
      </c>
    </row>
    <row r="185" spans="1:31" x14ac:dyDescent="0.3">
      <c r="A185" t="s">
        <v>237</v>
      </c>
      <c r="B185" t="str">
        <f>VLOOKUP(A185,class!A$1:B$455,2,FALSE)</f>
        <v>Shire District</v>
      </c>
      <c r="C185" t="str">
        <f>IF(B185="Shire District",VLOOKUP(A185,counties!A$2:B$271,2,FALSE),"")</f>
        <v>Hertfordshire</v>
      </c>
      <c r="D185" t="str">
        <f>VLOOKUP($A185,classifications!$A$3:$C$336,3,FALSE)</f>
        <v>Urban with Significant Rural</v>
      </c>
      <c r="E185" s="59">
        <f>VLOOKUP($A185,'2015'!$L$3:$P$385,E$5,FALSE)</f>
        <v>56.33</v>
      </c>
      <c r="F185" s="59">
        <f>VLOOKUP($A185,'2015'!$L$3:$P$385,F$5,FALSE)</f>
        <v>9.27</v>
      </c>
      <c r="G185" s="59">
        <f>100*VLOOKUP($A185,'2015'!$L$3:$P$385,G$5,FALSE)</f>
        <v>16.456595064796701</v>
      </c>
      <c r="I185" s="59">
        <f>VLOOKUP($A185,'2016'!$L$3:$P$385,I$5,FALSE)</f>
        <v>56.73</v>
      </c>
      <c r="J185" s="59">
        <f>VLOOKUP($A185,'2016'!$L$3:$P$385,J$5,FALSE)</f>
        <v>9.06</v>
      </c>
      <c r="K185" s="59">
        <f>100*VLOOKUP($A185,'2016'!$L$3:$P$385,K$5,FALSE)</f>
        <v>15.9703860391327</v>
      </c>
      <c r="M185" s="59">
        <f>VLOOKUP($A185,'2017'!$L$3:$P$385,M$5,FALSE)</f>
        <v>57.17</v>
      </c>
      <c r="N185" s="59">
        <f>VLOOKUP($A185,'2017'!$L$3:$P$385,N$5,FALSE)</f>
        <v>9.2899999999999991</v>
      </c>
      <c r="O185" s="59">
        <f>100*VLOOKUP($A185,'2017'!$L$3:$P$385,O$5,FALSE)</f>
        <v>16.2497813538569</v>
      </c>
      <c r="Q185" s="59">
        <f>VLOOKUP($A185,'2018'!$L$3:$P$385,Q$5,FALSE)</f>
        <v>57.55</v>
      </c>
      <c r="R185" s="59">
        <f>VLOOKUP($A185,'2018'!$L$3:$P$385,R$5,FALSE)</f>
        <v>9.5299999999999994</v>
      </c>
      <c r="S185" s="59">
        <f>100*VLOOKUP($A185,'2018'!$L$3:$P$385,S$5,FALSE)</f>
        <v>16.559513466550797</v>
      </c>
      <c r="U185" s="59">
        <f>VLOOKUP($A185,'2019'!$L$3:$P$385,U$5,FALSE)</f>
        <v>57.75</v>
      </c>
      <c r="V185" s="59">
        <f>VLOOKUP($A185,'2019'!$L$3:$P$385,V$5,FALSE)</f>
        <v>9.16</v>
      </c>
      <c r="W185" s="59">
        <f>100*VLOOKUP($A185,'2019'!$L$3:$P$385,W$5,FALSE)</f>
        <v>15.861471861471902</v>
      </c>
      <c r="Y185" s="59">
        <f>VLOOKUP($A185,'2020'!$C$3:$G$385,Y$5,FALSE)</f>
        <v>58.02</v>
      </c>
      <c r="Z185" s="59">
        <f>VLOOKUP($A185,'2020'!$C$3:$G$385,Z$5,FALSE)</f>
        <v>9.31</v>
      </c>
      <c r="AA185" s="59">
        <f>100*VLOOKUP($A185,'2020'!$C$3:$G$385,AA$5,FALSE)</f>
        <v>16.0461909686315</v>
      </c>
      <c r="AC185" s="59">
        <f>VLOOKUP($A185,'2021'!$C$3:$G$385,AC$5,FALSE)</f>
        <v>58.44</v>
      </c>
      <c r="AD185" s="59">
        <f>VLOOKUP($A185,'2021'!$C$3:$G$385,AD$5,FALSE)</f>
        <v>9.49</v>
      </c>
      <c r="AE185" s="59">
        <f>100*VLOOKUP($A185,'2021'!$C$3:$G$385,AE$5,FALSE)</f>
        <v>16.238877481177301</v>
      </c>
    </row>
    <row r="186" spans="1:31" x14ac:dyDescent="0.3">
      <c r="A186" t="s">
        <v>69</v>
      </c>
      <c r="B186" t="str">
        <f>VLOOKUP(A186,class!A$1:B$455,2,FALSE)</f>
        <v>Shire District</v>
      </c>
      <c r="C186" t="str">
        <f>IF(B186="Shire District",VLOOKUP(A186,counties!A$2:B$271,2,FALSE),"")</f>
        <v>Lincolnshire</v>
      </c>
      <c r="D186" t="str">
        <f>VLOOKUP($A186,classifications!$A$3:$C$336,3,FALSE)</f>
        <v>Predominantly Rural</v>
      </c>
      <c r="E186" s="59">
        <f>VLOOKUP($A186,'2015'!$L$3:$P$385,E$5,FALSE)</f>
        <v>49.03</v>
      </c>
      <c r="F186" s="59">
        <f>VLOOKUP($A186,'2015'!$L$3:$P$385,F$5,FALSE)</f>
        <v>12.27</v>
      </c>
      <c r="G186" s="59">
        <f>100*VLOOKUP($A186,'2015'!$L$3:$P$385,G$5,FALSE)</f>
        <v>25.025494595145798</v>
      </c>
      <c r="I186" s="59">
        <f>VLOOKUP($A186,'2016'!$L$3:$P$385,I$5,FALSE)</f>
        <v>49.66</v>
      </c>
      <c r="J186" s="59">
        <f>VLOOKUP($A186,'2016'!$L$3:$P$385,J$5,FALSE)</f>
        <v>11.85</v>
      </c>
      <c r="K186" s="59">
        <f>100*VLOOKUP($A186,'2016'!$L$3:$P$385,K$5,FALSE)</f>
        <v>23.862263391059198</v>
      </c>
      <c r="M186" s="59">
        <f>VLOOKUP($A186,'2017'!$L$3:$P$385,M$5,FALSE)</f>
        <v>50.27</v>
      </c>
      <c r="N186" s="59">
        <f>VLOOKUP($A186,'2017'!$L$3:$P$385,N$5,FALSE)</f>
        <v>11.86</v>
      </c>
      <c r="O186" s="59">
        <f>100*VLOOKUP($A186,'2017'!$L$3:$P$385,O$5,FALSE)</f>
        <v>23.592599960214798</v>
      </c>
      <c r="Q186" s="59">
        <f>VLOOKUP($A186,'2018'!$L$3:$P$385,Q$5,FALSE)</f>
        <v>50.88</v>
      </c>
      <c r="R186" s="59">
        <f>VLOOKUP($A186,'2018'!$L$3:$P$385,R$5,FALSE)</f>
        <v>11.59</v>
      </c>
      <c r="S186" s="59">
        <f>100*VLOOKUP($A186,'2018'!$L$3:$P$385,S$5,FALSE)</f>
        <v>22.779088050314499</v>
      </c>
      <c r="U186" s="59">
        <f>VLOOKUP($A186,'2019'!$L$3:$P$385,U$5,FALSE)</f>
        <v>51.45</v>
      </c>
      <c r="V186" s="59">
        <f>VLOOKUP($A186,'2019'!$L$3:$P$385,V$5,FALSE)</f>
        <v>11.57</v>
      </c>
      <c r="W186" s="59">
        <f>100*VLOOKUP($A186,'2019'!$L$3:$P$385,W$5,FALSE)</f>
        <v>22.4878522837707</v>
      </c>
      <c r="Y186" s="59">
        <f>VLOOKUP($A186,'2020'!$C$3:$G$385,Y$5,FALSE)</f>
        <v>52.17</v>
      </c>
      <c r="Z186" s="59">
        <f>VLOOKUP($A186,'2020'!$C$3:$G$385,Z$5,FALSE)</f>
        <v>12.08</v>
      </c>
      <c r="AA186" s="59">
        <f>100*VLOOKUP($A186,'2020'!$C$3:$G$385,AA$5,FALSE)</f>
        <v>23.155069963580598</v>
      </c>
      <c r="AC186" s="59">
        <f>VLOOKUP($A186,'2021'!$C$3:$G$385,AC$5,FALSE)</f>
        <v>52.73</v>
      </c>
      <c r="AD186" s="59">
        <f>VLOOKUP($A186,'2021'!$C$3:$G$385,AD$5,FALSE)</f>
        <v>12.05</v>
      </c>
      <c r="AE186" s="59">
        <f>100*VLOOKUP($A186,'2021'!$C$3:$G$385,AE$5,FALSE)</f>
        <v>22.852266262089898</v>
      </c>
    </row>
    <row r="187" spans="1:31" x14ac:dyDescent="0.3">
      <c r="A187" t="s">
        <v>70</v>
      </c>
      <c r="B187" t="str">
        <f>VLOOKUP(A187,class!A$1:B$455,2,FALSE)</f>
        <v>Unitary Authority</v>
      </c>
      <c r="C187" t="str">
        <f>IF(B187="Shire District",VLOOKUP(A187,counties!A$2:B$271,2,FALSE),"")</f>
        <v/>
      </c>
      <c r="D187" t="str">
        <f>VLOOKUP($A187,classifications!$A$3:$C$336,3,FALSE)</f>
        <v>Urban with Significant Rural</v>
      </c>
      <c r="E187" s="59">
        <f>VLOOKUP($A187,'2015'!$L$3:$P$385,E$5,FALSE)</f>
        <v>74.33</v>
      </c>
      <c r="F187" s="59">
        <f>VLOOKUP($A187,'2015'!$L$3:$P$385,F$5,FALSE)</f>
        <v>8</v>
      </c>
      <c r="G187" s="59">
        <f>100*VLOOKUP($A187,'2015'!$L$3:$P$385,G$5,FALSE)</f>
        <v>10.762814475985499</v>
      </c>
      <c r="I187" s="59">
        <f>VLOOKUP($A187,'2016'!$L$3:$P$385,I$5,FALSE)</f>
        <v>74.680000000000007</v>
      </c>
      <c r="J187" s="59">
        <f>VLOOKUP($A187,'2016'!$L$3:$P$385,J$5,FALSE)</f>
        <v>7.91</v>
      </c>
      <c r="K187" s="59">
        <f>100*VLOOKUP($A187,'2016'!$L$3:$P$385,K$5,FALSE)</f>
        <v>10.5918585966792</v>
      </c>
      <c r="M187" s="59">
        <f>VLOOKUP($A187,'2017'!$L$3:$P$385,M$5,FALSE)</f>
        <v>74.95</v>
      </c>
      <c r="N187" s="59">
        <f>VLOOKUP($A187,'2017'!$L$3:$P$385,N$5,FALSE)</f>
        <v>7.76</v>
      </c>
      <c r="O187" s="59">
        <f>100*VLOOKUP($A187,'2017'!$L$3:$P$385,O$5,FALSE)</f>
        <v>10.353569046030699</v>
      </c>
      <c r="Q187" s="59">
        <f>VLOOKUP($A187,'2018'!$L$3:$P$385,Q$5,FALSE)</f>
        <v>75.3</v>
      </c>
      <c r="R187" s="59">
        <f>VLOOKUP($A187,'2018'!$L$3:$P$385,R$5,FALSE)</f>
        <v>7.75</v>
      </c>
      <c r="S187" s="59">
        <f>100*VLOOKUP($A187,'2018'!$L$3:$P$385,S$5,FALSE)</f>
        <v>10.292164674634801</v>
      </c>
      <c r="U187" s="59">
        <f>VLOOKUP($A187,'2019'!$L$3:$P$385,U$5,FALSE)</f>
        <v>75.650000000000006</v>
      </c>
      <c r="V187" s="59">
        <f>VLOOKUP($A187,'2019'!$L$3:$P$385,V$5,FALSE)</f>
        <v>7.57</v>
      </c>
      <c r="W187" s="59">
        <f>100*VLOOKUP($A187,'2019'!$L$3:$P$385,W$5,FALSE)</f>
        <v>10.0066093853272</v>
      </c>
      <c r="Y187" s="59">
        <f>VLOOKUP($A187,'2020'!$C$3:$G$385,Y$5,FALSE)</f>
        <v>76</v>
      </c>
      <c r="Z187" s="59">
        <f>VLOOKUP($A187,'2020'!$C$3:$G$385,Z$5,FALSE)</f>
        <v>7.56</v>
      </c>
      <c r="AA187" s="59">
        <f>100*VLOOKUP($A187,'2020'!$C$3:$G$385,AA$5,FALSE)</f>
        <v>9.9473684210526301</v>
      </c>
      <c r="AC187" s="59">
        <f>VLOOKUP($A187,'2021'!$C$3:$G$385,AC$5,FALSE)</f>
        <v>76.430000000000007</v>
      </c>
      <c r="AD187" s="59">
        <f>VLOOKUP($A187,'2021'!$C$3:$G$385,AD$5,FALSE)</f>
        <v>7.56</v>
      </c>
      <c r="AE187" s="59">
        <f>100*VLOOKUP($A187,'2021'!$C$3:$G$385,AE$5,FALSE)</f>
        <v>9.8914038989925395</v>
      </c>
    </row>
    <row r="188" spans="1:31" x14ac:dyDescent="0.3">
      <c r="A188" t="s">
        <v>71</v>
      </c>
      <c r="B188" t="str">
        <f>VLOOKUP(A188,class!A$1:B$455,2,FALSE)</f>
        <v>Shire District</v>
      </c>
      <c r="C188" t="str">
        <f>IF(B188="Shire District",VLOOKUP(A188,counties!A$2:B$271,2,FALSE),"")</f>
        <v>Norfolk</v>
      </c>
      <c r="D188" t="str">
        <f>VLOOKUP($A188,classifications!$A$3:$C$336,3,FALSE)</f>
        <v>Predominantly Rural</v>
      </c>
      <c r="E188" s="59">
        <f>VLOOKUP($A188,'2015'!$L$3:$P$385,E$5,FALSE)</f>
        <v>53.38</v>
      </c>
      <c r="F188" s="59">
        <f>VLOOKUP($A188,'2015'!$L$3:$P$385,F$5,FALSE)</f>
        <v>26.96</v>
      </c>
      <c r="G188" s="59">
        <f>100*VLOOKUP($A188,'2015'!$L$3:$P$385,G$5,FALSE)</f>
        <v>50.505807418508795</v>
      </c>
      <c r="I188" s="59">
        <f>VLOOKUP($A188,'2016'!$L$3:$P$385,I$5,FALSE)</f>
        <v>53.78</v>
      </c>
      <c r="J188" s="59">
        <f>VLOOKUP($A188,'2016'!$L$3:$P$385,J$5,FALSE)</f>
        <v>27.02</v>
      </c>
      <c r="K188" s="59">
        <f>100*VLOOKUP($A188,'2016'!$L$3:$P$385,K$5,FALSE)</f>
        <v>50.2417255485311</v>
      </c>
      <c r="M188" s="59">
        <f>VLOOKUP($A188,'2017'!$L$3:$P$385,M$5,FALSE)</f>
        <v>54.22</v>
      </c>
      <c r="N188" s="59">
        <f>VLOOKUP($A188,'2017'!$L$3:$P$385,N$5,FALSE)</f>
        <v>27.07</v>
      </c>
      <c r="O188" s="59">
        <f>100*VLOOKUP($A188,'2017'!$L$3:$P$385,O$5,FALSE)</f>
        <v>49.926226484692002</v>
      </c>
      <c r="Q188" s="59">
        <f>VLOOKUP($A188,'2018'!$L$3:$P$385,Q$5,FALSE)</f>
        <v>54.61</v>
      </c>
      <c r="R188" s="59">
        <f>VLOOKUP($A188,'2018'!$L$3:$P$385,R$5,FALSE)</f>
        <v>26.78</v>
      </c>
      <c r="S188" s="59">
        <f>100*VLOOKUP($A188,'2018'!$L$3:$P$385,S$5,FALSE)</f>
        <v>49.038637612158894</v>
      </c>
      <c r="U188" s="59">
        <f>VLOOKUP($A188,'2019'!$L$3:$P$385,U$5,FALSE)</f>
        <v>55</v>
      </c>
      <c r="V188" s="59">
        <f>VLOOKUP($A188,'2019'!$L$3:$P$385,V$5,FALSE)</f>
        <v>26.93</v>
      </c>
      <c r="W188" s="59">
        <f>100*VLOOKUP($A188,'2019'!$L$3:$P$385,W$5,FALSE)</f>
        <v>48.963636363636397</v>
      </c>
      <c r="Y188" s="59">
        <f>VLOOKUP($A188,'2020'!$C$3:$G$385,Y$5,FALSE)</f>
        <v>55.26</v>
      </c>
      <c r="Z188" s="59">
        <f>VLOOKUP($A188,'2020'!$C$3:$G$385,Z$5,FALSE)</f>
        <v>27.02</v>
      </c>
      <c r="AA188" s="59">
        <f>100*VLOOKUP($A188,'2020'!$C$3:$G$385,AA$5,FALSE)</f>
        <v>48.896127397756104</v>
      </c>
      <c r="AC188" s="59">
        <f>VLOOKUP($A188,'2021'!$C$3:$G$385,AC$5,FALSE)</f>
        <v>55.55</v>
      </c>
      <c r="AD188" s="59">
        <f>VLOOKUP($A188,'2021'!$C$3:$G$385,AD$5,FALSE)</f>
        <v>27.26</v>
      </c>
      <c r="AE188" s="59">
        <f>100*VLOOKUP($A188,'2021'!$C$3:$G$385,AE$5,FALSE)</f>
        <v>49.072907290729098</v>
      </c>
    </row>
    <row r="189" spans="1:31" x14ac:dyDescent="0.3">
      <c r="A189" t="s">
        <v>72</v>
      </c>
      <c r="B189" t="str">
        <f>VLOOKUP(A189,class!A$1:B$455,2,FALSE)</f>
        <v>Unitary Authority</v>
      </c>
      <c r="C189" t="str">
        <f>IF(B189="Shire District",VLOOKUP(A189,counties!A$2:B$271,2,FALSE),"")</f>
        <v/>
      </c>
      <c r="D189" t="str">
        <f>VLOOKUP($A189,classifications!$A$3:$C$336,3,FALSE)</f>
        <v>Urban with Significant Rural</v>
      </c>
      <c r="E189" s="59">
        <f>VLOOKUP($A189,'2015'!$L$3:$P$385,E$5,FALSE)</f>
        <v>93.82</v>
      </c>
      <c r="F189" s="59">
        <f>VLOOKUP($A189,'2015'!$L$3:$P$385,F$5,FALSE)</f>
        <v>12.51</v>
      </c>
      <c r="G189" s="59">
        <f>100*VLOOKUP($A189,'2015'!$L$3:$P$385,G$5,FALSE)</f>
        <v>13.334043913877599</v>
      </c>
      <c r="I189" s="59">
        <f>VLOOKUP($A189,'2016'!$L$3:$P$385,I$5,FALSE)</f>
        <v>94.64</v>
      </c>
      <c r="J189" s="59">
        <f>VLOOKUP($A189,'2016'!$L$3:$P$385,J$5,FALSE)</f>
        <v>12.31</v>
      </c>
      <c r="K189" s="59">
        <f>100*VLOOKUP($A189,'2016'!$L$3:$P$385,K$5,FALSE)</f>
        <v>13.0071851225697</v>
      </c>
      <c r="M189" s="59">
        <f>VLOOKUP($A189,'2017'!$L$3:$P$385,M$5,FALSE)</f>
        <v>95.4</v>
      </c>
      <c r="N189" s="59">
        <f>VLOOKUP($A189,'2017'!$L$3:$P$385,N$5,FALSE)</f>
        <v>12.41</v>
      </c>
      <c r="O189" s="59">
        <f>100*VLOOKUP($A189,'2017'!$L$3:$P$385,O$5,FALSE)</f>
        <v>13.008385744234799</v>
      </c>
      <c r="Q189" s="59">
        <f>VLOOKUP($A189,'2018'!$L$3:$P$385,Q$5,FALSE)</f>
        <v>96.13</v>
      </c>
      <c r="R189" s="59">
        <f>VLOOKUP($A189,'2018'!$L$3:$P$385,R$5,FALSE)</f>
        <v>12.19</v>
      </c>
      <c r="S189" s="59">
        <f>100*VLOOKUP($A189,'2018'!$L$3:$P$385,S$5,FALSE)</f>
        <v>12.6807448247165</v>
      </c>
      <c r="U189" s="59">
        <f>VLOOKUP($A189,'2019'!$L$3:$P$385,U$5,FALSE)</f>
        <v>96.82</v>
      </c>
      <c r="V189" s="59">
        <f>VLOOKUP($A189,'2019'!$L$3:$P$385,V$5,FALSE)</f>
        <v>12.23</v>
      </c>
      <c r="W189" s="59">
        <f>100*VLOOKUP($A189,'2019'!$L$3:$P$385,W$5,FALSE)</f>
        <v>12.631687667837198</v>
      </c>
      <c r="Y189" s="59">
        <f>VLOOKUP($A189,'2020'!$C$3:$G$385,Y$5,FALSE)</f>
        <v>97.53</v>
      </c>
      <c r="Z189" s="59">
        <f>VLOOKUP($A189,'2020'!$C$3:$G$385,Z$5,FALSE)</f>
        <v>12.11</v>
      </c>
      <c r="AA189" s="59">
        <f>100*VLOOKUP($A189,'2020'!$C$3:$G$385,AA$5,FALSE)</f>
        <v>12.416692299805201</v>
      </c>
      <c r="AC189" s="59">
        <f>VLOOKUP($A189,'2021'!$C$3:$G$385,AC$5,FALSE)</f>
        <v>98.28</v>
      </c>
      <c r="AD189" s="59">
        <f>VLOOKUP($A189,'2021'!$C$3:$G$385,AD$5,FALSE)</f>
        <v>11.89</v>
      </c>
      <c r="AE189" s="59">
        <f>100*VLOOKUP($A189,'2021'!$C$3:$G$385,AE$5,FALSE)</f>
        <v>12.098087098087101</v>
      </c>
    </row>
    <row r="190" spans="1:31" x14ac:dyDescent="0.3">
      <c r="A190" t="s">
        <v>345</v>
      </c>
      <c r="B190" t="str">
        <f>VLOOKUP(A190,class!A$1:B$455,2,FALSE)</f>
        <v>Metropolitan District</v>
      </c>
      <c r="C190" t="str">
        <f>IF(B190="Shire District",VLOOKUP(A190,counties!A$2:B$271,2,FALSE),"")</f>
        <v/>
      </c>
      <c r="D190" t="str">
        <f>VLOOKUP($A190,classifications!$A$3:$C$336,3,FALSE)</f>
        <v>Predominantly Urban</v>
      </c>
      <c r="E190" s="59">
        <f>VLOOKUP($A190,'2015'!$L$3:$P$385,E$5,FALSE)</f>
        <v>95.59</v>
      </c>
      <c r="F190" s="59">
        <f>VLOOKUP($A190,'2015'!$L$3:$P$385,F$5,FALSE)</f>
        <v>4.3600000000000003</v>
      </c>
      <c r="G190" s="59">
        <f>100*VLOOKUP($A190,'2015'!$L$3:$P$385,G$5,FALSE)</f>
        <v>4.5611465634480597</v>
      </c>
      <c r="I190" s="59">
        <f>VLOOKUP($A190,'2016'!$L$3:$P$385,I$5,FALSE)</f>
        <v>96.26</v>
      </c>
      <c r="J190" s="59">
        <f>VLOOKUP($A190,'2016'!$L$3:$P$385,J$5,FALSE)</f>
        <v>3.72</v>
      </c>
      <c r="K190" s="59">
        <f>100*VLOOKUP($A190,'2016'!$L$3:$P$385,K$5,FALSE)</f>
        <v>3.8645335549553304</v>
      </c>
      <c r="M190" s="59">
        <f>VLOOKUP($A190,'2017'!$L$3:$P$385,M$5,FALSE)</f>
        <v>96.86</v>
      </c>
      <c r="N190" s="59">
        <f>VLOOKUP($A190,'2017'!$L$3:$P$385,N$5,FALSE)</f>
        <v>3.2</v>
      </c>
      <c r="O190" s="59">
        <f>100*VLOOKUP($A190,'2017'!$L$3:$P$385,O$5,FALSE)</f>
        <v>3.3037373528804501</v>
      </c>
      <c r="Q190" s="59">
        <f>VLOOKUP($A190,'2018'!$L$3:$P$385,Q$5,FALSE)</f>
        <v>97.76</v>
      </c>
      <c r="R190" s="59">
        <f>VLOOKUP($A190,'2018'!$L$3:$P$385,R$5,FALSE)</f>
        <v>3.31</v>
      </c>
      <c r="S190" s="59">
        <f>100*VLOOKUP($A190,'2018'!$L$3:$P$385,S$5,FALSE)</f>
        <v>3.3858428805237302</v>
      </c>
      <c r="U190" s="59">
        <f>VLOOKUP($A190,'2019'!$L$3:$P$385,U$5,FALSE)</f>
        <v>98.83</v>
      </c>
      <c r="V190" s="59">
        <f>VLOOKUP($A190,'2019'!$L$3:$P$385,V$5,FALSE)</f>
        <v>3.88</v>
      </c>
      <c r="W190" s="59">
        <f>100*VLOOKUP($A190,'2019'!$L$3:$P$385,W$5,FALSE)</f>
        <v>3.9259334210259995</v>
      </c>
      <c r="Y190" s="59">
        <f>VLOOKUP($A190,'2020'!$C$3:$G$385,Y$5,FALSE)</f>
        <v>99.56</v>
      </c>
      <c r="Z190" s="59">
        <f>VLOOKUP($A190,'2020'!$C$3:$G$385,Z$5,FALSE)</f>
        <v>4.01</v>
      </c>
      <c r="AA190" s="59">
        <f>100*VLOOKUP($A190,'2020'!$C$3:$G$385,AA$5,FALSE)</f>
        <v>4.0277219766974701</v>
      </c>
      <c r="AC190" s="59">
        <f>VLOOKUP($A190,'2021'!$C$3:$G$385,AC$5,FALSE)</f>
        <v>99.99</v>
      </c>
      <c r="AD190" s="59">
        <f>VLOOKUP($A190,'2021'!$C$3:$G$385,AD$5,FALSE)</f>
        <v>3.99</v>
      </c>
      <c r="AE190" s="59">
        <f>100*VLOOKUP($A190,'2021'!$C$3:$G$385,AE$5,FALSE)</f>
        <v>3.9903990399039899</v>
      </c>
    </row>
    <row r="191" spans="1:31" x14ac:dyDescent="0.3">
      <c r="A191" t="s">
        <v>312</v>
      </c>
      <c r="B191" t="str">
        <f>VLOOKUP(A191,class!A$1:B$455,2,FALSE)</f>
        <v>Shire District</v>
      </c>
      <c r="C191" t="str">
        <f>IF(B191="Shire District",VLOOKUP(A191,counties!A$2:B$271,2,FALSE),"")</f>
        <v>Warwickshire</v>
      </c>
      <c r="D191" t="str">
        <f>VLOOKUP($A191,classifications!$A$3:$C$336,3,FALSE)</f>
        <v>Predominantly Rural</v>
      </c>
      <c r="E191" s="59">
        <f>VLOOKUP($A191,'2015'!$L$3:$P$385,E$5,FALSE)</f>
        <v>27.34</v>
      </c>
      <c r="F191" s="59">
        <f>VLOOKUP($A191,'2015'!$L$3:$P$385,F$5,FALSE)</f>
        <v>3.83</v>
      </c>
      <c r="G191" s="59">
        <f>100*VLOOKUP($A191,'2015'!$L$3:$P$385,G$5,FALSE)</f>
        <v>14.008778346744698</v>
      </c>
      <c r="I191" s="59">
        <f>VLOOKUP($A191,'2016'!$L$3:$P$385,I$5,FALSE)</f>
        <v>27.51</v>
      </c>
      <c r="J191" s="59">
        <f>VLOOKUP($A191,'2016'!$L$3:$P$385,J$5,FALSE)</f>
        <v>3.55</v>
      </c>
      <c r="K191" s="59">
        <f>100*VLOOKUP($A191,'2016'!$L$3:$P$385,K$5,FALSE)</f>
        <v>12.904398400581599</v>
      </c>
      <c r="M191" s="59">
        <f>VLOOKUP($A191,'2017'!$L$3:$P$385,M$5,FALSE)</f>
        <v>27.82</v>
      </c>
      <c r="N191" s="59">
        <f>VLOOKUP($A191,'2017'!$L$3:$P$385,N$5,FALSE)</f>
        <v>3.57</v>
      </c>
      <c r="O191" s="59">
        <f>100*VLOOKUP($A191,'2017'!$L$3:$P$385,O$5,FALSE)</f>
        <v>12.8324946081955</v>
      </c>
      <c r="Q191" s="59">
        <f>VLOOKUP($A191,'2018'!$L$3:$P$385,Q$5,FALSE)</f>
        <v>28.09</v>
      </c>
      <c r="R191" s="59">
        <f>VLOOKUP($A191,'2018'!$L$3:$P$385,R$5,FALSE)</f>
        <v>3.47</v>
      </c>
      <c r="S191" s="59">
        <f>100*VLOOKUP($A191,'2018'!$L$3:$P$385,S$5,FALSE)</f>
        <v>12.3531505873977</v>
      </c>
      <c r="U191" s="59">
        <f>VLOOKUP($A191,'2019'!$L$3:$P$385,U$5,FALSE)</f>
        <v>28.3</v>
      </c>
      <c r="V191" s="59">
        <f>VLOOKUP($A191,'2019'!$L$3:$P$385,V$5,FALSE)</f>
        <v>3.47</v>
      </c>
      <c r="W191" s="59">
        <f>100*VLOOKUP($A191,'2019'!$L$3:$P$385,W$5,FALSE)</f>
        <v>12.261484098939899</v>
      </c>
      <c r="Y191" s="59">
        <f>VLOOKUP($A191,'2020'!$C$3:$G$385,Y$5,FALSE)</f>
        <v>28.58</v>
      </c>
      <c r="Z191" s="59">
        <f>VLOOKUP($A191,'2020'!$C$3:$G$385,Z$5,FALSE)</f>
        <v>3.31</v>
      </c>
      <c r="AA191" s="59">
        <f>100*VLOOKUP($A191,'2020'!$C$3:$G$385,AA$5,FALSE)</f>
        <v>11.5815255423373</v>
      </c>
      <c r="AC191" s="59">
        <f>VLOOKUP($A191,'2021'!$C$3:$G$385,AC$5,FALSE)</f>
        <v>28.79</v>
      </c>
      <c r="AD191" s="59">
        <f>VLOOKUP($A191,'2021'!$C$3:$G$385,AD$5,FALSE)</f>
        <v>3.28</v>
      </c>
      <c r="AE191" s="59">
        <f>100*VLOOKUP($A191,'2021'!$C$3:$G$385,AE$5,FALSE)</f>
        <v>11.392844737756199</v>
      </c>
    </row>
    <row r="192" spans="1:31" x14ac:dyDescent="0.3">
      <c r="A192" t="s">
        <v>73</v>
      </c>
      <c r="B192" t="str">
        <f>VLOOKUP(A192,class!A$1:B$455,2,FALSE)</f>
        <v>Shire District</v>
      </c>
      <c r="C192" t="str">
        <f>IF(B192="Shire District",VLOOKUP(A192,counties!A$2:B$271,2,FALSE),"")</f>
        <v>Leicestershire</v>
      </c>
      <c r="D192" t="str">
        <f>VLOOKUP($A192,classifications!$A$3:$C$336,3,FALSE)</f>
        <v>Predominantly Rural</v>
      </c>
      <c r="E192" s="59">
        <f>VLOOKUP($A192,'2015'!$L$3:$P$385,E$5,FALSE)</f>
        <v>41.85</v>
      </c>
      <c r="F192" s="59">
        <f>VLOOKUP($A192,'2015'!$L$3:$P$385,F$5,FALSE)</f>
        <v>5.71</v>
      </c>
      <c r="G192" s="59">
        <f>100*VLOOKUP($A192,'2015'!$L$3:$P$385,G$5,FALSE)</f>
        <v>13.643966547192399</v>
      </c>
      <c r="I192" s="59">
        <f>VLOOKUP($A192,'2016'!$L$3:$P$385,I$5,FALSE)</f>
        <v>42.41</v>
      </c>
      <c r="J192" s="59">
        <f>VLOOKUP($A192,'2016'!$L$3:$P$385,J$5,FALSE)</f>
        <v>4.8499999999999996</v>
      </c>
      <c r="K192" s="59">
        <f>100*VLOOKUP($A192,'2016'!$L$3:$P$385,K$5,FALSE)</f>
        <v>11.435982079698199</v>
      </c>
      <c r="M192" s="59">
        <f>VLOOKUP($A192,'2017'!$L$3:$P$385,M$5,FALSE)</f>
        <v>43.18</v>
      </c>
      <c r="N192" s="59">
        <f>VLOOKUP($A192,'2017'!$L$3:$P$385,N$5,FALSE)</f>
        <v>4.6399999999999997</v>
      </c>
      <c r="O192" s="59">
        <f>100*VLOOKUP($A192,'2017'!$L$3:$P$385,O$5,FALSE)</f>
        <v>10.745715609078301</v>
      </c>
      <c r="Q192" s="59">
        <f>VLOOKUP($A192,'2018'!$L$3:$P$385,Q$5,FALSE)</f>
        <v>44.17</v>
      </c>
      <c r="R192" s="59">
        <f>VLOOKUP($A192,'2018'!$L$3:$P$385,R$5,FALSE)</f>
        <v>4.25</v>
      </c>
      <c r="S192" s="59">
        <f>100*VLOOKUP($A192,'2018'!$L$3:$P$385,S$5,FALSE)</f>
        <v>9.6219153271451194</v>
      </c>
      <c r="U192" s="59">
        <f>VLOOKUP($A192,'2019'!$L$3:$P$385,U$5,FALSE)</f>
        <v>44.94</v>
      </c>
      <c r="V192" s="59">
        <f>VLOOKUP($A192,'2019'!$L$3:$P$385,V$5,FALSE)</f>
        <v>4.3499999999999996</v>
      </c>
      <c r="W192" s="59">
        <f>100*VLOOKUP($A192,'2019'!$L$3:$P$385,W$5,FALSE)</f>
        <v>9.6795727636849094</v>
      </c>
      <c r="Y192" s="59">
        <f>VLOOKUP($A192,'2020'!$C$3:$G$385,Y$5,FALSE)</f>
        <v>45.61</v>
      </c>
      <c r="Z192" s="59">
        <f>VLOOKUP($A192,'2020'!$C$3:$G$385,Z$5,FALSE)</f>
        <v>4.67</v>
      </c>
      <c r="AA192" s="59">
        <f>100*VLOOKUP($A192,'2020'!$C$3:$G$385,AA$5,FALSE)</f>
        <v>10.238982679237001</v>
      </c>
      <c r="AC192" s="59">
        <f>VLOOKUP($A192,'2021'!$C$3:$G$385,AC$5,FALSE)</f>
        <v>46.28</v>
      </c>
      <c r="AD192" s="59">
        <f>VLOOKUP($A192,'2021'!$C$3:$G$385,AD$5,FALSE)</f>
        <v>4.57</v>
      </c>
      <c r="AE192" s="59">
        <f>100*VLOOKUP($A192,'2021'!$C$3:$G$385,AE$5,FALSE)</f>
        <v>9.8746758859118398</v>
      </c>
    </row>
    <row r="193" spans="1:31" x14ac:dyDescent="0.3">
      <c r="A193" t="s">
        <v>395</v>
      </c>
      <c r="B193" t="str">
        <f>VLOOKUP(A193,class!A$1:B$455,2,FALSE)</f>
        <v>Unitary Authority</v>
      </c>
      <c r="C193" t="str">
        <f>IF(B193="Shire District",VLOOKUP(A193,counties!A$2:B$271,2,FALSE),"")</f>
        <v/>
      </c>
      <c r="D193" t="str">
        <f>VLOOKUP($A193,classifications!$A$3:$C$336,3,FALSE)</f>
        <v>Urban with Significant Rural</v>
      </c>
      <c r="E193" s="59">
        <f>VLOOKUP($A193,'2015'!$L$3:$P$385,E$5,FALSE)</f>
        <v>143.21</v>
      </c>
      <c r="F193" s="59">
        <f>VLOOKUP($A193,'2015'!$L$3:$P$385,F$5,FALSE)</f>
        <v>11.49</v>
      </c>
      <c r="G193" s="59">
        <f>100*VLOOKUP($A193,'2015'!$L$3:$P$385,G$5,FALSE)</f>
        <v>8.0231827386355707</v>
      </c>
      <c r="I193" s="59">
        <f>VLOOKUP($A193,'2016'!$L$3:$P$385,I$5,FALSE)</f>
        <v>145.19</v>
      </c>
      <c r="J193" s="59">
        <f>VLOOKUP($A193,'2016'!$L$3:$P$385,J$5,FALSE)</f>
        <v>9.92</v>
      </c>
      <c r="K193" s="59">
        <f>100*VLOOKUP($A193,'2016'!$L$3:$P$385,K$5,FALSE)</f>
        <v>6.8324264756525892</v>
      </c>
      <c r="M193" s="59">
        <f>VLOOKUP($A193,'2017'!$L$3:$P$385,M$5,FALSE)</f>
        <v>147.11000000000001</v>
      </c>
      <c r="N193" s="59">
        <f>VLOOKUP($A193,'2017'!$L$3:$P$385,N$5,FALSE)</f>
        <v>9.9499999999999993</v>
      </c>
      <c r="O193" s="59">
        <f>100*VLOOKUP($A193,'2017'!$L$3:$P$385,O$5,FALSE)</f>
        <v>6.7636462511046203</v>
      </c>
      <c r="Q193" s="59">
        <f>VLOOKUP($A193,'2018'!$L$3:$P$385,Q$5,FALSE)</f>
        <v>149.18</v>
      </c>
      <c r="R193" s="59">
        <f>VLOOKUP($A193,'2018'!$L$3:$P$385,R$5,FALSE)</f>
        <v>9.75</v>
      </c>
      <c r="S193" s="59">
        <f>100*VLOOKUP($A193,'2018'!$L$3:$P$385,S$5,FALSE)</f>
        <v>6.5357286499530804</v>
      </c>
      <c r="U193" s="59">
        <f>VLOOKUP($A193,'2019'!$L$3:$P$385,U$5,FALSE)</f>
        <v>150.81</v>
      </c>
      <c r="V193" s="59">
        <f>VLOOKUP($A193,'2019'!$L$3:$P$385,V$5,FALSE)</f>
        <v>10.16</v>
      </c>
      <c r="W193" s="59">
        <f>100*VLOOKUP($A193,'2019'!$L$3:$P$385,W$5,FALSE)</f>
        <v>6.7369537829056396</v>
      </c>
      <c r="Y193" s="59">
        <f>VLOOKUP($A193,'2020'!$C$3:$G$385,Y$5,FALSE)</f>
        <v>152.66999999999999</v>
      </c>
      <c r="Z193" s="59">
        <f>VLOOKUP($A193,'2020'!$C$3:$G$385,Z$5,FALSE)</f>
        <v>10.86</v>
      </c>
      <c r="AA193" s="59">
        <f>100*VLOOKUP($A193,'2020'!$C$3:$G$385,AA$5,FALSE)</f>
        <v>7.113381803890741</v>
      </c>
      <c r="AC193" s="59">
        <f>VLOOKUP($A193,'2021'!$C$3:$G$385,AC$5,FALSE)</f>
        <v>154.02000000000001</v>
      </c>
      <c r="AD193" s="59">
        <f>VLOOKUP($A193,'2021'!$C$3:$G$385,AD$5,FALSE)</f>
        <v>10.43</v>
      </c>
      <c r="AE193" s="59">
        <f>100*VLOOKUP($A193,'2021'!$C$3:$G$385,AE$5,FALSE)</f>
        <v>6.7718478119724699</v>
      </c>
    </row>
    <row r="194" spans="1:31" x14ac:dyDescent="0.3">
      <c r="A194" t="s">
        <v>75</v>
      </c>
      <c r="B194" t="str">
        <f>VLOOKUP(A194,class!A$1:B$455,2,FALSE)</f>
        <v>Unitary Authority</v>
      </c>
      <c r="C194" t="str">
        <f>IF(B194="Shire District",VLOOKUP(A194,counties!A$2:B$271,2,FALSE),"")</f>
        <v/>
      </c>
      <c r="D194" t="str">
        <f>VLOOKUP($A194,classifications!$A$3:$C$336,3,FALSE)</f>
        <v>Predominantly Rural</v>
      </c>
      <c r="E194" s="59">
        <f>VLOOKUP($A194,'2015'!$L$3:$P$385,E$5,FALSE)</f>
        <v>148.93</v>
      </c>
      <c r="F194" s="59">
        <f>VLOOKUP($A194,'2015'!$L$3:$P$385,F$5,FALSE)</f>
        <v>30.34</v>
      </c>
      <c r="G194" s="59">
        <f>100*VLOOKUP($A194,'2015'!$L$3:$P$385,G$5,FALSE)</f>
        <v>20.371986839454799</v>
      </c>
      <c r="I194" s="59">
        <f>VLOOKUP($A194,'2016'!$L$3:$P$385,I$5,FALSE)</f>
        <v>150</v>
      </c>
      <c r="J194" s="59">
        <f>VLOOKUP($A194,'2016'!$L$3:$P$385,J$5,FALSE)</f>
        <v>28.97</v>
      </c>
      <c r="K194" s="59">
        <f>100*VLOOKUP($A194,'2016'!$L$3:$P$385,K$5,FALSE)</f>
        <v>19.313333333333301</v>
      </c>
      <c r="M194" s="59">
        <f>VLOOKUP($A194,'2017'!$L$3:$P$385,M$5,FALSE)</f>
        <v>151.38999999999999</v>
      </c>
      <c r="N194" s="59">
        <f>VLOOKUP($A194,'2017'!$L$3:$P$385,N$5,FALSE)</f>
        <v>28.7</v>
      </c>
      <c r="O194" s="59">
        <f>100*VLOOKUP($A194,'2017'!$L$3:$P$385,O$5,FALSE)</f>
        <v>18.957659026355799</v>
      </c>
      <c r="Q194" s="59">
        <f>VLOOKUP($A194,'2018'!$L$3:$P$385,Q$5,FALSE)</f>
        <v>152.58000000000001</v>
      </c>
      <c r="R194" s="59">
        <f>VLOOKUP($A194,'2018'!$L$3:$P$385,R$5,FALSE)</f>
        <v>28.04</v>
      </c>
      <c r="S194" s="59">
        <f>100*VLOOKUP($A194,'2018'!$L$3:$P$385,S$5,FALSE)</f>
        <v>18.377244724079201</v>
      </c>
      <c r="U194" s="59">
        <f>VLOOKUP($A194,'2019'!$L$3:$P$385,U$5,FALSE)</f>
        <v>154.27000000000001</v>
      </c>
      <c r="V194" s="59">
        <f>VLOOKUP($A194,'2019'!$L$3:$P$385,V$5,FALSE)</f>
        <v>28.49</v>
      </c>
      <c r="W194" s="59">
        <f>100*VLOOKUP($A194,'2019'!$L$3:$P$385,W$5,FALSE)</f>
        <v>18.467621702210398</v>
      </c>
      <c r="Y194" s="59">
        <f>VLOOKUP($A194,'2020'!$C$3:$G$385,Y$5,FALSE)</f>
        <v>155.75</v>
      </c>
      <c r="Z194" s="59">
        <f>VLOOKUP($A194,'2020'!$C$3:$G$385,Z$5,FALSE)</f>
        <v>28.48</v>
      </c>
      <c r="AA194" s="59">
        <f>100*VLOOKUP($A194,'2020'!$C$3:$G$385,AA$5,FALSE)</f>
        <v>18.285714285714299</v>
      </c>
      <c r="AC194" s="59">
        <f>VLOOKUP($A194,'2021'!$C$3:$G$385,AC$5,FALSE)</f>
        <v>156.81</v>
      </c>
      <c r="AD194" s="59">
        <f>VLOOKUP($A194,'2021'!$C$3:$G$385,AD$5,FALSE)</f>
        <v>28.17</v>
      </c>
      <c r="AE194" s="59">
        <f>100*VLOOKUP($A194,'2021'!$C$3:$G$385,AE$5,FALSE)</f>
        <v>17.964415534723599</v>
      </c>
    </row>
    <row r="195" spans="1:31" x14ac:dyDescent="0.3">
      <c r="A195" t="s">
        <v>272</v>
      </c>
      <c r="B195" t="str">
        <f>VLOOKUP(A195,class!A$1:B$455,2,FALSE)</f>
        <v>Shire District</v>
      </c>
      <c r="C195" t="str">
        <f>IF(B195="Shire District",VLOOKUP(A195,counties!A$2:B$271,2,FALSE),"")</f>
        <v>Norfolk</v>
      </c>
      <c r="D195" t="str">
        <f>VLOOKUP($A195,classifications!$A$3:$C$336,3,FALSE)</f>
        <v>Predominantly Urban</v>
      </c>
      <c r="E195" s="59">
        <f>VLOOKUP($A195,'2015'!$L$3:$P$385,E$5,FALSE)</f>
        <v>64.89</v>
      </c>
      <c r="F195" s="59">
        <f>VLOOKUP($A195,'2015'!$L$3:$P$385,F$5,FALSE)</f>
        <v>6.81</v>
      </c>
      <c r="G195" s="59">
        <f>100*VLOOKUP($A195,'2015'!$L$3:$P$385,G$5,FALSE)</f>
        <v>10.494683310217299</v>
      </c>
      <c r="I195" s="59">
        <f>VLOOKUP($A195,'2016'!$L$3:$P$385,I$5,FALSE)</f>
        <v>65.150000000000006</v>
      </c>
      <c r="J195" s="59">
        <f>VLOOKUP($A195,'2016'!$L$3:$P$385,J$5,FALSE)</f>
        <v>6.88</v>
      </c>
      <c r="K195" s="59">
        <f>100*VLOOKUP($A195,'2016'!$L$3:$P$385,K$5,FALSE)</f>
        <v>10.560245587106699</v>
      </c>
      <c r="M195" s="59">
        <f>VLOOKUP($A195,'2017'!$L$3:$P$385,M$5,FALSE)</f>
        <v>65.569999999999993</v>
      </c>
      <c r="N195" s="59">
        <f>VLOOKUP($A195,'2017'!$L$3:$P$385,N$5,FALSE)</f>
        <v>7.11</v>
      </c>
      <c r="O195" s="59">
        <f>100*VLOOKUP($A195,'2017'!$L$3:$P$385,O$5,FALSE)</f>
        <v>10.8433734939759</v>
      </c>
      <c r="Q195" s="59">
        <f>VLOOKUP($A195,'2018'!$L$3:$P$385,Q$5,FALSE)</f>
        <v>65.930000000000007</v>
      </c>
      <c r="R195" s="59">
        <f>VLOOKUP($A195,'2018'!$L$3:$P$385,R$5,FALSE)</f>
        <v>7.24</v>
      </c>
      <c r="S195" s="59">
        <f>100*VLOOKUP($A195,'2018'!$L$3:$P$385,S$5,FALSE)</f>
        <v>10.981343849537401</v>
      </c>
      <c r="U195" s="59">
        <f>VLOOKUP($A195,'2019'!$L$3:$P$385,U$5,FALSE)</f>
        <v>66.69</v>
      </c>
      <c r="V195" s="59">
        <f>VLOOKUP($A195,'2019'!$L$3:$P$385,V$5,FALSE)</f>
        <v>7.73</v>
      </c>
      <c r="W195" s="59">
        <f>100*VLOOKUP($A195,'2019'!$L$3:$P$385,W$5,FALSE)</f>
        <v>11.590943169890499</v>
      </c>
      <c r="Y195" s="59">
        <f>VLOOKUP($A195,'2020'!$C$3:$G$385,Y$5,FALSE)</f>
        <v>67.17</v>
      </c>
      <c r="Z195" s="59">
        <f>VLOOKUP($A195,'2020'!$C$3:$G$385,Z$5,FALSE)</f>
        <v>8.0399999999999991</v>
      </c>
      <c r="AA195" s="59">
        <f>100*VLOOKUP($A195,'2020'!$C$3:$G$385,AA$5,FALSE)</f>
        <v>11.9696292987941</v>
      </c>
      <c r="AC195" s="59">
        <f>VLOOKUP($A195,'2021'!$C$3:$G$385,AC$5,FALSE)</f>
        <v>68</v>
      </c>
      <c r="AD195" s="59">
        <f>VLOOKUP($A195,'2021'!$C$3:$G$385,AD$5,FALSE)</f>
        <v>8.89</v>
      </c>
      <c r="AE195" s="59">
        <f>100*VLOOKUP($A195,'2021'!$C$3:$G$385,AE$5,FALSE)</f>
        <v>13.073529411764701</v>
      </c>
    </row>
    <row r="196" spans="1:31" x14ac:dyDescent="0.3">
      <c r="A196" t="s">
        <v>148</v>
      </c>
      <c r="B196" t="str">
        <f>VLOOKUP(A196,class!A$1:B$455,2,FALSE)</f>
        <v>Unitary Authority</v>
      </c>
      <c r="C196" t="str">
        <f>IF(B196="Shire District",VLOOKUP(A196,counties!A$2:B$271,2,FALSE),"")</f>
        <v/>
      </c>
      <c r="D196" t="str">
        <f>VLOOKUP($A196,classifications!$A$3:$C$336,3,FALSE)</f>
        <v>Predominantly Urban</v>
      </c>
      <c r="E196" s="59">
        <f>VLOOKUP($A196,'2015'!$L$3:$P$385,E$5,FALSE)</f>
        <v>134.13999999999999</v>
      </c>
      <c r="F196" s="59">
        <f>VLOOKUP($A196,'2015'!$L$3:$P$385,F$5,FALSE)</f>
        <v>18.48</v>
      </c>
      <c r="G196" s="59">
        <f>100*VLOOKUP($A196,'2015'!$L$3:$P$385,G$5,FALSE)</f>
        <v>13.776651259877701</v>
      </c>
      <c r="I196" s="59">
        <f>VLOOKUP($A196,'2016'!$L$3:$P$385,I$5,FALSE)</f>
        <v>135</v>
      </c>
      <c r="J196" s="59">
        <f>VLOOKUP($A196,'2016'!$L$3:$P$385,J$5,FALSE)</f>
        <v>18.55</v>
      </c>
      <c r="K196" s="59">
        <f>100*VLOOKUP($A196,'2016'!$L$3:$P$385,K$5,FALSE)</f>
        <v>13.740740740740701</v>
      </c>
      <c r="M196" s="59">
        <f>VLOOKUP($A196,'2017'!$L$3:$P$385,M$5,FALSE)</f>
        <v>135.88</v>
      </c>
      <c r="N196" s="59">
        <f>VLOOKUP($A196,'2017'!$L$3:$P$385,N$5,FALSE)</f>
        <v>19.02</v>
      </c>
      <c r="O196" s="59">
        <f>100*VLOOKUP($A196,'2017'!$L$3:$P$385,O$5,FALSE)</f>
        <v>13.9976449808655</v>
      </c>
      <c r="Q196" s="59">
        <f>VLOOKUP($A196,'2018'!$L$3:$P$385,Q$5,FALSE)</f>
        <v>137.97999999999999</v>
      </c>
      <c r="R196" s="59">
        <f>VLOOKUP($A196,'2018'!$L$3:$P$385,R$5,FALSE)</f>
        <v>20.27</v>
      </c>
      <c r="S196" s="59">
        <f>100*VLOOKUP($A196,'2018'!$L$3:$P$385,S$5,FALSE)</f>
        <v>14.690534860124698</v>
      </c>
      <c r="U196" s="59">
        <f>VLOOKUP($A196,'2019'!$L$3:$P$385,U$5,FALSE)</f>
        <v>139.15</v>
      </c>
      <c r="V196" s="59">
        <f>VLOOKUP($A196,'2019'!$L$3:$P$385,V$5,FALSE)</f>
        <v>21.04</v>
      </c>
      <c r="W196" s="59">
        <f>100*VLOOKUP($A196,'2019'!$L$3:$P$385,W$5,FALSE)</f>
        <v>15.1203736974488</v>
      </c>
      <c r="Y196" s="59">
        <f>VLOOKUP($A196,'2020'!$C$3:$G$385,Y$5,FALSE)</f>
        <v>141.04</v>
      </c>
      <c r="Z196" s="59">
        <f>VLOOKUP($A196,'2020'!$C$3:$G$385,Z$5,FALSE)</f>
        <v>22.56</v>
      </c>
      <c r="AA196" s="59">
        <f>100*VLOOKUP($A196,'2020'!$C$3:$G$385,AA$5,FALSE)</f>
        <v>15.995462280204201</v>
      </c>
      <c r="AC196" s="59">
        <f>VLOOKUP($A196,'2021'!$C$3:$G$385,AC$5,FALSE)</f>
        <v>142.51</v>
      </c>
      <c r="AD196" s="59">
        <f>VLOOKUP($A196,'2021'!$C$3:$G$385,AD$5,FALSE)</f>
        <v>23.77</v>
      </c>
      <c r="AE196" s="59">
        <f>100*VLOOKUP($A196,'2021'!$C$3:$G$385,AE$5,FALSE)</f>
        <v>16.679531260964101</v>
      </c>
    </row>
    <row r="197" spans="1:31" x14ac:dyDescent="0.3">
      <c r="A197" t="s">
        <v>313</v>
      </c>
      <c r="B197" t="str">
        <f>VLOOKUP(A197,class!A$1:B$455,2,FALSE)</f>
        <v>Shire District</v>
      </c>
      <c r="C197" t="str">
        <f>IF(B197="Shire District",VLOOKUP(A197,counties!A$2:B$271,2,FALSE),"")</f>
        <v>Warwickshire</v>
      </c>
      <c r="D197" t="str">
        <f>VLOOKUP($A197,classifications!$A$3:$C$336,3,FALSE)</f>
        <v>Predominantly Urban</v>
      </c>
      <c r="E197" s="59">
        <f>VLOOKUP($A197,'2015'!$L$3:$P$385,E$5,FALSE)</f>
        <v>55.21</v>
      </c>
      <c r="F197" s="59">
        <f>VLOOKUP($A197,'2015'!$L$3:$P$385,F$5,FALSE)</f>
        <v>3.53</v>
      </c>
      <c r="G197" s="59">
        <f>100*VLOOKUP($A197,'2015'!$L$3:$P$385,G$5,FALSE)</f>
        <v>6.3937692447020495</v>
      </c>
      <c r="I197" s="59">
        <f>VLOOKUP($A197,'2016'!$L$3:$P$385,I$5,FALSE)</f>
        <v>55.74</v>
      </c>
      <c r="J197" s="59">
        <f>VLOOKUP($A197,'2016'!$L$3:$P$385,J$5,FALSE)</f>
        <v>3.37</v>
      </c>
      <c r="K197" s="59">
        <f>100*VLOOKUP($A197,'2016'!$L$3:$P$385,K$5,FALSE)</f>
        <v>6.0459275206314995</v>
      </c>
      <c r="M197" s="59">
        <f>VLOOKUP($A197,'2017'!$L$3:$P$385,M$5,FALSE)</f>
        <v>56.14</v>
      </c>
      <c r="N197" s="59">
        <f>VLOOKUP($A197,'2017'!$L$3:$P$385,N$5,FALSE)</f>
        <v>3.14</v>
      </c>
      <c r="O197" s="59">
        <f>100*VLOOKUP($A197,'2017'!$L$3:$P$385,O$5,FALSE)</f>
        <v>5.5931599572497301</v>
      </c>
      <c r="Q197" s="59">
        <f>VLOOKUP($A197,'2018'!$L$3:$P$385,Q$5,FALSE)</f>
        <v>56.52</v>
      </c>
      <c r="R197" s="59">
        <f>VLOOKUP($A197,'2018'!$L$3:$P$385,R$5,FALSE)</f>
        <v>2.66</v>
      </c>
      <c r="S197" s="59">
        <f>100*VLOOKUP($A197,'2018'!$L$3:$P$385,S$5,FALSE)</f>
        <v>4.7062986553432395</v>
      </c>
      <c r="U197" s="59">
        <f>VLOOKUP($A197,'2019'!$L$3:$P$385,U$5,FALSE)</f>
        <v>57.17</v>
      </c>
      <c r="V197" s="59">
        <f>VLOOKUP($A197,'2019'!$L$3:$P$385,V$5,FALSE)</f>
        <v>2.5299999999999998</v>
      </c>
      <c r="W197" s="59">
        <f>100*VLOOKUP($A197,'2019'!$L$3:$P$385,W$5,FALSE)</f>
        <v>4.4253979359804099</v>
      </c>
      <c r="Y197" s="59">
        <f>VLOOKUP($A197,'2020'!$C$3:$G$385,Y$5,FALSE)</f>
        <v>57.87</v>
      </c>
      <c r="Z197" s="59">
        <f>VLOOKUP($A197,'2020'!$C$3:$G$385,Z$5,FALSE)</f>
        <v>2.82</v>
      </c>
      <c r="AA197" s="59">
        <f>100*VLOOKUP($A197,'2020'!$C$3:$G$385,AA$5,FALSE)</f>
        <v>4.8729911871436</v>
      </c>
      <c r="AC197" s="59">
        <f>VLOOKUP($A197,'2021'!$C$3:$G$385,AC$5,FALSE)</f>
        <v>58.39</v>
      </c>
      <c r="AD197" s="59">
        <f>VLOOKUP($A197,'2021'!$C$3:$G$385,AD$5,FALSE)</f>
        <v>2.27</v>
      </c>
      <c r="AE197" s="59">
        <f>100*VLOOKUP($A197,'2021'!$C$3:$G$385,AE$5,FALSE)</f>
        <v>3.88765199520466</v>
      </c>
    </row>
    <row r="198" spans="1:31" x14ac:dyDescent="0.3">
      <c r="A198" t="s">
        <v>268</v>
      </c>
      <c r="B198" t="str">
        <f>VLOOKUP(A198,class!A$1:B$455,2,FALSE)</f>
        <v>Shire District</v>
      </c>
      <c r="C198" t="str">
        <f>IF(B198="Shire District",VLOOKUP(A198,counties!A$2:B$271,2,FALSE),"")</f>
        <v>Leicestershire</v>
      </c>
      <c r="D198" t="str">
        <f>VLOOKUP($A198,classifications!$A$3:$C$336,3,FALSE)</f>
        <v>Predominantly Urban</v>
      </c>
      <c r="E198" s="59">
        <f>VLOOKUP($A198,'2015'!$L$3:$P$385,E$5,FALSE)</f>
        <v>22.89</v>
      </c>
      <c r="F198" s="59">
        <f>VLOOKUP($A198,'2015'!$L$3:$P$385,F$5,FALSE)</f>
        <v>0.61</v>
      </c>
      <c r="G198" s="59">
        <f>100*VLOOKUP($A198,'2015'!$L$3:$P$385,G$5,FALSE)</f>
        <v>2.6649191786806501</v>
      </c>
      <c r="I198" s="59">
        <f>VLOOKUP($A198,'2016'!$L$3:$P$385,I$5,FALSE)</f>
        <v>23.02</v>
      </c>
      <c r="J198" s="59">
        <f>VLOOKUP($A198,'2016'!$L$3:$P$385,J$5,FALSE)</f>
        <v>0.51</v>
      </c>
      <c r="K198" s="59">
        <f>100*VLOOKUP($A198,'2016'!$L$3:$P$385,K$5,FALSE)</f>
        <v>2.21546481320591</v>
      </c>
      <c r="M198" s="59">
        <f>VLOOKUP($A198,'2017'!$L$3:$P$385,M$5,FALSE)</f>
        <v>23.2</v>
      </c>
      <c r="N198" s="59">
        <f>VLOOKUP($A198,'2017'!$L$3:$P$385,N$5,FALSE)</f>
        <v>0.65</v>
      </c>
      <c r="O198" s="59">
        <f>100*VLOOKUP($A198,'2017'!$L$3:$P$385,O$5,FALSE)</f>
        <v>2.8017241379310298</v>
      </c>
      <c r="Q198" s="59">
        <f>VLOOKUP($A198,'2018'!$L$3:$P$385,Q$5,FALSE)</f>
        <v>23.25</v>
      </c>
      <c r="R198" s="59">
        <f>VLOOKUP($A198,'2018'!$L$3:$P$385,R$5,FALSE)</f>
        <v>0.54</v>
      </c>
      <c r="S198" s="59">
        <f>100*VLOOKUP($A198,'2018'!$L$3:$P$385,S$5,FALSE)</f>
        <v>2.32258064516129</v>
      </c>
      <c r="U198" s="59">
        <f>VLOOKUP($A198,'2019'!$L$3:$P$385,U$5,FALSE)</f>
        <v>23.35</v>
      </c>
      <c r="V198" s="59">
        <f>VLOOKUP($A198,'2019'!$L$3:$P$385,V$5,FALSE)</f>
        <v>0.41</v>
      </c>
      <c r="W198" s="59">
        <f>100*VLOOKUP($A198,'2019'!$L$3:$P$385,W$5,FALSE)</f>
        <v>1.7558886509636</v>
      </c>
      <c r="Y198" s="59">
        <f>VLOOKUP($A198,'2020'!$C$3:$G$385,Y$5,FALSE)</f>
        <v>23.51</v>
      </c>
      <c r="Z198" s="59">
        <f>VLOOKUP($A198,'2020'!$C$3:$G$385,Z$5,FALSE)</f>
        <v>0.45</v>
      </c>
      <c r="AA198" s="59">
        <f>100*VLOOKUP($A198,'2020'!$C$3:$G$385,AA$5,FALSE)</f>
        <v>1.9140791152700998</v>
      </c>
      <c r="AC198" s="59">
        <f>VLOOKUP($A198,'2021'!$C$3:$G$385,AC$5,FALSE)</f>
        <v>23.6</v>
      </c>
      <c r="AD198" s="59">
        <f>VLOOKUP($A198,'2021'!$C$3:$G$385,AD$5,FALSE)</f>
        <v>0.31</v>
      </c>
      <c r="AE198" s="59">
        <f>100*VLOOKUP($A198,'2021'!$C$3:$G$385,AE$5,FALSE)</f>
        <v>1.3135593220338999</v>
      </c>
    </row>
    <row r="199" spans="1:31" x14ac:dyDescent="0.3">
      <c r="A199" t="s">
        <v>327</v>
      </c>
      <c r="B199" t="str">
        <f>VLOOKUP(A199,class!A$1:B$455,2,FALSE)</f>
        <v>Metropolitan District</v>
      </c>
      <c r="C199" t="str">
        <f>IF(B199="Shire District",VLOOKUP(A199,counties!A$2:B$271,2,FALSE),"")</f>
        <v/>
      </c>
      <c r="D199" t="str">
        <f>VLOOKUP($A199,classifications!$A$3:$C$336,3,FALSE)</f>
        <v>Predominantly Urban</v>
      </c>
      <c r="E199" s="59">
        <f>VLOOKUP($A199,'2015'!$L$3:$P$385,E$5,FALSE)</f>
        <v>95.03</v>
      </c>
      <c r="F199" s="59">
        <f>VLOOKUP($A199,'2015'!$L$3:$P$385,F$5,FALSE)</f>
        <v>4.37</v>
      </c>
      <c r="G199" s="59">
        <f>100*VLOOKUP($A199,'2015'!$L$3:$P$385,G$5,FALSE)</f>
        <v>4.5985478270020002</v>
      </c>
      <c r="I199" s="59">
        <f>VLOOKUP($A199,'2016'!$L$3:$P$385,I$5,FALSE)</f>
        <v>95.49</v>
      </c>
      <c r="J199" s="59">
        <f>VLOOKUP($A199,'2016'!$L$3:$P$385,J$5,FALSE)</f>
        <v>4.33</v>
      </c>
      <c r="K199" s="59">
        <f>100*VLOOKUP($A199,'2016'!$L$3:$P$385,K$5,FALSE)</f>
        <v>4.5345062310189501</v>
      </c>
      <c r="M199" s="59">
        <f>VLOOKUP($A199,'2017'!$L$3:$P$385,M$5,FALSE)</f>
        <v>95.84</v>
      </c>
      <c r="N199" s="59">
        <f>VLOOKUP($A199,'2017'!$L$3:$P$385,N$5,FALSE)</f>
        <v>4.34</v>
      </c>
      <c r="O199" s="59">
        <f>100*VLOOKUP($A199,'2017'!$L$3:$P$385,O$5,FALSE)</f>
        <v>4.5283806343906505</v>
      </c>
      <c r="Q199" s="59">
        <f>VLOOKUP($A199,'2018'!$L$3:$P$385,Q$5,FALSE)</f>
        <v>96.18</v>
      </c>
      <c r="R199" s="59">
        <f>VLOOKUP($A199,'2018'!$L$3:$P$385,R$5,FALSE)</f>
        <v>4.0599999999999996</v>
      </c>
      <c r="S199" s="59">
        <f>100*VLOOKUP($A199,'2018'!$L$3:$P$385,S$5,FALSE)</f>
        <v>4.2212518195050901</v>
      </c>
      <c r="U199" s="59">
        <f>VLOOKUP($A199,'2019'!$L$3:$P$385,U$5,FALSE)</f>
        <v>96.67</v>
      </c>
      <c r="V199" s="59">
        <f>VLOOKUP($A199,'2019'!$L$3:$P$385,V$5,FALSE)</f>
        <v>4.26</v>
      </c>
      <c r="W199" s="59">
        <f>100*VLOOKUP($A199,'2019'!$L$3:$P$385,W$5,FALSE)</f>
        <v>4.4067445950139703</v>
      </c>
      <c r="Y199" s="59">
        <f>VLOOKUP($A199,'2020'!$C$3:$G$385,Y$5,FALSE)</f>
        <v>97.21</v>
      </c>
      <c r="Z199" s="59">
        <f>VLOOKUP($A199,'2020'!$C$3:$G$385,Z$5,FALSE)</f>
        <v>4.2699999999999996</v>
      </c>
      <c r="AA199" s="59">
        <f>100*VLOOKUP($A199,'2020'!$C$3:$G$385,AA$5,FALSE)</f>
        <v>4.39255220656311</v>
      </c>
      <c r="AC199" s="59">
        <f>VLOOKUP($A199,'2021'!$C$3:$G$385,AC$5,FALSE)</f>
        <v>97.31</v>
      </c>
      <c r="AD199" s="59">
        <f>VLOOKUP($A199,'2021'!$C$3:$G$385,AD$5,FALSE)</f>
        <v>4.08</v>
      </c>
      <c r="AE199" s="59">
        <f>100*VLOOKUP($A199,'2021'!$C$3:$G$385,AE$5,FALSE)</f>
        <v>4.1927859418353695</v>
      </c>
    </row>
    <row r="200" spans="1:31" x14ac:dyDescent="0.3">
      <c r="A200" t="s">
        <v>287</v>
      </c>
      <c r="B200" t="str">
        <f>VLOOKUP(A200,class!A$1:B$455,2,FALSE)</f>
        <v>Shire District</v>
      </c>
      <c r="C200" t="str">
        <f>IF(B200="Shire District",VLOOKUP(A200,counties!A$2:B$271,2,FALSE),"")</f>
        <v>Oxfordshire</v>
      </c>
      <c r="D200" t="str">
        <f>VLOOKUP($A200,classifications!$A$3:$C$336,3,FALSE)</f>
        <v>Predominantly Urban</v>
      </c>
      <c r="E200" s="59">
        <f>VLOOKUP($A200,'2015'!$L$3:$P$385,E$5,FALSE)</f>
        <v>59.66</v>
      </c>
      <c r="F200" s="59">
        <f>VLOOKUP($A200,'2015'!$L$3:$P$385,F$5,FALSE)</f>
        <v>9.6</v>
      </c>
      <c r="G200" s="59">
        <f>100*VLOOKUP($A200,'2015'!$L$3:$P$385,G$5,FALSE)</f>
        <v>16.091183372443801</v>
      </c>
      <c r="I200" s="59">
        <f>VLOOKUP($A200,'2016'!$L$3:$P$385,I$5,FALSE)</f>
        <v>60.24</v>
      </c>
      <c r="J200" s="59">
        <f>VLOOKUP($A200,'2016'!$L$3:$P$385,J$5,FALSE)</f>
        <v>10.08</v>
      </c>
      <c r="K200" s="59">
        <f>100*VLOOKUP($A200,'2016'!$L$3:$P$385,K$5,FALSE)</f>
        <v>16.7330677290837</v>
      </c>
      <c r="M200" s="59">
        <f>VLOOKUP($A200,'2017'!$L$3:$P$385,M$5,FALSE)</f>
        <v>60.51</v>
      </c>
      <c r="N200" s="59">
        <f>VLOOKUP($A200,'2017'!$L$3:$P$385,N$5,FALSE)</f>
        <v>10.06</v>
      </c>
      <c r="O200" s="59">
        <f>100*VLOOKUP($A200,'2017'!$L$3:$P$385,O$5,FALSE)</f>
        <v>16.6253511816229</v>
      </c>
      <c r="Q200" s="59">
        <f>VLOOKUP($A200,'2018'!$L$3:$P$385,Q$5,FALSE)</f>
        <v>60.75</v>
      </c>
      <c r="R200" s="59">
        <f>VLOOKUP($A200,'2018'!$L$3:$P$385,R$5,FALSE)</f>
        <v>10.14</v>
      </c>
      <c r="S200" s="59">
        <f>100*VLOOKUP($A200,'2018'!$L$3:$P$385,S$5,FALSE)</f>
        <v>16.6913580246914</v>
      </c>
      <c r="U200" s="59">
        <f>VLOOKUP($A200,'2019'!$L$3:$P$385,U$5,FALSE)</f>
        <v>61.2</v>
      </c>
      <c r="V200" s="59">
        <f>VLOOKUP($A200,'2019'!$L$3:$P$385,V$5,FALSE)</f>
        <v>10.16</v>
      </c>
      <c r="W200" s="59">
        <f>100*VLOOKUP($A200,'2019'!$L$3:$P$385,W$5,FALSE)</f>
        <v>16.601307189542499</v>
      </c>
      <c r="Y200" s="59">
        <f>VLOOKUP($A200,'2020'!$C$3:$G$385,Y$5,FALSE)</f>
        <v>61.74</v>
      </c>
      <c r="Z200" s="59">
        <f>VLOOKUP($A200,'2020'!$C$3:$G$385,Z$5,FALSE)</f>
        <v>10.45</v>
      </c>
      <c r="AA200" s="59">
        <f>100*VLOOKUP($A200,'2020'!$C$3:$G$385,AA$5,FALSE)</f>
        <v>16.9258179462261</v>
      </c>
      <c r="AC200" s="59">
        <f>VLOOKUP($A200,'2021'!$C$3:$G$385,AC$5,FALSE)</f>
        <v>62.39</v>
      </c>
      <c r="AD200" s="59">
        <f>VLOOKUP($A200,'2021'!$C$3:$G$385,AD$5,FALSE)</f>
        <v>10.94</v>
      </c>
      <c r="AE200" s="59">
        <f>100*VLOOKUP($A200,'2021'!$C$3:$G$385,AE$5,FALSE)</f>
        <v>17.5348613559865</v>
      </c>
    </row>
    <row r="201" spans="1:31" x14ac:dyDescent="0.3">
      <c r="A201" t="s">
        <v>259</v>
      </c>
      <c r="B201" t="str">
        <f>VLOOKUP(A201,class!A$1:B$455,2,FALSE)</f>
        <v>Shire District</v>
      </c>
      <c r="C201" t="str">
        <f>IF(B201="Shire District",VLOOKUP(A201,counties!A$2:B$271,2,FALSE),"")</f>
        <v>Lancashire</v>
      </c>
      <c r="D201" t="str">
        <f>VLOOKUP($A201,classifications!$A$3:$C$336,3,FALSE)</f>
        <v>Predominantly Urban</v>
      </c>
      <c r="E201" s="59">
        <f>VLOOKUP($A201,'2015'!$L$3:$P$385,E$5,FALSE)</f>
        <v>39.86</v>
      </c>
      <c r="F201" s="59">
        <f>VLOOKUP($A201,'2015'!$L$3:$P$385,F$5,FALSE)</f>
        <v>1.55</v>
      </c>
      <c r="G201" s="59">
        <f>100*VLOOKUP($A201,'2015'!$L$3:$P$385,G$5,FALSE)</f>
        <v>3.8886101354741602</v>
      </c>
      <c r="I201" s="59">
        <f>VLOOKUP($A201,'2016'!$L$3:$P$385,I$5,FALSE)</f>
        <v>39.99</v>
      </c>
      <c r="J201" s="59">
        <f>VLOOKUP($A201,'2016'!$L$3:$P$385,J$5,FALSE)</f>
        <v>1.5</v>
      </c>
      <c r="K201" s="59">
        <f>100*VLOOKUP($A201,'2016'!$L$3:$P$385,K$5,FALSE)</f>
        <v>3.7509377344336099</v>
      </c>
      <c r="M201" s="59">
        <f>VLOOKUP($A201,'2017'!$L$3:$P$385,M$5,FALSE)</f>
        <v>40.11</v>
      </c>
      <c r="N201" s="59">
        <f>VLOOKUP($A201,'2017'!$L$3:$P$385,N$5,FALSE)</f>
        <v>1.5</v>
      </c>
      <c r="O201" s="59">
        <f>100*VLOOKUP($A201,'2017'!$L$3:$P$385,O$5,FALSE)</f>
        <v>3.7397157816005997</v>
      </c>
      <c r="Q201" s="59">
        <f>VLOOKUP($A201,'2018'!$L$3:$P$385,Q$5,FALSE)</f>
        <v>40.299999999999997</v>
      </c>
      <c r="R201" s="59">
        <f>VLOOKUP($A201,'2018'!$L$3:$P$385,R$5,FALSE)</f>
        <v>1.39</v>
      </c>
      <c r="S201" s="59">
        <f>100*VLOOKUP($A201,'2018'!$L$3:$P$385,S$5,FALSE)</f>
        <v>3.4491315136476399</v>
      </c>
      <c r="U201" s="59">
        <f>VLOOKUP($A201,'2019'!$L$3:$P$385,U$5,FALSE)</f>
        <v>40.4</v>
      </c>
      <c r="V201" s="59">
        <f>VLOOKUP($A201,'2019'!$L$3:$P$385,V$5,FALSE)</f>
        <v>1.24</v>
      </c>
      <c r="W201" s="59">
        <f>100*VLOOKUP($A201,'2019'!$L$3:$P$385,W$5,FALSE)</f>
        <v>3.0693069306930698</v>
      </c>
      <c r="Y201" s="59">
        <f>VLOOKUP($A201,'2020'!$C$3:$G$385,Y$5,FALSE)</f>
        <v>40.619999999999997</v>
      </c>
      <c r="Z201" s="59">
        <f>VLOOKUP($A201,'2020'!$C$3:$G$385,Z$5,FALSE)</f>
        <v>1.27</v>
      </c>
      <c r="AA201" s="59">
        <f>100*VLOOKUP($A201,'2020'!$C$3:$G$385,AA$5,FALSE)</f>
        <v>3.1265386509108803</v>
      </c>
      <c r="AC201" s="59">
        <f>VLOOKUP($A201,'2021'!$C$3:$G$385,AC$5,FALSE)</f>
        <v>40.869999999999997</v>
      </c>
      <c r="AD201" s="59">
        <f>VLOOKUP($A201,'2021'!$C$3:$G$385,AD$5,FALSE)</f>
        <v>1.34</v>
      </c>
      <c r="AE201" s="59">
        <f>100*VLOOKUP($A201,'2021'!$C$3:$G$385,AE$5,FALSE)</f>
        <v>3.27868852459016</v>
      </c>
    </row>
    <row r="202" spans="1:31" x14ac:dyDescent="0.3">
      <c r="A202" t="s">
        <v>167</v>
      </c>
      <c r="B202" t="str">
        <f>VLOOKUP(A202,class!A$1:B$455,2,FALSE)</f>
        <v>Unitary Authority</v>
      </c>
      <c r="C202" t="str">
        <f>IF(B202="Shire District",VLOOKUP(A202,counties!A$2:B$271,2,FALSE),"")</f>
        <v/>
      </c>
      <c r="D202" t="str">
        <f>VLOOKUP($A202,classifications!$A$3:$C$336,3,FALSE)</f>
        <v>Predominantly Urban</v>
      </c>
      <c r="E202" s="59">
        <f>VLOOKUP($A202,'2015'!$L$3:$P$385,E$5,FALSE)</f>
        <v>81.19</v>
      </c>
      <c r="F202" s="59">
        <f>VLOOKUP($A202,'2015'!$L$3:$P$385,F$5,FALSE)</f>
        <v>7.34</v>
      </c>
      <c r="G202" s="59">
        <f>100*VLOOKUP($A202,'2015'!$L$3:$P$385,G$5,FALSE)</f>
        <v>9.0405222318019511</v>
      </c>
      <c r="I202" s="59">
        <f>VLOOKUP($A202,'2016'!$L$3:$P$385,I$5,FALSE)</f>
        <v>82.27</v>
      </c>
      <c r="J202" s="59">
        <f>VLOOKUP($A202,'2016'!$L$3:$P$385,J$5,FALSE)</f>
        <v>7.08</v>
      </c>
      <c r="K202" s="59">
        <f>100*VLOOKUP($A202,'2016'!$L$3:$P$385,K$5,FALSE)</f>
        <v>8.6058101373526199</v>
      </c>
      <c r="M202" s="59">
        <f>VLOOKUP($A202,'2017'!$L$3:$P$385,M$5,FALSE)</f>
        <v>83.44</v>
      </c>
      <c r="N202" s="59">
        <f>VLOOKUP($A202,'2017'!$L$3:$P$385,N$5,FALSE)</f>
        <v>7.5</v>
      </c>
      <c r="O202" s="59">
        <f>100*VLOOKUP($A202,'2017'!$L$3:$P$385,O$5,FALSE)</f>
        <v>8.9884947267497601</v>
      </c>
      <c r="Q202" s="59">
        <f>VLOOKUP($A202,'2018'!$L$3:$P$385,Q$5,FALSE)</f>
        <v>84.47</v>
      </c>
      <c r="R202" s="59">
        <f>VLOOKUP($A202,'2018'!$L$3:$P$385,R$5,FALSE)</f>
        <v>7.03</v>
      </c>
      <c r="S202" s="59">
        <f>100*VLOOKUP($A202,'2018'!$L$3:$P$385,S$5,FALSE)</f>
        <v>8.32248135432698</v>
      </c>
      <c r="U202" s="59">
        <f>VLOOKUP($A202,'2019'!$L$3:$P$385,U$5,FALSE)</f>
        <v>85.33</v>
      </c>
      <c r="V202" s="59">
        <f>VLOOKUP($A202,'2019'!$L$3:$P$385,V$5,FALSE)</f>
        <v>6.81</v>
      </c>
      <c r="W202" s="59">
        <f>100*VLOOKUP($A202,'2019'!$L$3:$P$385,W$5,FALSE)</f>
        <v>7.9807804992382509</v>
      </c>
      <c r="Y202" s="59">
        <f>VLOOKUP($A202,'2020'!$C$3:$G$385,Y$5,FALSE)</f>
        <v>86.62</v>
      </c>
      <c r="Z202" s="59">
        <f>VLOOKUP($A202,'2020'!$C$3:$G$385,Z$5,FALSE)</f>
        <v>7.31</v>
      </c>
      <c r="AA202" s="59">
        <f>100*VLOOKUP($A202,'2020'!$C$3:$G$385,AA$5,FALSE)</f>
        <v>8.4391595474486305</v>
      </c>
      <c r="AC202" s="59">
        <f>VLOOKUP($A202,'2021'!$C$3:$G$385,AC$5,FALSE)</f>
        <v>87.6</v>
      </c>
      <c r="AD202" s="59">
        <f>VLOOKUP($A202,'2021'!$C$3:$G$385,AD$5,FALSE)</f>
        <v>7.58</v>
      </c>
      <c r="AE202" s="59">
        <f>100*VLOOKUP($A202,'2021'!$C$3:$G$385,AE$5,FALSE)</f>
        <v>8.6529680365296802</v>
      </c>
    </row>
    <row r="203" spans="1:31" x14ac:dyDescent="0.3">
      <c r="A203" t="s">
        <v>161</v>
      </c>
      <c r="B203" t="str">
        <f>VLOOKUP(A203,class!A$1:B$455,2,FALSE)</f>
        <v>Unitary Authority</v>
      </c>
      <c r="C203" t="str">
        <f>IF(B203="Shire District",VLOOKUP(A203,counties!A$2:B$271,2,FALSE),"")</f>
        <v/>
      </c>
      <c r="D203" t="str">
        <f>VLOOKUP($A203,classifications!$A$3:$C$336,3,FALSE)</f>
        <v>Predominantly Urban</v>
      </c>
      <c r="E203" s="59">
        <f>VLOOKUP($A203,'2015'!$L$3:$P$385,E$5,FALSE)</f>
        <v>116.97</v>
      </c>
      <c r="F203" s="59">
        <f>VLOOKUP($A203,'2015'!$L$3:$P$385,F$5,FALSE)</f>
        <v>9.6199999999999992</v>
      </c>
      <c r="G203" s="59">
        <f>100*VLOOKUP($A203,'2015'!$L$3:$P$385,G$5,FALSE)</f>
        <v>8.2243310250491604</v>
      </c>
      <c r="I203" s="59">
        <f>VLOOKUP($A203,'2016'!$L$3:$P$385,I$5,FALSE)</f>
        <v>118.01</v>
      </c>
      <c r="J203" s="59">
        <f>VLOOKUP($A203,'2016'!$L$3:$P$385,J$5,FALSE)</f>
        <v>9.0500000000000007</v>
      </c>
      <c r="K203" s="59">
        <f>100*VLOOKUP($A203,'2016'!$L$3:$P$385,K$5,FALSE)</f>
        <v>7.66884162359122</v>
      </c>
      <c r="M203" s="59">
        <f>VLOOKUP($A203,'2017'!$L$3:$P$385,M$5,FALSE)</f>
        <v>118.9</v>
      </c>
      <c r="N203" s="59">
        <f>VLOOKUP($A203,'2017'!$L$3:$P$385,N$5,FALSE)</f>
        <v>8.99</v>
      </c>
      <c r="O203" s="59">
        <f>100*VLOOKUP($A203,'2017'!$L$3:$P$385,O$5,FALSE)</f>
        <v>7.5609756097560998</v>
      </c>
      <c r="Q203" s="59">
        <f>VLOOKUP($A203,'2018'!$L$3:$P$385,Q$5,FALSE)</f>
        <v>120.01</v>
      </c>
      <c r="R203" s="59">
        <f>VLOOKUP($A203,'2018'!$L$3:$P$385,R$5,FALSE)</f>
        <v>9.31</v>
      </c>
      <c r="S203" s="59">
        <f>100*VLOOKUP($A203,'2018'!$L$3:$P$385,S$5,FALSE)</f>
        <v>7.7576868594283797</v>
      </c>
      <c r="U203" s="59">
        <f>VLOOKUP($A203,'2019'!$L$3:$P$385,U$5,FALSE)</f>
        <v>120.87</v>
      </c>
      <c r="V203" s="59">
        <f>VLOOKUP($A203,'2019'!$L$3:$P$385,V$5,FALSE)</f>
        <v>9.75</v>
      </c>
      <c r="W203" s="59">
        <f>100*VLOOKUP($A203,'2019'!$L$3:$P$385,W$5,FALSE)</f>
        <v>8.0665177463390396</v>
      </c>
      <c r="Y203" s="59">
        <f>VLOOKUP($A203,'2020'!$C$3:$G$385,Y$5,FALSE)</f>
        <v>121.77</v>
      </c>
      <c r="Z203" s="59">
        <f>VLOOKUP($A203,'2020'!$C$3:$G$385,Z$5,FALSE)</f>
        <v>10.15</v>
      </c>
      <c r="AA203" s="59">
        <f>100*VLOOKUP($A203,'2020'!$C$3:$G$385,AA$5,FALSE)</f>
        <v>8.3353863841668687</v>
      </c>
      <c r="AC203" s="59">
        <f>VLOOKUP($A203,'2021'!$C$3:$G$385,AC$5,FALSE)</f>
        <v>121.98</v>
      </c>
      <c r="AD203" s="59">
        <f>VLOOKUP($A203,'2021'!$C$3:$G$385,AD$5,FALSE)</f>
        <v>10.02</v>
      </c>
      <c r="AE203" s="59">
        <f>100*VLOOKUP($A203,'2021'!$C$3:$G$385,AE$5,FALSE)</f>
        <v>8.2144613871126406</v>
      </c>
    </row>
    <row r="204" spans="1:31" x14ac:dyDescent="0.3">
      <c r="A204" t="s">
        <v>180</v>
      </c>
      <c r="B204" t="str">
        <f>VLOOKUP(A204,class!A$1:B$455,2,FALSE)</f>
        <v>Unitary Authority</v>
      </c>
      <c r="C204" t="str">
        <f>IF(B204="Shire District",VLOOKUP(A204,counties!A$2:B$271,2,FALSE),"")</f>
        <v/>
      </c>
      <c r="D204" t="str">
        <f>VLOOKUP($A204,classifications!$A$3:$C$336,3,FALSE)</f>
        <v>Predominantly Urban</v>
      </c>
      <c r="E204" s="59">
        <f>VLOOKUP($A204,'2015'!$L$3:$P$385,E$5,FALSE)</f>
        <v>89.51</v>
      </c>
      <c r="F204" s="59">
        <f>VLOOKUP($A204,'2015'!$L$3:$P$385,F$5,FALSE)</f>
        <v>10.78</v>
      </c>
      <c r="G204" s="59">
        <f>100*VLOOKUP($A204,'2015'!$L$3:$P$385,G$5,FALSE)</f>
        <v>12.0433471120545</v>
      </c>
      <c r="I204" s="59">
        <f>VLOOKUP($A204,'2016'!$L$3:$P$385,I$5,FALSE)</f>
        <v>90.02</v>
      </c>
      <c r="J204" s="59">
        <f>VLOOKUP($A204,'2016'!$L$3:$P$385,J$5,FALSE)</f>
        <v>10.82</v>
      </c>
      <c r="K204" s="59">
        <f>100*VLOOKUP($A204,'2016'!$L$3:$P$385,K$5,FALSE)</f>
        <v>12.019551210842</v>
      </c>
      <c r="M204" s="59">
        <f>VLOOKUP($A204,'2017'!$L$3:$P$385,M$5,FALSE)</f>
        <v>90.67</v>
      </c>
      <c r="N204" s="59">
        <f>VLOOKUP($A204,'2017'!$L$3:$P$385,N$5,FALSE)</f>
        <v>11.28</v>
      </c>
      <c r="O204" s="59">
        <f>100*VLOOKUP($A204,'2017'!$L$3:$P$385,O$5,FALSE)</f>
        <v>12.4407190912099</v>
      </c>
      <c r="Q204" s="59">
        <f>VLOOKUP($A204,'2018'!$L$3:$P$385,Q$5,FALSE)</f>
        <v>91.96</v>
      </c>
      <c r="R204" s="59">
        <f>VLOOKUP($A204,'2018'!$L$3:$P$385,R$5,FALSE)</f>
        <v>12.49</v>
      </c>
      <c r="S204" s="59">
        <f>100*VLOOKUP($A204,'2018'!$L$3:$P$385,S$5,FALSE)</f>
        <v>13.581992170508899</v>
      </c>
      <c r="U204" s="59">
        <f>VLOOKUP($A204,'2019'!$L$3:$P$385,U$5,FALSE)</f>
        <v>92.58</v>
      </c>
      <c r="V204" s="59">
        <f>VLOOKUP($A204,'2019'!$L$3:$P$385,V$5,FALSE)</f>
        <v>12.96</v>
      </c>
      <c r="W204" s="59">
        <f>100*VLOOKUP($A204,'2019'!$L$3:$P$385,W$5,FALSE)</f>
        <v>13.99870382372</v>
      </c>
      <c r="Y204" s="59">
        <f>VLOOKUP($A204,'2020'!$C$3:$G$385,Y$5,FALSE)</f>
        <v>92.93</v>
      </c>
      <c r="Z204" s="59">
        <f>VLOOKUP($A204,'2020'!$C$3:$G$385,Z$5,FALSE)</f>
        <v>13.15</v>
      </c>
      <c r="AA204" s="59">
        <f>100*VLOOKUP($A204,'2020'!$C$3:$G$385,AA$5,FALSE)</f>
        <v>14.150435811901399</v>
      </c>
      <c r="AC204" s="59">
        <f>VLOOKUP($A204,'2021'!$C$3:$G$385,AC$5,FALSE)</f>
        <v>93.13</v>
      </c>
      <c r="AD204" s="59">
        <f>VLOOKUP($A204,'2021'!$C$3:$G$385,AD$5,FALSE)</f>
        <v>13.17</v>
      </c>
      <c r="AE204" s="59">
        <f>100*VLOOKUP($A204,'2021'!$C$3:$G$385,AE$5,FALSE)</f>
        <v>14.1415226028133</v>
      </c>
    </row>
    <row r="205" spans="1:31" x14ac:dyDescent="0.3">
      <c r="A205" t="s">
        <v>260</v>
      </c>
      <c r="B205" t="str">
        <f>VLOOKUP(A205,class!A$1:B$455,2,FALSE)</f>
        <v>Shire District</v>
      </c>
      <c r="C205" t="str">
        <f>IF(B205="Shire District",VLOOKUP(A205,counties!A$2:B$271,2,FALSE),"")</f>
        <v>Lancashire</v>
      </c>
      <c r="D205" t="str">
        <f>VLOOKUP($A205,classifications!$A$3:$C$336,3,FALSE)</f>
        <v>Predominantly Urban</v>
      </c>
      <c r="E205" s="59">
        <f>VLOOKUP($A205,'2015'!$L$3:$P$385,E$5,FALSE)</f>
        <v>60.96</v>
      </c>
      <c r="F205" s="59">
        <f>VLOOKUP($A205,'2015'!$L$3:$P$385,F$5,FALSE)</f>
        <v>6.4</v>
      </c>
      <c r="G205" s="59">
        <f>100*VLOOKUP($A205,'2015'!$L$3:$P$385,G$5,FALSE)</f>
        <v>10.498687664042</v>
      </c>
      <c r="I205" s="59">
        <f>VLOOKUP($A205,'2016'!$L$3:$P$385,I$5,FALSE)</f>
        <v>61.54</v>
      </c>
      <c r="J205" s="59">
        <f>VLOOKUP($A205,'2016'!$L$3:$P$385,J$5,FALSE)</f>
        <v>6.18</v>
      </c>
      <c r="K205" s="59">
        <f>100*VLOOKUP($A205,'2016'!$L$3:$P$385,K$5,FALSE)</f>
        <v>10.0422489437764</v>
      </c>
      <c r="M205" s="59">
        <f>VLOOKUP($A205,'2017'!$L$3:$P$385,M$5,FALSE)</f>
        <v>62.23</v>
      </c>
      <c r="N205" s="59">
        <f>VLOOKUP($A205,'2017'!$L$3:$P$385,N$5,FALSE)</f>
        <v>6.25</v>
      </c>
      <c r="O205" s="59">
        <f>100*VLOOKUP($A205,'2017'!$L$3:$P$385,O$5,FALSE)</f>
        <v>10.043387433713601</v>
      </c>
      <c r="Q205" s="59">
        <f>VLOOKUP($A205,'2018'!$L$3:$P$385,Q$5,FALSE)</f>
        <v>62.94</v>
      </c>
      <c r="R205" s="59">
        <f>VLOOKUP($A205,'2018'!$L$3:$P$385,R$5,FALSE)</f>
        <v>5.94</v>
      </c>
      <c r="S205" s="59">
        <f>100*VLOOKUP($A205,'2018'!$L$3:$P$385,S$5,FALSE)</f>
        <v>9.4375595805529091</v>
      </c>
      <c r="U205" s="59">
        <f>VLOOKUP($A205,'2019'!$L$3:$P$385,U$5,FALSE)</f>
        <v>63.83</v>
      </c>
      <c r="V205" s="59">
        <f>VLOOKUP($A205,'2019'!$L$3:$P$385,V$5,FALSE)</f>
        <v>6.14</v>
      </c>
      <c r="W205" s="59">
        <f>100*VLOOKUP($A205,'2019'!$L$3:$P$385,W$5,FALSE)</f>
        <v>9.6193012689957698</v>
      </c>
      <c r="Y205" s="59">
        <f>VLOOKUP($A205,'2020'!$C$3:$G$385,Y$5,FALSE)</f>
        <v>64.430000000000007</v>
      </c>
      <c r="Z205" s="59">
        <f>VLOOKUP($A205,'2020'!$C$3:$G$385,Z$5,FALSE)</f>
        <v>6.27</v>
      </c>
      <c r="AA205" s="59">
        <f>100*VLOOKUP($A205,'2020'!$C$3:$G$385,AA$5,FALSE)</f>
        <v>9.7314915412075091</v>
      </c>
      <c r="AC205" s="59">
        <f>VLOOKUP($A205,'2021'!$C$3:$G$385,AC$5,FALSE)</f>
        <v>65.16</v>
      </c>
      <c r="AD205" s="59">
        <f>VLOOKUP($A205,'2021'!$C$3:$G$385,AD$5,FALSE)</f>
        <v>6</v>
      </c>
      <c r="AE205" s="59">
        <f>100*VLOOKUP($A205,'2021'!$C$3:$G$385,AE$5,FALSE)</f>
        <v>9.2081031307550596</v>
      </c>
    </row>
    <row r="206" spans="1:31" x14ac:dyDescent="0.3">
      <c r="A206" t="s">
        <v>174</v>
      </c>
      <c r="B206" t="str">
        <f>VLOOKUP(A206,class!A$1:B$455,2,FALSE)</f>
        <v>Unitary Authority</v>
      </c>
      <c r="C206" t="str">
        <f>IF(B206="Shire District",VLOOKUP(A206,counties!A$2:B$271,2,FALSE),"")</f>
        <v/>
      </c>
      <c r="D206" t="str">
        <f>VLOOKUP($A206,classifications!$A$3:$C$336,3,FALSE)</f>
        <v>Predominantly Urban</v>
      </c>
      <c r="E206" s="59">
        <f>VLOOKUP($A206,'2015'!$L$3:$P$385,E$5,FALSE)</f>
        <v>68.67</v>
      </c>
      <c r="F206" s="59">
        <f>VLOOKUP($A206,'2015'!$L$3:$P$385,F$5,FALSE)</f>
        <v>11.5</v>
      </c>
      <c r="G206" s="59">
        <f>100*VLOOKUP($A206,'2015'!$L$3:$P$385,G$5,FALSE)</f>
        <v>16.746759866025901</v>
      </c>
      <c r="I206" s="59">
        <f>VLOOKUP($A206,'2016'!$L$3:$P$385,I$5,FALSE)</f>
        <v>69.540000000000006</v>
      </c>
      <c r="J206" s="59">
        <f>VLOOKUP($A206,'2016'!$L$3:$P$385,J$5,FALSE)</f>
        <v>11.67</v>
      </c>
      <c r="K206" s="59">
        <f>100*VLOOKUP($A206,'2016'!$L$3:$P$385,K$5,FALSE)</f>
        <v>16.781708369283898</v>
      </c>
      <c r="M206" s="59">
        <f>VLOOKUP($A206,'2017'!$L$3:$P$385,M$5,FALSE)</f>
        <v>70.59</v>
      </c>
      <c r="N206" s="59">
        <f>VLOOKUP($A206,'2017'!$L$3:$P$385,N$5,FALSE)</f>
        <v>12.23</v>
      </c>
      <c r="O206" s="59">
        <f>100*VLOOKUP($A206,'2017'!$L$3:$P$385,O$5,FALSE)</f>
        <v>17.325400198328399</v>
      </c>
      <c r="Q206" s="59">
        <f>VLOOKUP($A206,'2018'!$L$3:$P$385,Q$5,FALSE)</f>
        <v>71.44</v>
      </c>
      <c r="R206" s="59">
        <f>VLOOKUP($A206,'2018'!$L$3:$P$385,R$5,FALSE)</f>
        <v>12.42</v>
      </c>
      <c r="S206" s="59">
        <f>100*VLOOKUP($A206,'2018'!$L$3:$P$385,S$5,FALSE)</f>
        <v>17.385218365061601</v>
      </c>
      <c r="U206" s="59">
        <f>VLOOKUP($A206,'2019'!$L$3:$P$385,U$5,FALSE)</f>
        <v>72.510000000000005</v>
      </c>
      <c r="V206" s="59">
        <f>VLOOKUP($A206,'2019'!$L$3:$P$385,V$5,FALSE)</f>
        <v>13.24</v>
      </c>
      <c r="W206" s="59">
        <f>100*VLOOKUP($A206,'2019'!$L$3:$P$385,W$5,FALSE)</f>
        <v>18.2595504068404</v>
      </c>
      <c r="Y206" s="59">
        <f>VLOOKUP($A206,'2020'!$C$3:$G$385,Y$5,FALSE)</f>
        <v>73.459999999999994</v>
      </c>
      <c r="Z206" s="59">
        <f>VLOOKUP($A206,'2020'!$C$3:$G$385,Z$5,FALSE)</f>
        <v>13.98</v>
      </c>
      <c r="AA206" s="59">
        <f>100*VLOOKUP($A206,'2020'!$C$3:$G$385,AA$5,FALSE)</f>
        <v>19.0307650421998</v>
      </c>
      <c r="AC206" s="59">
        <f>VLOOKUP($A206,'2021'!$C$3:$G$385,AC$5,FALSE)</f>
        <v>74.12</v>
      </c>
      <c r="AD206" s="59">
        <f>VLOOKUP($A206,'2021'!$C$3:$G$385,AD$5,FALSE)</f>
        <v>14.37</v>
      </c>
      <c r="AE206" s="59">
        <f>100*VLOOKUP($A206,'2021'!$C$3:$G$385,AE$5,FALSE)</f>
        <v>19.387479762547201</v>
      </c>
    </row>
    <row r="207" spans="1:31" x14ac:dyDescent="0.3">
      <c r="A207" t="s">
        <v>385</v>
      </c>
      <c r="B207" t="str">
        <f>VLOOKUP(A207,class!A$1:B$455,2,FALSE)</f>
        <v>London Borough</v>
      </c>
      <c r="C207" t="str">
        <f>IF(B207="Shire District",VLOOKUP(A207,counties!A$2:B$271,2,FALSE),"")</f>
        <v/>
      </c>
      <c r="D207" t="str">
        <f>VLOOKUP($A207,classifications!$A$3:$C$336,3,FALSE)</f>
        <v>Predominantly Urban</v>
      </c>
      <c r="E207" s="59">
        <f>VLOOKUP($A207,'2015'!$L$3:$P$385,E$5,FALSE)</f>
        <v>102.22</v>
      </c>
      <c r="F207" s="59">
        <f>VLOOKUP($A207,'2015'!$L$3:$P$385,F$5,FALSE)</f>
        <v>8.35</v>
      </c>
      <c r="G207" s="59">
        <f>100*VLOOKUP($A207,'2015'!$L$3:$P$385,G$5,FALSE)</f>
        <v>8.1686558403443499</v>
      </c>
      <c r="I207" s="59">
        <f>VLOOKUP($A207,'2016'!$L$3:$P$385,I$5,FALSE)</f>
        <v>102.62</v>
      </c>
      <c r="J207" s="59">
        <f>VLOOKUP($A207,'2016'!$L$3:$P$385,J$5,FALSE)</f>
        <v>8.26</v>
      </c>
      <c r="K207" s="59">
        <f>100*VLOOKUP($A207,'2016'!$L$3:$P$385,K$5,FALSE)</f>
        <v>8.0491132332878603</v>
      </c>
      <c r="M207" s="59">
        <f>VLOOKUP($A207,'2017'!$L$3:$P$385,M$5,FALSE)</f>
        <v>103.11</v>
      </c>
      <c r="N207" s="59">
        <f>VLOOKUP($A207,'2017'!$L$3:$P$385,N$5,FALSE)</f>
        <v>8.27</v>
      </c>
      <c r="O207" s="59">
        <f>100*VLOOKUP($A207,'2017'!$L$3:$P$385,O$5,FALSE)</f>
        <v>8.0205605663854094</v>
      </c>
      <c r="Q207" s="59">
        <f>VLOOKUP($A207,'2018'!$L$3:$P$385,Q$5,FALSE)</f>
        <v>103.84</v>
      </c>
      <c r="R207" s="59">
        <f>VLOOKUP($A207,'2018'!$L$3:$P$385,R$5,FALSE)</f>
        <v>8.68</v>
      </c>
      <c r="S207" s="59">
        <f>100*VLOOKUP($A207,'2018'!$L$3:$P$385,S$5,FALSE)</f>
        <v>8.3590138674884411</v>
      </c>
      <c r="U207" s="59">
        <f>VLOOKUP($A207,'2019'!$L$3:$P$385,U$5,FALSE)</f>
        <v>105.02</v>
      </c>
      <c r="V207" s="59">
        <f>VLOOKUP($A207,'2019'!$L$3:$P$385,V$5,FALSE)</f>
        <v>9.65</v>
      </c>
      <c r="W207" s="59">
        <f>100*VLOOKUP($A207,'2019'!$L$3:$P$385,W$5,FALSE)</f>
        <v>9.1887259569605799</v>
      </c>
      <c r="Y207" s="59">
        <f>VLOOKUP($A207,'2020'!$C$3:$G$385,Y$5,FALSE)</f>
        <v>105.74</v>
      </c>
      <c r="Z207" s="59">
        <f>VLOOKUP($A207,'2020'!$C$3:$G$385,Z$5,FALSE)</f>
        <v>10.07</v>
      </c>
      <c r="AA207" s="59">
        <f>100*VLOOKUP($A207,'2020'!$C$3:$G$385,AA$5,FALSE)</f>
        <v>9.5233591829014603</v>
      </c>
      <c r="AC207" s="59">
        <f>VLOOKUP($A207,'2021'!$C$3:$G$385,AC$5,FALSE)</f>
        <v>106.66</v>
      </c>
      <c r="AD207" s="59">
        <f>VLOOKUP($A207,'2021'!$C$3:$G$385,AD$5,FALSE)</f>
        <v>10.99</v>
      </c>
      <c r="AE207" s="59">
        <f>100*VLOOKUP($A207,'2021'!$C$3:$G$385,AE$5,FALSE)</f>
        <v>10.3037689855616</v>
      </c>
    </row>
    <row r="208" spans="1:31" x14ac:dyDescent="0.3">
      <c r="A208" t="s">
        <v>127</v>
      </c>
      <c r="B208" t="str">
        <f>VLOOKUP(A208,class!A$1:B$455,2,FALSE)</f>
        <v>Unitary Authority</v>
      </c>
      <c r="C208" t="str">
        <f>IF(B208="Shire District",VLOOKUP(A208,counties!A$2:B$271,2,FALSE),"")</f>
        <v/>
      </c>
      <c r="D208" t="str">
        <f>VLOOKUP($A208,classifications!$A$3:$C$336,3,FALSE)</f>
        <v>Urban with Significant Rural</v>
      </c>
      <c r="E208" s="59">
        <f>VLOOKUP($A208,'2015'!$L$3:$P$385,E$5,FALSE)</f>
        <v>63</v>
      </c>
      <c r="F208" s="59">
        <f>VLOOKUP($A208,'2015'!$L$3:$P$385,F$5,FALSE)</f>
        <v>3.59</v>
      </c>
      <c r="G208" s="59">
        <f>100*VLOOKUP($A208,'2015'!$L$3:$P$385,G$5,FALSE)</f>
        <v>5.6984126984126995</v>
      </c>
      <c r="I208" s="59">
        <f>VLOOKUP($A208,'2016'!$L$3:$P$385,I$5,FALSE)</f>
        <v>63.34</v>
      </c>
      <c r="J208" s="59">
        <f>VLOOKUP($A208,'2016'!$L$3:$P$385,J$5,FALSE)</f>
        <v>3.09</v>
      </c>
      <c r="K208" s="59">
        <f>100*VLOOKUP($A208,'2016'!$L$3:$P$385,K$5,FALSE)</f>
        <v>4.8784338490685197</v>
      </c>
      <c r="M208" s="59">
        <f>VLOOKUP($A208,'2017'!$L$3:$P$385,M$5,FALSE)</f>
        <v>63.72</v>
      </c>
      <c r="N208" s="59">
        <f>VLOOKUP($A208,'2017'!$L$3:$P$385,N$5,FALSE)</f>
        <v>3</v>
      </c>
      <c r="O208" s="59">
        <f>100*VLOOKUP($A208,'2017'!$L$3:$P$385,O$5,FALSE)</f>
        <v>4.70809792843691</v>
      </c>
      <c r="Q208" s="59">
        <f>VLOOKUP($A208,'2018'!$L$3:$P$385,Q$5,FALSE)</f>
        <v>64.2</v>
      </c>
      <c r="R208" s="59">
        <f>VLOOKUP($A208,'2018'!$L$3:$P$385,R$5,FALSE)</f>
        <v>3.01</v>
      </c>
      <c r="S208" s="59">
        <f>100*VLOOKUP($A208,'2018'!$L$3:$P$385,S$5,FALSE)</f>
        <v>4.6884735202492198</v>
      </c>
      <c r="U208" s="59">
        <f>VLOOKUP($A208,'2019'!$L$3:$P$385,U$5,FALSE)</f>
        <v>64.66</v>
      </c>
      <c r="V208" s="59">
        <f>VLOOKUP($A208,'2019'!$L$3:$P$385,V$5,FALSE)</f>
        <v>3.13</v>
      </c>
      <c r="W208" s="59">
        <f>100*VLOOKUP($A208,'2019'!$L$3:$P$385,W$5,FALSE)</f>
        <v>4.8407052273430295</v>
      </c>
      <c r="Y208" s="59">
        <f>VLOOKUP($A208,'2020'!$C$3:$G$385,Y$5,FALSE)</f>
        <v>64.98</v>
      </c>
      <c r="Z208" s="59">
        <f>VLOOKUP($A208,'2020'!$C$3:$G$385,Z$5,FALSE)</f>
        <v>2.87</v>
      </c>
      <c r="AA208" s="59">
        <f>100*VLOOKUP($A208,'2020'!$C$3:$G$385,AA$5,FALSE)</f>
        <v>4.4167436134195093</v>
      </c>
      <c r="AC208" s="59">
        <f>VLOOKUP($A208,'2021'!$C$3:$G$385,AC$5,FALSE)</f>
        <v>65.31</v>
      </c>
      <c r="AD208" s="59">
        <f>VLOOKUP($A208,'2021'!$C$3:$G$385,AD$5,FALSE)</f>
        <v>2.89</v>
      </c>
      <c r="AE208" s="59">
        <f>100*VLOOKUP($A208,'2021'!$C$3:$G$385,AE$5,FALSE)</f>
        <v>4.4250497626703398</v>
      </c>
    </row>
    <row r="209" spans="1:31" x14ac:dyDescent="0.3">
      <c r="A209" t="s">
        <v>321</v>
      </c>
      <c r="B209" t="str">
        <f>VLOOKUP(A209,class!A$1:B$455,2,FALSE)</f>
        <v>Shire District</v>
      </c>
      <c r="C209" t="str">
        <f>IF(B209="Shire District",VLOOKUP(A209,counties!A$2:B$271,2,FALSE),"")</f>
        <v>Worcestershire</v>
      </c>
      <c r="D209" t="str">
        <f>VLOOKUP($A209,classifications!$A$3:$C$336,3,FALSE)</f>
        <v>Predominantly Urban</v>
      </c>
      <c r="E209" s="59">
        <f>VLOOKUP($A209,'2015'!$L$3:$P$385,E$5,FALSE)</f>
        <v>35.82</v>
      </c>
      <c r="F209" s="59">
        <f>VLOOKUP($A209,'2015'!$L$3:$P$385,F$5,FALSE)</f>
        <v>1.26</v>
      </c>
      <c r="G209" s="59">
        <f>100*VLOOKUP($A209,'2015'!$L$3:$P$385,G$5,FALSE)</f>
        <v>3.5175879396984904</v>
      </c>
      <c r="I209" s="59">
        <f>VLOOKUP($A209,'2016'!$L$3:$P$385,I$5,FALSE)</f>
        <v>36.049999999999997</v>
      </c>
      <c r="J209" s="59">
        <f>VLOOKUP($A209,'2016'!$L$3:$P$385,J$5,FALSE)</f>
        <v>1.24</v>
      </c>
      <c r="K209" s="59">
        <f>100*VLOOKUP($A209,'2016'!$L$3:$P$385,K$5,FALSE)</f>
        <v>3.4396671289875198</v>
      </c>
      <c r="M209" s="59">
        <f>VLOOKUP($A209,'2017'!$L$3:$P$385,M$5,FALSE)</f>
        <v>36.229999999999997</v>
      </c>
      <c r="N209" s="59">
        <f>VLOOKUP($A209,'2017'!$L$3:$P$385,N$5,FALSE)</f>
        <v>1.0900000000000001</v>
      </c>
      <c r="O209" s="59">
        <f>100*VLOOKUP($A209,'2017'!$L$3:$P$385,O$5,FALSE)</f>
        <v>3.0085564449351399</v>
      </c>
      <c r="Q209" s="59">
        <f>VLOOKUP($A209,'2018'!$L$3:$P$385,Q$5,FALSE)</f>
        <v>36.39</v>
      </c>
      <c r="R209" s="59">
        <f>VLOOKUP($A209,'2018'!$L$3:$P$385,R$5,FALSE)</f>
        <v>0.71</v>
      </c>
      <c r="S209" s="59">
        <f>100*VLOOKUP($A209,'2018'!$L$3:$P$385,S$5,FALSE)</f>
        <v>1.9510854630393</v>
      </c>
      <c r="U209" s="59">
        <f>VLOOKUP($A209,'2019'!$L$3:$P$385,U$5,FALSE)</f>
        <v>36.81</v>
      </c>
      <c r="V209" s="59">
        <f>VLOOKUP($A209,'2019'!$L$3:$P$385,V$5,FALSE)</f>
        <v>0.91</v>
      </c>
      <c r="W209" s="59">
        <f>100*VLOOKUP($A209,'2019'!$L$3:$P$385,W$5,FALSE)</f>
        <v>2.4721543058951401</v>
      </c>
      <c r="Y209" s="59">
        <f>VLOOKUP($A209,'2020'!$C$3:$G$385,Y$5,FALSE)</f>
        <v>37.200000000000003</v>
      </c>
      <c r="Z209" s="59">
        <f>VLOOKUP($A209,'2020'!$C$3:$G$385,Z$5,FALSE)</f>
        <v>1.1499999999999999</v>
      </c>
      <c r="AA209" s="59">
        <f>100*VLOOKUP($A209,'2020'!$C$3:$G$385,AA$5,FALSE)</f>
        <v>3.09139784946237</v>
      </c>
      <c r="AC209" s="59">
        <f>VLOOKUP($A209,'2021'!$C$3:$G$385,AC$5,FALSE)</f>
        <v>37.450000000000003</v>
      </c>
      <c r="AD209" s="59">
        <f>VLOOKUP($A209,'2021'!$C$3:$G$385,AD$5,FALSE)</f>
        <v>1.34</v>
      </c>
      <c r="AE209" s="59">
        <f>100*VLOOKUP($A209,'2021'!$C$3:$G$385,AE$5,FALSE)</f>
        <v>3.5781041388518</v>
      </c>
    </row>
    <row r="210" spans="1:31" x14ac:dyDescent="0.3">
      <c r="A210" t="s">
        <v>305</v>
      </c>
      <c r="B210" t="str">
        <f>VLOOKUP(A210,class!A$1:B$455,2,FALSE)</f>
        <v>Shire District</v>
      </c>
      <c r="C210" t="str">
        <f>IF(B210="Shire District",VLOOKUP(A210,counties!A$2:B$271,2,FALSE),"")</f>
        <v>Surrey</v>
      </c>
      <c r="D210" t="str">
        <f>VLOOKUP($A210,classifications!$A$3:$C$336,3,FALSE)</f>
        <v>Predominantly Urban</v>
      </c>
      <c r="E210" s="59">
        <f>VLOOKUP($A210,'2015'!$L$3:$P$385,E$5,FALSE)</f>
        <v>59.05</v>
      </c>
      <c r="F210" s="59">
        <f>VLOOKUP($A210,'2015'!$L$3:$P$385,F$5,FALSE)</f>
        <v>4.5599999999999996</v>
      </c>
      <c r="G210" s="59">
        <f>100*VLOOKUP($A210,'2015'!$L$3:$P$385,G$5,FALSE)</f>
        <v>7.7222692633361598</v>
      </c>
      <c r="I210" s="59">
        <f>VLOOKUP($A210,'2016'!$L$3:$P$385,I$5,FALSE)</f>
        <v>59.66</v>
      </c>
      <c r="J210" s="59">
        <f>VLOOKUP($A210,'2016'!$L$3:$P$385,J$5,FALSE)</f>
        <v>4.53</v>
      </c>
      <c r="K210" s="59">
        <f>100*VLOOKUP($A210,'2016'!$L$3:$P$385,K$5,FALSE)</f>
        <v>7.5930271538719394</v>
      </c>
      <c r="M210" s="59">
        <f>VLOOKUP($A210,'2017'!$L$3:$P$385,M$5,FALSE)</f>
        <v>60.23</v>
      </c>
      <c r="N210" s="59">
        <f>VLOOKUP($A210,'2017'!$L$3:$P$385,N$5,FALSE)</f>
        <v>4.6399999999999997</v>
      </c>
      <c r="O210" s="59">
        <f>100*VLOOKUP($A210,'2017'!$L$3:$P$385,O$5,FALSE)</f>
        <v>7.70380209198074</v>
      </c>
      <c r="Q210" s="59">
        <f>VLOOKUP($A210,'2018'!$L$3:$P$385,Q$5,FALSE)</f>
        <v>60.82</v>
      </c>
      <c r="R210" s="59">
        <f>VLOOKUP($A210,'2018'!$L$3:$P$385,R$5,FALSE)</f>
        <v>4.5999999999999996</v>
      </c>
      <c r="S210" s="59">
        <f>100*VLOOKUP($A210,'2018'!$L$3:$P$385,S$5,FALSE)</f>
        <v>7.5633015455442303</v>
      </c>
      <c r="U210" s="59">
        <f>VLOOKUP($A210,'2019'!$L$3:$P$385,U$5,FALSE)</f>
        <v>61.43</v>
      </c>
      <c r="V210" s="59">
        <f>VLOOKUP($A210,'2019'!$L$3:$P$385,V$5,FALSE)</f>
        <v>4.5999999999999996</v>
      </c>
      <c r="W210" s="59">
        <f>100*VLOOKUP($A210,'2019'!$L$3:$P$385,W$5,FALSE)</f>
        <v>7.4881979488849097</v>
      </c>
      <c r="Y210" s="59">
        <f>VLOOKUP($A210,'2020'!$C$3:$G$385,Y$5,FALSE)</f>
        <v>61.76</v>
      </c>
      <c r="Z210" s="59">
        <f>VLOOKUP($A210,'2020'!$C$3:$G$385,Z$5,FALSE)</f>
        <v>4.6399999999999997</v>
      </c>
      <c r="AA210" s="59">
        <f>100*VLOOKUP($A210,'2020'!$C$3:$G$385,AA$5,FALSE)</f>
        <v>7.5129533678756495</v>
      </c>
      <c r="AC210" s="59">
        <f>VLOOKUP($A210,'2021'!$C$3:$G$385,AC$5,FALSE)</f>
        <v>62.52</v>
      </c>
      <c r="AD210" s="59">
        <f>VLOOKUP($A210,'2021'!$C$3:$G$385,AD$5,FALSE)</f>
        <v>4.92</v>
      </c>
      <c r="AE210" s="59">
        <f>100*VLOOKUP($A210,'2021'!$C$3:$G$385,AE$5,FALSE)</f>
        <v>7.869481765834931</v>
      </c>
    </row>
    <row r="211" spans="1:31" x14ac:dyDescent="0.3">
      <c r="A211" t="s">
        <v>77</v>
      </c>
      <c r="B211" t="str">
        <f>VLOOKUP(A211,class!A$1:B$455,2,FALSE)</f>
        <v>Shire District</v>
      </c>
      <c r="C211" t="str">
        <f>IF(B211="Shire District",VLOOKUP(A211,counties!A$2:B$271,2,FALSE),"")</f>
        <v>Lancashire</v>
      </c>
      <c r="D211" t="str">
        <f>VLOOKUP($A211,classifications!$A$3:$C$336,3,FALSE)</f>
        <v>Predominantly Rural</v>
      </c>
      <c r="E211" s="59">
        <f>VLOOKUP($A211,'2015'!$L$3:$P$385,E$5,FALSE)</f>
        <v>25.53</v>
      </c>
      <c r="F211" s="59">
        <f>VLOOKUP($A211,'2015'!$L$3:$P$385,F$5,FALSE)</f>
        <v>4.6500000000000004</v>
      </c>
      <c r="G211" s="59">
        <f>100*VLOOKUP($A211,'2015'!$L$3:$P$385,G$5,FALSE)</f>
        <v>18.213866039953</v>
      </c>
      <c r="I211" s="59">
        <f>VLOOKUP($A211,'2016'!$L$3:$P$385,I$5,FALSE)</f>
        <v>25.88</v>
      </c>
      <c r="J211" s="59">
        <f>VLOOKUP($A211,'2016'!$L$3:$P$385,J$5,FALSE)</f>
        <v>4.34</v>
      </c>
      <c r="K211" s="59">
        <f>100*VLOOKUP($A211,'2016'!$L$3:$P$385,K$5,FALSE)</f>
        <v>16.769706336939699</v>
      </c>
      <c r="M211" s="59">
        <f>VLOOKUP($A211,'2017'!$L$3:$P$385,M$5,FALSE)</f>
        <v>26.27</v>
      </c>
      <c r="N211" s="59">
        <f>VLOOKUP($A211,'2017'!$L$3:$P$385,N$5,FALSE)</f>
        <v>4.3600000000000003</v>
      </c>
      <c r="O211" s="59">
        <f>100*VLOOKUP($A211,'2017'!$L$3:$P$385,O$5,FALSE)</f>
        <v>16.596878568709599</v>
      </c>
      <c r="Q211" s="59">
        <f>VLOOKUP($A211,'2018'!$L$3:$P$385,Q$5,FALSE)</f>
        <v>26.66</v>
      </c>
      <c r="R211" s="59">
        <f>VLOOKUP($A211,'2018'!$L$3:$P$385,R$5,FALSE)</f>
        <v>3.89</v>
      </c>
      <c r="S211" s="59">
        <f>100*VLOOKUP($A211,'2018'!$L$3:$P$385,S$5,FALSE)</f>
        <v>14.591147786946701</v>
      </c>
      <c r="U211" s="59">
        <f>VLOOKUP($A211,'2019'!$L$3:$P$385,U$5,FALSE)</f>
        <v>27.05</v>
      </c>
      <c r="V211" s="59">
        <f>VLOOKUP($A211,'2019'!$L$3:$P$385,V$5,FALSE)</f>
        <v>3.9</v>
      </c>
      <c r="W211" s="59">
        <f>100*VLOOKUP($A211,'2019'!$L$3:$P$385,W$5,FALSE)</f>
        <v>14.417744916820698</v>
      </c>
      <c r="Y211" s="59">
        <f>VLOOKUP($A211,'2020'!$C$3:$G$385,Y$5,FALSE)</f>
        <v>27.55</v>
      </c>
      <c r="Z211" s="59">
        <f>VLOOKUP($A211,'2020'!$C$3:$G$385,Z$5,FALSE)</f>
        <v>4.1900000000000004</v>
      </c>
      <c r="AA211" s="59">
        <f>100*VLOOKUP($A211,'2020'!$C$3:$G$385,AA$5,FALSE)</f>
        <v>15.2087114337568</v>
      </c>
      <c r="AC211" s="59">
        <f>VLOOKUP($A211,'2021'!$C$3:$G$385,AC$5,FALSE)</f>
        <v>27.99</v>
      </c>
      <c r="AD211" s="59">
        <f>VLOOKUP($A211,'2021'!$C$3:$G$385,AD$5,FALSE)</f>
        <v>4.08</v>
      </c>
      <c r="AE211" s="59">
        <f>100*VLOOKUP($A211,'2021'!$C$3:$G$385,AE$5,FALSE)</f>
        <v>14.5766345123258</v>
      </c>
    </row>
    <row r="212" spans="1:31" x14ac:dyDescent="0.3">
      <c r="A212" t="s">
        <v>386</v>
      </c>
      <c r="B212" t="str">
        <f>VLOOKUP(A212,class!A$1:B$455,2,FALSE)</f>
        <v>London Borough</v>
      </c>
      <c r="C212" t="str">
        <f>IF(B212="Shire District",VLOOKUP(A212,counties!A$2:B$271,2,FALSE),"")</f>
        <v/>
      </c>
      <c r="D212" t="str">
        <f>VLOOKUP($A212,classifications!$A$3:$C$336,3,FALSE)</f>
        <v>Predominantly Urban</v>
      </c>
      <c r="E212" s="59">
        <f>VLOOKUP($A212,'2015'!$L$3:$P$385,E$5,FALSE)</f>
        <v>83.08</v>
      </c>
      <c r="F212" s="59">
        <f>VLOOKUP($A212,'2015'!$L$3:$P$385,F$5,FALSE)</f>
        <v>5.21</v>
      </c>
      <c r="G212" s="59">
        <f>100*VLOOKUP($A212,'2015'!$L$3:$P$385,G$5,FALSE)</f>
        <v>6.2710640346653799</v>
      </c>
      <c r="I212" s="59">
        <f>VLOOKUP($A212,'2016'!$L$3:$P$385,I$5,FALSE)</f>
        <v>83.54</v>
      </c>
      <c r="J212" s="59">
        <f>VLOOKUP($A212,'2016'!$L$3:$P$385,J$5,FALSE)</f>
        <v>5.35</v>
      </c>
      <c r="K212" s="59">
        <f>100*VLOOKUP($A212,'2016'!$L$3:$P$385,K$5,FALSE)</f>
        <v>6.4041177878860402</v>
      </c>
      <c r="M212" s="59">
        <f>VLOOKUP($A212,'2017'!$L$3:$P$385,M$5,FALSE)</f>
        <v>84.13</v>
      </c>
      <c r="N212" s="59">
        <f>VLOOKUP($A212,'2017'!$L$3:$P$385,N$5,FALSE)</f>
        <v>5.95</v>
      </c>
      <c r="O212" s="59">
        <f>100*VLOOKUP($A212,'2017'!$L$3:$P$385,O$5,FALSE)</f>
        <v>7.0723879709972692</v>
      </c>
      <c r="Q212" s="59">
        <f>VLOOKUP($A212,'2018'!$L$3:$P$385,Q$5,FALSE)</f>
        <v>84.46</v>
      </c>
      <c r="R212" s="59">
        <f>VLOOKUP($A212,'2018'!$L$3:$P$385,R$5,FALSE)</f>
        <v>6.21</v>
      </c>
      <c r="S212" s="59">
        <f>100*VLOOKUP($A212,'2018'!$L$3:$P$385,S$5,FALSE)</f>
        <v>7.3525929434051607</v>
      </c>
      <c r="U212" s="59">
        <f>VLOOKUP($A212,'2019'!$L$3:$P$385,U$5,FALSE)</f>
        <v>84.81</v>
      </c>
      <c r="V212" s="59">
        <f>VLOOKUP($A212,'2019'!$L$3:$P$385,V$5,FALSE)</f>
        <v>6.44</v>
      </c>
      <c r="W212" s="59">
        <f>100*VLOOKUP($A212,'2019'!$L$3:$P$385,W$5,FALSE)</f>
        <v>7.5934441693196604</v>
      </c>
      <c r="Y212" s="59">
        <f>VLOOKUP($A212,'2020'!$C$3:$G$385,Y$5,FALSE)</f>
        <v>84.96</v>
      </c>
      <c r="Z212" s="59">
        <f>VLOOKUP($A212,'2020'!$C$3:$G$385,Z$5,FALSE)</f>
        <v>6.54</v>
      </c>
      <c r="AA212" s="59">
        <f>100*VLOOKUP($A212,'2020'!$C$3:$G$385,AA$5,FALSE)</f>
        <v>7.6977401129943503</v>
      </c>
      <c r="AC212" s="59">
        <f>VLOOKUP($A212,'2021'!$C$3:$G$385,AC$5,FALSE)</f>
        <v>85.18</v>
      </c>
      <c r="AD212" s="59">
        <f>VLOOKUP($A212,'2021'!$C$3:$G$385,AD$5,FALSE)</f>
        <v>6.74</v>
      </c>
      <c r="AE212" s="59">
        <f>100*VLOOKUP($A212,'2021'!$C$3:$G$385,AE$5,FALSE)</f>
        <v>7.9126555529467</v>
      </c>
    </row>
    <row r="213" spans="1:31" x14ac:dyDescent="0.3">
      <c r="A213" t="s">
        <v>78</v>
      </c>
      <c r="B213" t="str">
        <f>VLOOKUP(A213,class!A$1:B$455,2,FALSE)</f>
        <v>Shire District</v>
      </c>
      <c r="C213" t="str">
        <f>IF(B213="Shire District",VLOOKUP(A213,counties!A$2:B$271,2,FALSE),"")</f>
        <v>North Yorkshire</v>
      </c>
      <c r="D213" t="str">
        <f>VLOOKUP($A213,classifications!$A$3:$C$336,3,FALSE)</f>
        <v>Predominantly Rural</v>
      </c>
      <c r="E213" s="59">
        <f>VLOOKUP($A213,'2015'!$L$3:$P$385,E$5,FALSE)</f>
        <v>22.91</v>
      </c>
      <c r="F213" s="59">
        <f>VLOOKUP($A213,'2015'!$L$3:$P$385,F$5,FALSE)</f>
        <v>10.51</v>
      </c>
      <c r="G213" s="59">
        <f>100*VLOOKUP($A213,'2015'!$L$3:$P$385,G$5,FALSE)</f>
        <v>45.875163683980801</v>
      </c>
      <c r="I213" s="59">
        <f>VLOOKUP($A213,'2016'!$L$3:$P$385,I$5,FALSE)</f>
        <v>23.06</v>
      </c>
      <c r="J213" s="59">
        <f>VLOOKUP($A213,'2016'!$L$3:$P$385,J$5,FALSE)</f>
        <v>10.31</v>
      </c>
      <c r="K213" s="59">
        <f>100*VLOOKUP($A213,'2016'!$L$3:$P$385,K$5,FALSE)</f>
        <v>44.709453599306201</v>
      </c>
      <c r="M213" s="59">
        <f>VLOOKUP($A213,'2017'!$L$3:$P$385,M$5,FALSE)</f>
        <v>23.27</v>
      </c>
      <c r="N213" s="59">
        <f>VLOOKUP($A213,'2017'!$L$3:$P$385,N$5,FALSE)</f>
        <v>10.29</v>
      </c>
      <c r="O213" s="59">
        <f>100*VLOOKUP($A213,'2017'!$L$3:$P$385,O$5,FALSE)</f>
        <v>44.220025784271598</v>
      </c>
      <c r="Q213" s="59">
        <f>VLOOKUP($A213,'2018'!$L$3:$P$385,Q$5,FALSE)</f>
        <v>23.47</v>
      </c>
      <c r="R213" s="59">
        <f>VLOOKUP($A213,'2018'!$L$3:$P$385,R$5,FALSE)</f>
        <v>10.44</v>
      </c>
      <c r="S213" s="59">
        <f>100*VLOOKUP($A213,'2018'!$L$3:$P$385,S$5,FALSE)</f>
        <v>44.4823178525778</v>
      </c>
      <c r="U213" s="59">
        <f>VLOOKUP($A213,'2019'!$L$3:$P$385,U$5,FALSE)</f>
        <v>23.62</v>
      </c>
      <c r="V213" s="59">
        <f>VLOOKUP($A213,'2019'!$L$3:$P$385,V$5,FALSE)</f>
        <v>10.55</v>
      </c>
      <c r="W213" s="59">
        <f>100*VLOOKUP($A213,'2019'!$L$3:$P$385,W$5,FALSE)</f>
        <v>44.665537679932299</v>
      </c>
      <c r="Y213" s="59">
        <f>VLOOKUP($A213,'2020'!$C$3:$G$385,Y$5,FALSE)</f>
        <v>23.65</v>
      </c>
      <c r="Z213" s="59">
        <f>VLOOKUP($A213,'2020'!$C$3:$G$385,Z$5,FALSE)</f>
        <v>10.54</v>
      </c>
      <c r="AA213" s="59">
        <f>100*VLOOKUP($A213,'2020'!$C$3:$G$385,AA$5,FALSE)</f>
        <v>44.566596194503198</v>
      </c>
      <c r="AC213" s="59">
        <f>VLOOKUP($A213,'2021'!$C$3:$G$385,AC$5,FALSE)</f>
        <v>23.67</v>
      </c>
      <c r="AD213" s="59">
        <f>VLOOKUP($A213,'2021'!$C$3:$G$385,AD$5,FALSE)</f>
        <v>10.52</v>
      </c>
      <c r="AE213" s="59">
        <f>100*VLOOKUP($A213,'2021'!$C$3:$G$385,AE$5,FALSE)</f>
        <v>44.4444444444444</v>
      </c>
    </row>
    <row r="214" spans="1:31" x14ac:dyDescent="0.3">
      <c r="A214" t="s">
        <v>328</v>
      </c>
      <c r="B214" t="str">
        <f>VLOOKUP(A214,class!A$1:B$455,2,FALSE)</f>
        <v>Metropolitan District</v>
      </c>
      <c r="C214" t="str">
        <f>IF(B214="Shire District",VLOOKUP(A214,counties!A$2:B$271,2,FALSE),"")</f>
        <v/>
      </c>
      <c r="D214" t="str">
        <f>VLOOKUP($A214,classifications!$A$3:$C$336,3,FALSE)</f>
        <v>Predominantly Urban</v>
      </c>
      <c r="E214" s="59">
        <f>VLOOKUP($A214,'2015'!$L$3:$P$385,E$5,FALSE)</f>
        <v>92.1</v>
      </c>
      <c r="F214" s="59">
        <f>VLOOKUP($A214,'2015'!$L$3:$P$385,F$5,FALSE)</f>
        <v>4.17</v>
      </c>
      <c r="G214" s="59">
        <f>100*VLOOKUP($A214,'2015'!$L$3:$P$385,G$5,FALSE)</f>
        <v>4.5276872964169401</v>
      </c>
      <c r="I214" s="59">
        <f>VLOOKUP($A214,'2016'!$L$3:$P$385,I$5,FALSE)</f>
        <v>92.71</v>
      </c>
      <c r="J214" s="59">
        <f>VLOOKUP($A214,'2016'!$L$3:$P$385,J$5,FALSE)</f>
        <v>3.94</v>
      </c>
      <c r="K214" s="59">
        <f>100*VLOOKUP($A214,'2016'!$L$3:$P$385,K$5,FALSE)</f>
        <v>4.2498112393485101</v>
      </c>
      <c r="M214" s="59">
        <f>VLOOKUP($A214,'2017'!$L$3:$P$385,M$5,FALSE)</f>
        <v>93.26</v>
      </c>
      <c r="N214" s="59">
        <f>VLOOKUP($A214,'2017'!$L$3:$P$385,N$5,FALSE)</f>
        <v>3.86</v>
      </c>
      <c r="O214" s="59">
        <f>100*VLOOKUP($A214,'2017'!$L$3:$P$385,O$5,FALSE)</f>
        <v>4.1389663306884001</v>
      </c>
      <c r="Q214" s="59">
        <f>VLOOKUP($A214,'2018'!$L$3:$P$385,Q$5,FALSE)</f>
        <v>93.71</v>
      </c>
      <c r="R214" s="59">
        <f>VLOOKUP($A214,'2018'!$L$3:$P$385,R$5,FALSE)</f>
        <v>3.46</v>
      </c>
      <c r="S214" s="59">
        <f>100*VLOOKUP($A214,'2018'!$L$3:$P$385,S$5,FALSE)</f>
        <v>3.69224202326326</v>
      </c>
      <c r="U214" s="59">
        <f>VLOOKUP($A214,'2019'!$L$3:$P$385,U$5,FALSE)</f>
        <v>94.4</v>
      </c>
      <c r="V214" s="59">
        <f>VLOOKUP($A214,'2019'!$L$3:$P$385,V$5,FALSE)</f>
        <v>3.56</v>
      </c>
      <c r="W214" s="59">
        <f>100*VLOOKUP($A214,'2019'!$L$3:$P$385,W$5,FALSE)</f>
        <v>3.7711864406779698</v>
      </c>
      <c r="Y214" s="59">
        <f>VLOOKUP($A214,'2020'!$C$3:$G$385,Y$5,FALSE)</f>
        <v>94.87</v>
      </c>
      <c r="Z214" s="59">
        <f>VLOOKUP($A214,'2020'!$C$3:$G$385,Z$5,FALSE)</f>
        <v>3.58</v>
      </c>
      <c r="AA214" s="59">
        <f>100*VLOOKUP($A214,'2020'!$C$3:$G$385,AA$5,FALSE)</f>
        <v>3.7735849056603801</v>
      </c>
      <c r="AC214" s="59">
        <f>VLOOKUP($A214,'2021'!$C$3:$G$385,AC$5,FALSE)</f>
        <v>95.67</v>
      </c>
      <c r="AD214" s="59">
        <f>VLOOKUP($A214,'2021'!$C$3:$G$385,AD$5,FALSE)</f>
        <v>3.89</v>
      </c>
      <c r="AE214" s="59">
        <f>100*VLOOKUP($A214,'2021'!$C$3:$G$385,AE$5,FALSE)</f>
        <v>4.0660604160133795</v>
      </c>
    </row>
    <row r="215" spans="1:31" x14ac:dyDescent="0.3">
      <c r="A215" t="s">
        <v>220</v>
      </c>
      <c r="B215" t="str">
        <f>VLOOKUP(A215,class!A$1:B$455,2,FALSE)</f>
        <v>Shire District</v>
      </c>
      <c r="C215" t="str">
        <f>IF(B215="Shire District",VLOOKUP(A215,counties!A$2:B$271,2,FALSE),"")</f>
        <v>Essex</v>
      </c>
      <c r="D215" t="str">
        <f>VLOOKUP($A215,classifications!$A$3:$C$336,3,FALSE)</f>
        <v>Predominantly Urban</v>
      </c>
      <c r="E215" s="59">
        <f>VLOOKUP($A215,'2015'!$L$3:$P$385,E$5,FALSE)</f>
        <v>35.17</v>
      </c>
      <c r="F215" s="59">
        <f>VLOOKUP($A215,'2015'!$L$3:$P$385,F$5,FALSE)</f>
        <v>3.37</v>
      </c>
      <c r="G215" s="59">
        <f>100*VLOOKUP($A215,'2015'!$L$3:$P$385,G$5,FALSE)</f>
        <v>9.5820301393232903</v>
      </c>
      <c r="I215" s="59">
        <f>VLOOKUP($A215,'2016'!$L$3:$P$385,I$5,FALSE)</f>
        <v>35.35</v>
      </c>
      <c r="J215" s="59">
        <f>VLOOKUP($A215,'2016'!$L$3:$P$385,J$5,FALSE)</f>
        <v>3.31</v>
      </c>
      <c r="K215" s="59">
        <f>100*VLOOKUP($A215,'2016'!$L$3:$P$385,K$5,FALSE)</f>
        <v>9.3635077793493604</v>
      </c>
      <c r="M215" s="59">
        <f>VLOOKUP($A215,'2017'!$L$3:$P$385,M$5,FALSE)</f>
        <v>35.46</v>
      </c>
      <c r="N215" s="59">
        <f>VLOOKUP($A215,'2017'!$L$3:$P$385,N$5,FALSE)</f>
        <v>3.11</v>
      </c>
      <c r="O215" s="59">
        <f>100*VLOOKUP($A215,'2017'!$L$3:$P$385,O$5,FALSE)</f>
        <v>8.7704455724760297</v>
      </c>
      <c r="Q215" s="59">
        <f>VLOOKUP($A215,'2018'!$L$3:$P$385,Q$5,FALSE)</f>
        <v>35.79</v>
      </c>
      <c r="R215" s="59">
        <f>VLOOKUP($A215,'2018'!$L$3:$P$385,R$5,FALSE)</f>
        <v>3.09</v>
      </c>
      <c r="S215" s="59">
        <f>100*VLOOKUP($A215,'2018'!$L$3:$P$385,S$5,FALSE)</f>
        <v>8.6336965632858291</v>
      </c>
      <c r="U215" s="59">
        <f>VLOOKUP($A215,'2019'!$L$3:$P$385,U$5,FALSE)</f>
        <v>36.07</v>
      </c>
      <c r="V215" s="59">
        <f>VLOOKUP($A215,'2019'!$L$3:$P$385,V$5,FALSE)</f>
        <v>3.09</v>
      </c>
      <c r="W215" s="59">
        <f>100*VLOOKUP($A215,'2019'!$L$3:$P$385,W$5,FALSE)</f>
        <v>8.5666759079567498</v>
      </c>
      <c r="Y215" s="59">
        <f>VLOOKUP($A215,'2020'!$C$3:$G$385,Y$5,FALSE)</f>
        <v>36.4</v>
      </c>
      <c r="Z215" s="59">
        <f>VLOOKUP($A215,'2020'!$C$3:$G$385,Z$5,FALSE)</f>
        <v>3</v>
      </c>
      <c r="AA215" s="59">
        <f>100*VLOOKUP($A215,'2020'!$C$3:$G$385,AA$5,FALSE)</f>
        <v>8.2417582417582409</v>
      </c>
      <c r="AC215" s="59">
        <f>VLOOKUP($A215,'2021'!$C$3:$G$385,AC$5,FALSE)</f>
        <v>36.65</v>
      </c>
      <c r="AD215" s="59">
        <f>VLOOKUP($A215,'2021'!$C$3:$G$385,AD$5,FALSE)</f>
        <v>2.82</v>
      </c>
      <c r="AE215" s="59">
        <f>100*VLOOKUP($A215,'2021'!$C$3:$G$385,AE$5,FALSE)</f>
        <v>7.6944065484311093</v>
      </c>
    </row>
    <row r="216" spans="1:31" x14ac:dyDescent="0.3">
      <c r="A216" t="s">
        <v>261</v>
      </c>
      <c r="B216" t="str">
        <f>VLOOKUP(A216,class!A$1:B$455,2,FALSE)</f>
        <v>Shire District</v>
      </c>
      <c r="C216" t="str">
        <f>IF(B216="Shire District",VLOOKUP(A216,counties!A$2:B$271,2,FALSE),"")</f>
        <v>Lancashire</v>
      </c>
      <c r="D216" t="str">
        <f>VLOOKUP($A216,classifications!$A$3:$C$336,3,FALSE)</f>
        <v>Predominantly Urban</v>
      </c>
      <c r="E216" s="59">
        <f>VLOOKUP($A216,'2015'!$L$3:$P$385,E$5,FALSE)</f>
        <v>31.39</v>
      </c>
      <c r="F216" s="59">
        <f>VLOOKUP($A216,'2015'!$L$3:$P$385,F$5,FALSE)</f>
        <v>1.19</v>
      </c>
      <c r="G216" s="59">
        <f>100*VLOOKUP($A216,'2015'!$L$3:$P$385,G$5,FALSE)</f>
        <v>3.79101624721249</v>
      </c>
      <c r="I216" s="59">
        <f>VLOOKUP($A216,'2016'!$L$3:$P$385,I$5,FALSE)</f>
        <v>31.59</v>
      </c>
      <c r="J216" s="59">
        <f>VLOOKUP($A216,'2016'!$L$3:$P$385,J$5,FALSE)</f>
        <v>1.1499999999999999</v>
      </c>
      <c r="K216" s="59">
        <f>100*VLOOKUP($A216,'2016'!$L$3:$P$385,K$5,FALSE)</f>
        <v>3.6403925292814199</v>
      </c>
      <c r="M216" s="59">
        <f>VLOOKUP($A216,'2017'!$L$3:$P$385,M$5,FALSE)</f>
        <v>31.79</v>
      </c>
      <c r="N216" s="59">
        <f>VLOOKUP($A216,'2017'!$L$3:$P$385,N$5,FALSE)</f>
        <v>1.26</v>
      </c>
      <c r="O216" s="59">
        <f>100*VLOOKUP($A216,'2017'!$L$3:$P$385,O$5,FALSE)</f>
        <v>3.9635105379049995</v>
      </c>
      <c r="Q216" s="59">
        <f>VLOOKUP($A216,'2018'!$L$3:$P$385,Q$5,FALSE)</f>
        <v>31.91</v>
      </c>
      <c r="R216" s="59">
        <f>VLOOKUP($A216,'2018'!$L$3:$P$385,R$5,FALSE)</f>
        <v>1.28</v>
      </c>
      <c r="S216" s="59">
        <f>100*VLOOKUP($A216,'2018'!$L$3:$P$385,S$5,FALSE)</f>
        <v>4.0112817298652503</v>
      </c>
      <c r="U216" s="59">
        <f>VLOOKUP($A216,'2019'!$L$3:$P$385,U$5,FALSE)</f>
        <v>32.049999999999997</v>
      </c>
      <c r="V216" s="59">
        <f>VLOOKUP($A216,'2019'!$L$3:$P$385,V$5,FALSE)</f>
        <v>1.33</v>
      </c>
      <c r="W216" s="59">
        <f>100*VLOOKUP($A216,'2019'!$L$3:$P$385,W$5,FALSE)</f>
        <v>4.1497659906396294</v>
      </c>
      <c r="Y216" s="59">
        <f>VLOOKUP($A216,'2020'!$C$3:$G$385,Y$5,FALSE)</f>
        <v>32.159999999999997</v>
      </c>
      <c r="Z216" s="59">
        <f>VLOOKUP($A216,'2020'!$C$3:$G$385,Z$5,FALSE)</f>
        <v>1.34</v>
      </c>
      <c r="AA216" s="59">
        <f>100*VLOOKUP($A216,'2020'!$C$3:$G$385,AA$5,FALSE)</f>
        <v>4.1666666666666696</v>
      </c>
      <c r="AC216" s="59">
        <f>VLOOKUP($A216,'2021'!$C$3:$G$385,AC$5,FALSE)</f>
        <v>32.26</v>
      </c>
      <c r="AD216" s="59">
        <f>VLOOKUP($A216,'2021'!$C$3:$G$385,AD$5,FALSE)</f>
        <v>1.26</v>
      </c>
      <c r="AE216" s="59">
        <f>100*VLOOKUP($A216,'2021'!$C$3:$G$385,AE$5,FALSE)</f>
        <v>3.9057656540607604</v>
      </c>
    </row>
    <row r="217" spans="1:31" x14ac:dyDescent="0.3">
      <c r="A217" t="s">
        <v>79</v>
      </c>
      <c r="B217" t="str">
        <f>VLOOKUP(A217,class!A$1:B$455,2,FALSE)</f>
        <v>Shire District</v>
      </c>
      <c r="C217" t="str">
        <f>IF(B217="Shire District",VLOOKUP(A217,counties!A$2:B$271,2,FALSE),"")</f>
        <v>East Sussex</v>
      </c>
      <c r="D217" t="str">
        <f>VLOOKUP($A217,classifications!$A$3:$C$336,3,FALSE)</f>
        <v>Predominantly Rural</v>
      </c>
      <c r="E217" s="59">
        <f>VLOOKUP($A217,'2015'!$L$3:$P$385,E$5,FALSE)</f>
        <v>44.26</v>
      </c>
      <c r="F217" s="59">
        <f>VLOOKUP($A217,'2015'!$L$3:$P$385,F$5,FALSE)</f>
        <v>11.34</v>
      </c>
      <c r="G217" s="59">
        <f>100*VLOOKUP($A217,'2015'!$L$3:$P$385,G$5,FALSE)</f>
        <v>25.621328513330297</v>
      </c>
      <c r="I217" s="59">
        <f>VLOOKUP($A217,'2016'!$L$3:$P$385,I$5,FALSE)</f>
        <v>44.52</v>
      </c>
      <c r="J217" s="59">
        <f>VLOOKUP($A217,'2016'!$L$3:$P$385,J$5,FALSE)</f>
        <v>11.25</v>
      </c>
      <c r="K217" s="59">
        <f>100*VLOOKUP($A217,'2016'!$L$3:$P$385,K$5,FALSE)</f>
        <v>25.2695417789757</v>
      </c>
      <c r="M217" s="59">
        <f>VLOOKUP($A217,'2017'!$L$3:$P$385,M$5,FALSE)</f>
        <v>44.77</v>
      </c>
      <c r="N217" s="59">
        <f>VLOOKUP($A217,'2017'!$L$3:$P$385,N$5,FALSE)</f>
        <v>11.21</v>
      </c>
      <c r="O217" s="59">
        <f>100*VLOOKUP($A217,'2017'!$L$3:$P$385,O$5,FALSE)</f>
        <v>25.039088675452298</v>
      </c>
      <c r="Q217" s="59">
        <f>VLOOKUP($A217,'2018'!$L$3:$P$385,Q$5,FALSE)</f>
        <v>44.97</v>
      </c>
      <c r="R217" s="59">
        <f>VLOOKUP($A217,'2018'!$L$3:$P$385,R$5,FALSE)</f>
        <v>10.89</v>
      </c>
      <c r="S217" s="59">
        <f>100*VLOOKUP($A217,'2018'!$L$3:$P$385,S$5,FALSE)</f>
        <v>24.216144096063999</v>
      </c>
      <c r="U217" s="59">
        <f>VLOOKUP($A217,'2019'!$L$3:$P$385,U$5,FALSE)</f>
        <v>45.24</v>
      </c>
      <c r="V217" s="59">
        <f>VLOOKUP($A217,'2019'!$L$3:$P$385,V$5,FALSE)</f>
        <v>10.85</v>
      </c>
      <c r="W217" s="59">
        <f>100*VLOOKUP($A217,'2019'!$L$3:$P$385,W$5,FALSE)</f>
        <v>23.9832007073386</v>
      </c>
      <c r="Y217" s="59">
        <f>VLOOKUP($A217,'2020'!$C$3:$G$385,Y$5,FALSE)</f>
        <v>45.48</v>
      </c>
      <c r="Z217" s="59">
        <f>VLOOKUP($A217,'2020'!$C$3:$G$385,Z$5,FALSE)</f>
        <v>11</v>
      </c>
      <c r="AA217" s="59">
        <f>100*VLOOKUP($A217,'2020'!$C$3:$G$385,AA$5,FALSE)</f>
        <v>24.186455584872498</v>
      </c>
      <c r="AC217" s="59">
        <f>VLOOKUP($A217,'2021'!$C$3:$G$385,AC$5,FALSE)</f>
        <v>45.7</v>
      </c>
      <c r="AD217" s="59">
        <f>VLOOKUP($A217,'2021'!$C$3:$G$385,AD$5,FALSE)</f>
        <v>10.95</v>
      </c>
      <c r="AE217" s="59">
        <f>100*VLOOKUP($A217,'2021'!$C$3:$G$385,AE$5,FALSE)</f>
        <v>23.9606126914661</v>
      </c>
    </row>
    <row r="218" spans="1:31" x14ac:dyDescent="0.3">
      <c r="A218" t="s">
        <v>341</v>
      </c>
      <c r="B218" t="str">
        <f>VLOOKUP(A218,class!A$1:B$455,2,FALSE)</f>
        <v>Metropolitan District</v>
      </c>
      <c r="C218" t="str">
        <f>IF(B218="Shire District",VLOOKUP(A218,counties!A$2:B$271,2,FALSE),"")</f>
        <v/>
      </c>
      <c r="D218" t="str">
        <f>VLOOKUP($A218,classifications!$A$3:$C$336,3,FALSE)</f>
        <v>Predominantly Urban</v>
      </c>
      <c r="E218" s="59">
        <f>VLOOKUP($A218,'2015'!$L$3:$P$385,E$5,FALSE)</f>
        <v>115.23</v>
      </c>
      <c r="F218" s="59">
        <f>VLOOKUP($A218,'2015'!$L$3:$P$385,F$5,FALSE)</f>
        <v>3.83</v>
      </c>
      <c r="G218" s="59">
        <f>100*VLOOKUP($A218,'2015'!$L$3:$P$385,G$5,FALSE)</f>
        <v>3.3237872081923103</v>
      </c>
      <c r="I218" s="59">
        <f>VLOOKUP($A218,'2016'!$L$3:$P$385,I$5,FALSE)</f>
        <v>116</v>
      </c>
      <c r="J218" s="59">
        <f>VLOOKUP($A218,'2016'!$L$3:$P$385,J$5,FALSE)</f>
        <v>3.59</v>
      </c>
      <c r="K218" s="59">
        <f>100*VLOOKUP($A218,'2016'!$L$3:$P$385,K$5,FALSE)</f>
        <v>3.0948275862068999</v>
      </c>
      <c r="M218" s="59">
        <f>VLOOKUP($A218,'2017'!$L$3:$P$385,M$5,FALSE)</f>
        <v>116.7</v>
      </c>
      <c r="N218" s="59">
        <f>VLOOKUP($A218,'2017'!$L$3:$P$385,N$5,FALSE)</f>
        <v>3.77</v>
      </c>
      <c r="O218" s="59">
        <f>100*VLOOKUP($A218,'2017'!$L$3:$P$385,O$5,FALSE)</f>
        <v>3.2305055698371903</v>
      </c>
      <c r="Q218" s="59">
        <f>VLOOKUP($A218,'2018'!$L$3:$P$385,Q$5,FALSE)</f>
        <v>117.17</v>
      </c>
      <c r="R218" s="59">
        <f>VLOOKUP($A218,'2018'!$L$3:$P$385,R$5,FALSE)</f>
        <v>3.56</v>
      </c>
      <c r="S218" s="59">
        <f>100*VLOOKUP($A218,'2018'!$L$3:$P$385,S$5,FALSE)</f>
        <v>3.0383203891781196</v>
      </c>
      <c r="U218" s="59">
        <f>VLOOKUP($A218,'2019'!$L$3:$P$385,U$5,FALSE)</f>
        <v>117.67</v>
      </c>
      <c r="V218" s="59">
        <f>VLOOKUP($A218,'2019'!$L$3:$P$385,V$5,FALSE)</f>
        <v>3.42</v>
      </c>
      <c r="W218" s="59">
        <f>100*VLOOKUP($A218,'2019'!$L$3:$P$385,W$5,FALSE)</f>
        <v>2.9064332455171202</v>
      </c>
      <c r="Y218" s="59">
        <f>VLOOKUP($A218,'2020'!$C$3:$G$385,Y$5,FALSE)</f>
        <v>118.13</v>
      </c>
      <c r="Z218" s="59">
        <f>VLOOKUP($A218,'2020'!$C$3:$G$385,Z$5,FALSE)</f>
        <v>3.09</v>
      </c>
      <c r="AA218" s="59">
        <f>100*VLOOKUP($A218,'2020'!$C$3:$G$385,AA$5,FALSE)</f>
        <v>2.61576229577584</v>
      </c>
      <c r="AC218" s="59">
        <f>VLOOKUP($A218,'2021'!$C$3:$G$385,AC$5,FALSE)</f>
        <v>118.94</v>
      </c>
      <c r="AD218" s="59">
        <f>VLOOKUP($A218,'2021'!$C$3:$G$385,AD$5,FALSE)</f>
        <v>3.17</v>
      </c>
      <c r="AE218" s="59">
        <f>100*VLOOKUP($A218,'2021'!$C$3:$G$385,AE$5,FALSE)</f>
        <v>2.6652093492517199</v>
      </c>
    </row>
    <row r="219" spans="1:31" x14ac:dyDescent="0.3">
      <c r="A219" t="s">
        <v>80</v>
      </c>
      <c r="B219" t="str">
        <f>VLOOKUP(A219,class!A$1:B$455,2,FALSE)</f>
        <v>Shire District</v>
      </c>
      <c r="C219" t="str">
        <f>IF(B219="Shire District",VLOOKUP(A219,counties!A$2:B$271,2,FALSE),"")</f>
        <v>Warwickshire</v>
      </c>
      <c r="D219" t="str">
        <f>VLOOKUP($A219,classifications!$A$3:$C$336,3,FALSE)</f>
        <v>Predominantly Urban</v>
      </c>
      <c r="E219" s="59">
        <f>VLOOKUP($A219,'2015'!$L$3:$P$385,E$5,FALSE)</f>
        <v>44.81</v>
      </c>
      <c r="F219" s="59">
        <f>VLOOKUP($A219,'2015'!$L$3:$P$385,F$5,FALSE)</f>
        <v>4.9800000000000004</v>
      </c>
      <c r="G219" s="59">
        <f>100*VLOOKUP($A219,'2015'!$L$3:$P$385,G$5,FALSE)</f>
        <v>11.113590716358001</v>
      </c>
      <c r="I219" s="59">
        <f>VLOOKUP($A219,'2016'!$L$3:$P$385,I$5,FALSE)</f>
        <v>45.23</v>
      </c>
      <c r="J219" s="59">
        <f>VLOOKUP($A219,'2016'!$L$3:$P$385,J$5,FALSE)</f>
        <v>4.71</v>
      </c>
      <c r="K219" s="59">
        <f>100*VLOOKUP($A219,'2016'!$L$3:$P$385,K$5,FALSE)</f>
        <v>10.413442405483101</v>
      </c>
      <c r="M219" s="59">
        <f>VLOOKUP($A219,'2017'!$L$3:$P$385,M$5,FALSE)</f>
        <v>45.71</v>
      </c>
      <c r="N219" s="59">
        <f>VLOOKUP($A219,'2017'!$L$3:$P$385,N$5,FALSE)</f>
        <v>4.43</v>
      </c>
      <c r="O219" s="59">
        <f>100*VLOOKUP($A219,'2017'!$L$3:$P$385,O$5,FALSE)</f>
        <v>9.6915335812732408</v>
      </c>
      <c r="Q219" s="59">
        <f>VLOOKUP($A219,'2018'!$L$3:$P$385,Q$5,FALSE)</f>
        <v>46.3</v>
      </c>
      <c r="R219" s="59">
        <f>VLOOKUP($A219,'2018'!$L$3:$P$385,R$5,FALSE)</f>
        <v>3.21</v>
      </c>
      <c r="S219" s="59">
        <f>100*VLOOKUP($A219,'2018'!$L$3:$P$385,S$5,FALSE)</f>
        <v>6.9330453563714896</v>
      </c>
      <c r="U219" s="59">
        <f>VLOOKUP($A219,'2019'!$L$3:$P$385,U$5,FALSE)</f>
        <v>47.12</v>
      </c>
      <c r="V219" s="59">
        <f>VLOOKUP($A219,'2019'!$L$3:$P$385,V$5,FALSE)</f>
        <v>3.35</v>
      </c>
      <c r="W219" s="59">
        <f>100*VLOOKUP($A219,'2019'!$L$3:$P$385,W$5,FALSE)</f>
        <v>7.1095076400679096</v>
      </c>
      <c r="Y219" s="59">
        <f>VLOOKUP($A219,'2020'!$C$3:$G$385,Y$5,FALSE)</f>
        <v>48.17</v>
      </c>
      <c r="Z219" s="59">
        <f>VLOOKUP($A219,'2020'!$C$3:$G$385,Z$5,FALSE)</f>
        <v>4.03</v>
      </c>
      <c r="AA219" s="59">
        <f>100*VLOOKUP($A219,'2020'!$C$3:$G$385,AA$5,FALSE)</f>
        <v>8.3662030309321214</v>
      </c>
      <c r="AC219" s="59">
        <f>VLOOKUP($A219,'2021'!$C$3:$G$385,AC$5,FALSE)</f>
        <v>48.99</v>
      </c>
      <c r="AD219" s="59">
        <f>VLOOKUP($A219,'2021'!$C$3:$G$385,AD$5,FALSE)</f>
        <v>4.28</v>
      </c>
      <c r="AE219" s="59">
        <f>100*VLOOKUP($A219,'2021'!$C$3:$G$385,AE$5,FALSE)</f>
        <v>8.7364768320065309</v>
      </c>
    </row>
    <row r="220" spans="1:31" x14ac:dyDescent="0.3">
      <c r="A220" t="s">
        <v>306</v>
      </c>
      <c r="B220" t="str">
        <f>VLOOKUP(A220,class!A$1:B$455,2,FALSE)</f>
        <v>Shire District</v>
      </c>
      <c r="C220" t="str">
        <f>IF(B220="Shire District",VLOOKUP(A220,counties!A$2:B$271,2,FALSE),"")</f>
        <v>Surrey</v>
      </c>
      <c r="D220" t="str">
        <f>VLOOKUP($A220,classifications!$A$3:$C$336,3,FALSE)</f>
        <v>Predominantly Urban</v>
      </c>
      <c r="E220" s="59">
        <f>VLOOKUP($A220,'2015'!$L$3:$P$385,E$5,FALSE)</f>
        <v>34.840000000000003</v>
      </c>
      <c r="F220" s="59">
        <f>VLOOKUP($A220,'2015'!$L$3:$P$385,F$5,FALSE)</f>
        <v>5.23</v>
      </c>
      <c r="G220" s="59">
        <f>100*VLOOKUP($A220,'2015'!$L$3:$P$385,G$5,FALSE)</f>
        <v>15.0114810562572</v>
      </c>
      <c r="I220" s="59">
        <f>VLOOKUP($A220,'2016'!$L$3:$P$385,I$5,FALSE)</f>
        <v>35.28</v>
      </c>
      <c r="J220" s="59">
        <f>VLOOKUP($A220,'2016'!$L$3:$P$385,J$5,FALSE)</f>
        <v>5.36</v>
      </c>
      <c r="K220" s="59">
        <f>100*VLOOKUP($A220,'2016'!$L$3:$P$385,K$5,FALSE)</f>
        <v>15.192743764172301</v>
      </c>
      <c r="M220" s="59">
        <f>VLOOKUP($A220,'2017'!$L$3:$P$385,M$5,FALSE)</f>
        <v>35.42</v>
      </c>
      <c r="N220" s="59">
        <f>VLOOKUP($A220,'2017'!$L$3:$P$385,N$5,FALSE)</f>
        <v>5.26</v>
      </c>
      <c r="O220" s="59">
        <f>100*VLOOKUP($A220,'2017'!$L$3:$P$385,O$5,FALSE)</f>
        <v>14.8503670242801</v>
      </c>
      <c r="Q220" s="59">
        <f>VLOOKUP($A220,'2018'!$L$3:$P$385,Q$5,FALSE)</f>
        <v>35.979999999999997</v>
      </c>
      <c r="R220" s="59">
        <f>VLOOKUP($A220,'2018'!$L$3:$P$385,R$5,FALSE)</f>
        <v>5.49</v>
      </c>
      <c r="S220" s="59">
        <f>100*VLOOKUP($A220,'2018'!$L$3:$P$385,S$5,FALSE)</f>
        <v>15.258476931628701</v>
      </c>
      <c r="U220" s="59">
        <f>VLOOKUP($A220,'2019'!$L$3:$P$385,U$5,FALSE)</f>
        <v>36.85</v>
      </c>
      <c r="V220" s="59">
        <f>VLOOKUP($A220,'2019'!$L$3:$P$385,V$5,FALSE)</f>
        <v>6.15</v>
      </c>
      <c r="W220" s="59">
        <f>100*VLOOKUP($A220,'2019'!$L$3:$P$385,W$5,FALSE)</f>
        <v>16.6892808683853</v>
      </c>
      <c r="Y220" s="59">
        <f>VLOOKUP($A220,'2020'!$C$3:$G$385,Y$5,FALSE)</f>
        <v>37.200000000000003</v>
      </c>
      <c r="Z220" s="59">
        <f>VLOOKUP($A220,'2020'!$C$3:$G$385,Z$5,FALSE)</f>
        <v>6.02</v>
      </c>
      <c r="AA220" s="59">
        <f>100*VLOOKUP($A220,'2020'!$C$3:$G$385,AA$5,FALSE)</f>
        <v>16.1827956989247</v>
      </c>
      <c r="AC220" s="59">
        <f>VLOOKUP($A220,'2021'!$C$3:$G$385,AC$5,FALSE)</f>
        <v>37.51</v>
      </c>
      <c r="AD220" s="59">
        <f>VLOOKUP($A220,'2021'!$C$3:$G$385,AD$5,FALSE)</f>
        <v>6.07</v>
      </c>
      <c r="AE220" s="59">
        <f>100*VLOOKUP($A220,'2021'!$C$3:$G$385,AE$5,FALSE)</f>
        <v>16.182351372967201</v>
      </c>
    </row>
    <row r="221" spans="1:31" x14ac:dyDescent="0.3">
      <c r="A221" t="s">
        <v>285</v>
      </c>
      <c r="B221" t="str">
        <f>VLOOKUP(A221,class!A$1:B$455,2,FALSE)</f>
        <v>Shire District</v>
      </c>
      <c r="C221" t="str">
        <f>IF(B221="Shire District",VLOOKUP(A221,counties!A$2:B$271,2,FALSE),"")</f>
        <v>Nottinghamshire</v>
      </c>
      <c r="D221" t="str">
        <f>VLOOKUP($A221,classifications!$A$3:$C$336,3,FALSE)</f>
        <v>Predominantly Rural</v>
      </c>
      <c r="E221" s="59">
        <f>VLOOKUP($A221,'2015'!$L$3:$P$385,E$5,FALSE)</f>
        <v>48.3</v>
      </c>
      <c r="F221" s="59">
        <f>VLOOKUP($A221,'2015'!$L$3:$P$385,F$5,FALSE)</f>
        <v>4.21</v>
      </c>
      <c r="G221" s="59">
        <f>100*VLOOKUP($A221,'2015'!$L$3:$P$385,G$5,FALSE)</f>
        <v>8.7163561076604594</v>
      </c>
      <c r="I221" s="59">
        <f>VLOOKUP($A221,'2016'!$L$3:$P$385,I$5,FALSE)</f>
        <v>48.64</v>
      </c>
      <c r="J221" s="59">
        <f>VLOOKUP($A221,'2016'!$L$3:$P$385,J$5,FALSE)</f>
        <v>3.77</v>
      </c>
      <c r="K221" s="59">
        <f>100*VLOOKUP($A221,'2016'!$L$3:$P$385,K$5,FALSE)</f>
        <v>7.7508223684210495</v>
      </c>
      <c r="M221" s="59">
        <f>VLOOKUP($A221,'2017'!$L$3:$P$385,M$5,FALSE)</f>
        <v>49.11</v>
      </c>
      <c r="N221" s="59">
        <f>VLOOKUP($A221,'2017'!$L$3:$P$385,N$5,FALSE)</f>
        <v>3.56</v>
      </c>
      <c r="O221" s="59">
        <f>100*VLOOKUP($A221,'2017'!$L$3:$P$385,O$5,FALSE)</f>
        <v>7.2490327835471398</v>
      </c>
      <c r="Q221" s="59">
        <f>VLOOKUP($A221,'2018'!$L$3:$P$385,Q$5,FALSE)</f>
        <v>49.66</v>
      </c>
      <c r="R221" s="59">
        <f>VLOOKUP($A221,'2018'!$L$3:$P$385,R$5,FALSE)</f>
        <v>3.28</v>
      </c>
      <c r="S221" s="59">
        <f>100*VLOOKUP($A221,'2018'!$L$3:$P$385,S$5,FALSE)</f>
        <v>6.6049134111961294</v>
      </c>
      <c r="U221" s="59">
        <f>VLOOKUP($A221,'2019'!$L$3:$P$385,U$5,FALSE)</f>
        <v>50.4</v>
      </c>
      <c r="V221" s="59">
        <f>VLOOKUP($A221,'2019'!$L$3:$P$385,V$5,FALSE)</f>
        <v>3.48</v>
      </c>
      <c r="W221" s="59">
        <f>100*VLOOKUP($A221,'2019'!$L$3:$P$385,W$5,FALSE)</f>
        <v>6.9047619047619095</v>
      </c>
      <c r="Y221" s="59">
        <f>VLOOKUP($A221,'2020'!$C$3:$G$385,Y$5,FALSE)</f>
        <v>50.93</v>
      </c>
      <c r="Z221" s="59">
        <f>VLOOKUP($A221,'2020'!$C$3:$G$385,Z$5,FALSE)</f>
        <v>3.39</v>
      </c>
      <c r="AA221" s="59">
        <f>100*VLOOKUP($A221,'2020'!$C$3:$G$385,AA$5,FALSE)</f>
        <v>6.6561947771450996</v>
      </c>
      <c r="AC221" s="59">
        <f>VLOOKUP($A221,'2021'!$C$3:$G$385,AC$5,FALSE)</f>
        <v>51.6</v>
      </c>
      <c r="AD221" s="59">
        <f>VLOOKUP($A221,'2021'!$C$3:$G$385,AD$5,FALSE)</f>
        <v>3</v>
      </c>
      <c r="AE221" s="59">
        <f>100*VLOOKUP($A221,'2021'!$C$3:$G$385,AE$5,FALSE)</f>
        <v>5.81395348837209</v>
      </c>
    </row>
    <row r="222" spans="1:31" x14ac:dyDescent="0.3">
      <c r="A222" t="s">
        <v>231</v>
      </c>
      <c r="B222" t="str">
        <f>VLOOKUP(A222,class!A$1:B$455,2,FALSE)</f>
        <v>Shire District</v>
      </c>
      <c r="C222" t="str">
        <f>IF(B222="Shire District",VLOOKUP(A222,counties!A$2:B$271,2,FALSE),"")</f>
        <v>Hampshire</v>
      </c>
      <c r="D222" t="str">
        <f>VLOOKUP($A222,classifications!$A$3:$C$336,3,FALSE)</f>
        <v>Predominantly Urban</v>
      </c>
      <c r="E222" s="59">
        <f>VLOOKUP($A222,'2015'!$L$3:$P$385,E$5,FALSE)</f>
        <v>39.06</v>
      </c>
      <c r="F222" s="59">
        <f>VLOOKUP($A222,'2015'!$L$3:$P$385,F$5,FALSE)</f>
        <v>4.2699999999999996</v>
      </c>
      <c r="G222" s="59">
        <f>100*VLOOKUP($A222,'2015'!$L$3:$P$385,G$5,FALSE)</f>
        <v>10.9318996415771</v>
      </c>
      <c r="I222" s="59">
        <f>VLOOKUP($A222,'2016'!$L$3:$P$385,I$5,FALSE)</f>
        <v>39.25</v>
      </c>
      <c r="J222" s="59">
        <f>VLOOKUP($A222,'2016'!$L$3:$P$385,J$5,FALSE)</f>
        <v>3.97</v>
      </c>
      <c r="K222" s="59">
        <f>100*VLOOKUP($A222,'2016'!$L$3:$P$385,K$5,FALSE)</f>
        <v>10.1146496815287</v>
      </c>
      <c r="M222" s="59">
        <f>VLOOKUP($A222,'2017'!$L$3:$P$385,M$5,FALSE)</f>
        <v>39.71</v>
      </c>
      <c r="N222" s="59">
        <f>VLOOKUP($A222,'2017'!$L$3:$P$385,N$5,FALSE)</f>
        <v>4.0999999999999996</v>
      </c>
      <c r="O222" s="59">
        <f>100*VLOOKUP($A222,'2017'!$L$3:$P$385,O$5,FALSE)</f>
        <v>10.324855200201501</v>
      </c>
      <c r="Q222" s="59">
        <f>VLOOKUP($A222,'2018'!$L$3:$P$385,Q$5,FALSE)</f>
        <v>40.049999999999997</v>
      </c>
      <c r="R222" s="59">
        <f>VLOOKUP($A222,'2018'!$L$3:$P$385,R$5,FALSE)</f>
        <v>3.91</v>
      </c>
      <c r="S222" s="59">
        <f>100*VLOOKUP($A222,'2018'!$L$3:$P$385,S$5,FALSE)</f>
        <v>9.7627965043695397</v>
      </c>
      <c r="U222" s="59">
        <f>VLOOKUP($A222,'2019'!$L$3:$P$385,U$5,FALSE)</f>
        <v>40.36</v>
      </c>
      <c r="V222" s="59">
        <f>VLOOKUP($A222,'2019'!$L$3:$P$385,V$5,FALSE)</f>
        <v>3.82</v>
      </c>
      <c r="W222" s="59">
        <f>100*VLOOKUP($A222,'2019'!$L$3:$P$385,W$5,FALSE)</f>
        <v>9.4648166501486592</v>
      </c>
      <c r="Y222" s="59">
        <f>VLOOKUP($A222,'2020'!$C$3:$G$385,Y$5,FALSE)</f>
        <v>41.06</v>
      </c>
      <c r="Z222" s="59">
        <f>VLOOKUP($A222,'2020'!$C$3:$G$385,Z$5,FALSE)</f>
        <v>4.38</v>
      </c>
      <c r="AA222" s="59">
        <f>100*VLOOKUP($A222,'2020'!$C$3:$G$385,AA$5,FALSE)</f>
        <v>10.6673161227472</v>
      </c>
      <c r="AC222" s="59">
        <f>VLOOKUP($A222,'2021'!$C$3:$G$385,AC$5,FALSE)</f>
        <v>41.26</v>
      </c>
      <c r="AD222" s="59">
        <f>VLOOKUP($A222,'2021'!$C$3:$G$385,AD$5,FALSE)</f>
        <v>4.25</v>
      </c>
      <c r="AE222" s="59">
        <f>100*VLOOKUP($A222,'2021'!$C$3:$G$385,AE$5,FALSE)</f>
        <v>10.3005332040717</v>
      </c>
    </row>
    <row r="223" spans="1:31" x14ac:dyDescent="0.3">
      <c r="A223" t="s">
        <v>81</v>
      </c>
      <c r="B223" t="str">
        <f>VLOOKUP(A223,class!A$1:B$455,2,FALSE)</f>
        <v>Unitary Authority</v>
      </c>
      <c r="C223" t="str">
        <f>IF(B223="Shire District",VLOOKUP(A223,counties!A$2:B$271,2,FALSE),"")</f>
        <v/>
      </c>
      <c r="D223" t="str">
        <f>VLOOKUP($A223,classifications!$A$3:$C$336,3,FALSE)</f>
        <v>Predominantly Rural</v>
      </c>
      <c r="E223" s="59">
        <f>VLOOKUP($A223,'2015'!$L$3:$P$385,E$5,FALSE)</f>
        <v>16.53</v>
      </c>
      <c r="F223" s="59">
        <f>VLOOKUP($A223,'2015'!$L$3:$P$385,F$5,FALSE)</f>
        <v>3.31</v>
      </c>
      <c r="G223" s="59">
        <f>100*VLOOKUP($A223,'2015'!$L$3:$P$385,G$5,FALSE)</f>
        <v>20.024198427102199</v>
      </c>
      <c r="I223" s="59">
        <f>VLOOKUP($A223,'2016'!$L$3:$P$385,I$5,FALSE)</f>
        <v>16.82</v>
      </c>
      <c r="J223" s="59">
        <f>VLOOKUP($A223,'2016'!$L$3:$P$385,J$5,FALSE)</f>
        <v>3.25</v>
      </c>
      <c r="K223" s="59">
        <f>100*VLOOKUP($A223,'2016'!$L$3:$P$385,K$5,FALSE)</f>
        <v>19.322235434007101</v>
      </c>
      <c r="M223" s="59">
        <f>VLOOKUP($A223,'2017'!$L$3:$P$385,M$5,FALSE)</f>
        <v>17.03</v>
      </c>
      <c r="N223" s="59">
        <f>VLOOKUP($A223,'2017'!$L$3:$P$385,N$5,FALSE)</f>
        <v>3.28</v>
      </c>
      <c r="O223" s="59">
        <f>100*VLOOKUP($A223,'2017'!$L$3:$P$385,O$5,FALSE)</f>
        <v>19.2601291837933</v>
      </c>
      <c r="Q223" s="59">
        <f>VLOOKUP($A223,'2018'!$L$3:$P$385,Q$5,FALSE)</f>
        <v>17.18</v>
      </c>
      <c r="R223" s="59">
        <f>VLOOKUP($A223,'2018'!$L$3:$P$385,R$5,FALSE)</f>
        <v>3.15</v>
      </c>
      <c r="S223" s="59">
        <f>100*VLOOKUP($A223,'2018'!$L$3:$P$385,S$5,FALSE)</f>
        <v>18.3352735739232</v>
      </c>
      <c r="U223" s="59">
        <f>VLOOKUP($A223,'2019'!$L$3:$P$385,U$5,FALSE)</f>
        <v>17.46</v>
      </c>
      <c r="V223" s="59">
        <f>VLOOKUP($A223,'2019'!$L$3:$P$385,V$5,FALSE)</f>
        <v>3.34</v>
      </c>
      <c r="W223" s="59">
        <f>100*VLOOKUP($A223,'2019'!$L$3:$P$385,W$5,FALSE)</f>
        <v>19.1294387170676</v>
      </c>
      <c r="Y223" s="59">
        <f>VLOOKUP($A223,'2020'!$C$3:$G$385,Y$5,FALSE)</f>
        <v>17.600000000000001</v>
      </c>
      <c r="Z223" s="59">
        <f>VLOOKUP($A223,'2020'!$C$3:$G$385,Z$5,FALSE)</f>
        <v>3.41</v>
      </c>
      <c r="AA223" s="59">
        <f>100*VLOOKUP($A223,'2020'!$C$3:$G$385,AA$5,FALSE)</f>
        <v>19.375</v>
      </c>
      <c r="AC223" s="59">
        <f>VLOOKUP($A223,'2021'!$C$3:$G$385,AC$5,FALSE)</f>
        <v>17.7</v>
      </c>
      <c r="AD223" s="59">
        <f>VLOOKUP($A223,'2021'!$C$3:$G$385,AD$5,FALSE)</f>
        <v>3.43</v>
      </c>
      <c r="AE223" s="59">
        <f>100*VLOOKUP($A223,'2021'!$C$3:$G$385,AE$5,FALSE)</f>
        <v>19.3785310734463</v>
      </c>
    </row>
    <row r="224" spans="1:31" x14ac:dyDescent="0.3">
      <c r="A224" t="s">
        <v>82</v>
      </c>
      <c r="B224" t="str">
        <f>VLOOKUP(A224,class!A$1:B$455,2,FALSE)</f>
        <v>Shire District</v>
      </c>
      <c r="C224" t="str">
        <f>IF(B224="Shire District",VLOOKUP(A224,counties!A$2:B$271,2,FALSE),"")</f>
        <v>North Yorkshire</v>
      </c>
      <c r="D224" t="str">
        <f>VLOOKUP($A224,classifications!$A$3:$C$336,3,FALSE)</f>
        <v>Predominantly Rural</v>
      </c>
      <c r="E224" s="59">
        <f>VLOOKUP($A224,'2015'!$L$3:$P$385,E$5,FALSE)</f>
        <v>25</v>
      </c>
      <c r="F224" s="59">
        <f>VLOOKUP($A224,'2015'!$L$3:$P$385,F$5,FALSE)</f>
        <v>11.42</v>
      </c>
      <c r="G224" s="59">
        <f>100*VLOOKUP($A224,'2015'!$L$3:$P$385,G$5,FALSE)</f>
        <v>45.68</v>
      </c>
      <c r="I224" s="59">
        <f>VLOOKUP($A224,'2016'!$L$3:$P$385,I$5,FALSE)</f>
        <v>25.2</v>
      </c>
      <c r="J224" s="59">
        <f>VLOOKUP($A224,'2016'!$L$3:$P$385,J$5,FALSE)</f>
        <v>11.33</v>
      </c>
      <c r="K224" s="59">
        <f>100*VLOOKUP($A224,'2016'!$L$3:$P$385,K$5,FALSE)</f>
        <v>44.960317460317498</v>
      </c>
      <c r="M224" s="59">
        <f>VLOOKUP($A224,'2017'!$L$3:$P$385,M$5,FALSE)</f>
        <v>25.47</v>
      </c>
      <c r="N224" s="59">
        <f>VLOOKUP($A224,'2017'!$L$3:$P$385,N$5,FALSE)</f>
        <v>11.39</v>
      </c>
      <c r="O224" s="59">
        <f>100*VLOOKUP($A224,'2017'!$L$3:$P$385,O$5,FALSE)</f>
        <v>44.719277581468397</v>
      </c>
      <c r="Q224" s="59">
        <f>VLOOKUP($A224,'2018'!$L$3:$P$385,Q$5,FALSE)</f>
        <v>25.67</v>
      </c>
      <c r="R224" s="59">
        <f>VLOOKUP($A224,'2018'!$L$3:$P$385,R$5,FALSE)</f>
        <v>11.32</v>
      </c>
      <c r="S224" s="59">
        <f>100*VLOOKUP($A224,'2018'!$L$3:$P$385,S$5,FALSE)</f>
        <v>44.098169068952096</v>
      </c>
      <c r="U224" s="59">
        <f>VLOOKUP($A224,'2019'!$L$3:$P$385,U$5,FALSE)</f>
        <v>25.98</v>
      </c>
      <c r="V224" s="59">
        <f>VLOOKUP($A224,'2019'!$L$3:$P$385,V$5,FALSE)</f>
        <v>11.37</v>
      </c>
      <c r="W224" s="59">
        <f>100*VLOOKUP($A224,'2019'!$L$3:$P$385,W$5,FALSE)</f>
        <v>43.764434180138601</v>
      </c>
      <c r="Y224" s="59">
        <f>VLOOKUP($A224,'2020'!$C$3:$G$385,Y$5,FALSE)</f>
        <v>26.35</v>
      </c>
      <c r="Z224" s="59">
        <f>VLOOKUP($A224,'2020'!$C$3:$G$385,Z$5,FALSE)</f>
        <v>11.41</v>
      </c>
      <c r="AA224" s="59">
        <f>100*VLOOKUP($A224,'2020'!$C$3:$G$385,AA$5,FALSE)</f>
        <v>43.3017077798862</v>
      </c>
      <c r="AC224" s="59">
        <f>VLOOKUP($A224,'2021'!$C$3:$G$385,AC$5,FALSE)</f>
        <v>26.58</v>
      </c>
      <c r="AD224" s="59">
        <f>VLOOKUP($A224,'2021'!$C$3:$G$385,AD$5,FALSE)</f>
        <v>11.36</v>
      </c>
      <c r="AE224" s="59">
        <f>100*VLOOKUP($A224,'2021'!$C$3:$G$385,AE$5,FALSE)</f>
        <v>42.738901429646397</v>
      </c>
    </row>
    <row r="225" spans="1:31" x14ac:dyDescent="0.3">
      <c r="A225" t="s">
        <v>329</v>
      </c>
      <c r="B225" t="str">
        <f>VLOOKUP(A225,class!A$1:B$455,2,FALSE)</f>
        <v>Metropolitan District</v>
      </c>
      <c r="C225" t="str">
        <f>IF(B225="Shire District",VLOOKUP(A225,counties!A$2:B$271,2,FALSE),"")</f>
        <v/>
      </c>
      <c r="D225" t="str">
        <f>VLOOKUP($A225,classifications!$A$3:$C$336,3,FALSE)</f>
        <v>Predominantly Urban</v>
      </c>
      <c r="E225" s="59">
        <f>VLOOKUP($A225,'2015'!$L$3:$P$385,E$5,FALSE)</f>
        <v>112.54</v>
      </c>
      <c r="F225" s="59">
        <f>VLOOKUP($A225,'2015'!$L$3:$P$385,F$5,FALSE)</f>
        <v>17.72</v>
      </c>
      <c r="G225" s="59">
        <f>100*VLOOKUP($A225,'2015'!$L$3:$P$385,G$5,FALSE)</f>
        <v>15.745512706593201</v>
      </c>
      <c r="I225" s="59">
        <f>VLOOKUP($A225,'2016'!$L$3:$P$385,I$5,FALSE)</f>
        <v>113.02</v>
      </c>
      <c r="J225" s="59">
        <f>VLOOKUP($A225,'2016'!$L$3:$P$385,J$5,FALSE)</f>
        <v>16.78</v>
      </c>
      <c r="K225" s="59">
        <f>100*VLOOKUP($A225,'2016'!$L$3:$P$385,K$5,FALSE)</f>
        <v>14.846929746947399</v>
      </c>
      <c r="M225" s="59">
        <f>VLOOKUP($A225,'2017'!$L$3:$P$385,M$5,FALSE)</f>
        <v>114.7</v>
      </c>
      <c r="N225" s="59">
        <f>VLOOKUP($A225,'2017'!$L$3:$P$385,N$5,FALSE)</f>
        <v>17.82</v>
      </c>
      <c r="O225" s="59">
        <f>100*VLOOKUP($A225,'2017'!$L$3:$P$385,O$5,FALSE)</f>
        <v>15.536181342632998</v>
      </c>
      <c r="Q225" s="59">
        <f>VLOOKUP($A225,'2018'!$L$3:$P$385,Q$5,FALSE)</f>
        <v>116.44</v>
      </c>
      <c r="R225" s="59">
        <f>VLOOKUP($A225,'2018'!$L$3:$P$385,R$5,FALSE)</f>
        <v>18.91</v>
      </c>
      <c r="S225" s="59">
        <f>100*VLOOKUP($A225,'2018'!$L$3:$P$385,S$5,FALSE)</f>
        <v>16.240123668842298</v>
      </c>
      <c r="U225" s="59">
        <f>VLOOKUP($A225,'2019'!$L$3:$P$385,U$5,FALSE)</f>
        <v>119.11</v>
      </c>
      <c r="V225" s="59">
        <f>VLOOKUP($A225,'2019'!$L$3:$P$385,V$5,FALSE)</f>
        <v>20.88</v>
      </c>
      <c r="W225" s="59">
        <f>100*VLOOKUP($A225,'2019'!$L$3:$P$385,W$5,FALSE)</f>
        <v>17.5300142725212</v>
      </c>
      <c r="Y225" s="59">
        <f>VLOOKUP($A225,'2020'!$C$3:$G$385,Y$5,FALSE)</f>
        <v>121.58</v>
      </c>
      <c r="Z225" s="59">
        <f>VLOOKUP($A225,'2020'!$C$3:$G$385,Z$5,FALSE)</f>
        <v>22.83</v>
      </c>
      <c r="AA225" s="59">
        <f>100*VLOOKUP($A225,'2020'!$C$3:$G$385,AA$5,FALSE)</f>
        <v>18.7777594999177</v>
      </c>
      <c r="AC225" s="59">
        <f>VLOOKUP($A225,'2021'!$C$3:$G$385,AC$5,FALSE)</f>
        <v>123.78</v>
      </c>
      <c r="AD225" s="59">
        <f>VLOOKUP($A225,'2021'!$C$3:$G$385,AD$5,FALSE)</f>
        <v>24.68</v>
      </c>
      <c r="AE225" s="59">
        <f>100*VLOOKUP($A225,'2021'!$C$3:$G$385,AE$5,FALSE)</f>
        <v>19.938600743254202</v>
      </c>
    </row>
    <row r="226" spans="1:31" x14ac:dyDescent="0.3">
      <c r="A226" t="s">
        <v>351</v>
      </c>
      <c r="B226" t="str">
        <f>VLOOKUP(A226,class!A$1:B$455,2,FALSE)</f>
        <v>Metropolitan District</v>
      </c>
      <c r="C226" t="str">
        <f>IF(B226="Shire District",VLOOKUP(A226,counties!A$2:B$271,2,FALSE),"")</f>
        <v/>
      </c>
      <c r="D226" t="str">
        <f>VLOOKUP($A226,classifications!$A$3:$C$336,3,FALSE)</f>
        <v>Predominantly Urban</v>
      </c>
      <c r="E226" s="59">
        <f>VLOOKUP($A226,'2015'!$L$3:$P$385,E$5,FALSE)</f>
        <v>130.27000000000001</v>
      </c>
      <c r="F226" s="59">
        <f>VLOOKUP($A226,'2015'!$L$3:$P$385,F$5,FALSE)</f>
        <v>7.25</v>
      </c>
      <c r="G226" s="59">
        <f>100*VLOOKUP($A226,'2015'!$L$3:$P$385,G$5,FALSE)</f>
        <v>5.5653642434942796</v>
      </c>
      <c r="I226" s="59">
        <f>VLOOKUP($A226,'2016'!$L$3:$P$385,I$5,FALSE)</f>
        <v>131.06</v>
      </c>
      <c r="J226" s="59">
        <f>VLOOKUP($A226,'2016'!$L$3:$P$385,J$5,FALSE)</f>
        <v>7.11</v>
      </c>
      <c r="K226" s="59">
        <f>100*VLOOKUP($A226,'2016'!$L$3:$P$385,K$5,FALSE)</f>
        <v>5.4249961849534598</v>
      </c>
      <c r="M226" s="59">
        <f>VLOOKUP($A226,'2017'!$L$3:$P$385,M$5,FALSE)</f>
        <v>131.79</v>
      </c>
      <c r="N226" s="59">
        <f>VLOOKUP($A226,'2017'!$L$3:$P$385,N$5,FALSE)</f>
        <v>6.98</v>
      </c>
      <c r="O226" s="59">
        <f>100*VLOOKUP($A226,'2017'!$L$3:$P$385,O$5,FALSE)</f>
        <v>5.2963047272175396</v>
      </c>
      <c r="Q226" s="59">
        <f>VLOOKUP($A226,'2018'!$L$3:$P$385,Q$5,FALSE)</f>
        <v>132.77000000000001</v>
      </c>
      <c r="R226" s="59">
        <f>VLOOKUP($A226,'2018'!$L$3:$P$385,R$5,FALSE)</f>
        <v>7.58</v>
      </c>
      <c r="S226" s="59">
        <f>100*VLOOKUP($A226,'2018'!$L$3:$P$385,S$5,FALSE)</f>
        <v>5.7091210363786997</v>
      </c>
      <c r="U226" s="59">
        <f>VLOOKUP($A226,'2019'!$L$3:$P$385,U$5,FALSE)</f>
        <v>133.61000000000001</v>
      </c>
      <c r="V226" s="59">
        <f>VLOOKUP($A226,'2019'!$L$3:$P$385,V$5,FALSE)</f>
        <v>7.93</v>
      </c>
      <c r="W226" s="59">
        <f>100*VLOOKUP($A226,'2019'!$L$3:$P$385,W$5,FALSE)</f>
        <v>5.9351844921787302</v>
      </c>
      <c r="Y226" s="59">
        <f>VLOOKUP($A226,'2020'!$C$3:$G$385,Y$5,FALSE)</f>
        <v>134.13999999999999</v>
      </c>
      <c r="Z226" s="59">
        <f>VLOOKUP($A226,'2020'!$C$3:$G$385,Z$5,FALSE)</f>
        <v>7.91</v>
      </c>
      <c r="AA226" s="59">
        <f>100*VLOOKUP($A226,'2020'!$C$3:$G$385,AA$5,FALSE)</f>
        <v>5.8968242135082702</v>
      </c>
      <c r="AC226" s="59">
        <f>VLOOKUP($A226,'2021'!$C$3:$G$385,AC$5,FALSE)</f>
        <v>134.51</v>
      </c>
      <c r="AD226" s="59">
        <f>VLOOKUP($A226,'2021'!$C$3:$G$385,AD$5,FALSE)</f>
        <v>7.79</v>
      </c>
      <c r="AE226" s="59">
        <f>100*VLOOKUP($A226,'2021'!$C$3:$G$385,AE$5,FALSE)</f>
        <v>5.7913909746487304</v>
      </c>
    </row>
    <row r="227" spans="1:31" x14ac:dyDescent="0.3">
      <c r="A227" t="s">
        <v>83</v>
      </c>
      <c r="B227" t="str">
        <f>VLOOKUP(A227,class!A$1:B$455,2,FALSE)</f>
        <v>Shire District</v>
      </c>
      <c r="C227" t="str">
        <f>IF(B227="Shire District",VLOOKUP(A227,counties!A$2:B$271,2,FALSE),"")</f>
        <v>North Yorkshire</v>
      </c>
      <c r="D227" t="str">
        <f>VLOOKUP($A227,classifications!$A$3:$C$336,3,FALSE)</f>
        <v>Urban with Significant Rural</v>
      </c>
      <c r="E227" s="59">
        <f>VLOOKUP($A227,'2015'!$L$3:$P$385,E$5,FALSE)</f>
        <v>56.43</v>
      </c>
      <c r="F227" s="59">
        <f>VLOOKUP($A227,'2015'!$L$3:$P$385,F$5,FALSE)</f>
        <v>9.68</v>
      </c>
      <c r="G227" s="59">
        <f>100*VLOOKUP($A227,'2015'!$L$3:$P$385,G$5,FALSE)</f>
        <v>17.153996101364498</v>
      </c>
      <c r="I227" s="59">
        <f>VLOOKUP($A227,'2016'!$L$3:$P$385,I$5,FALSE)</f>
        <v>56.78</v>
      </c>
      <c r="J227" s="59">
        <f>VLOOKUP($A227,'2016'!$L$3:$P$385,J$5,FALSE)</f>
        <v>9.23</v>
      </c>
      <c r="K227" s="59">
        <f>100*VLOOKUP($A227,'2016'!$L$3:$P$385,K$5,FALSE)</f>
        <v>16.2557238464248</v>
      </c>
      <c r="M227" s="59">
        <f>VLOOKUP($A227,'2017'!$L$3:$P$385,M$5,FALSE)</f>
        <v>57.14</v>
      </c>
      <c r="N227" s="59">
        <f>VLOOKUP($A227,'2017'!$L$3:$P$385,N$5,FALSE)</f>
        <v>9.2200000000000006</v>
      </c>
      <c r="O227" s="59">
        <f>100*VLOOKUP($A227,'2017'!$L$3:$P$385,O$5,FALSE)</f>
        <v>16.135806790339497</v>
      </c>
      <c r="Q227" s="59">
        <f>VLOOKUP($A227,'2018'!$L$3:$P$385,Q$5,FALSE)</f>
        <v>57.43</v>
      </c>
      <c r="R227" s="59">
        <f>VLOOKUP($A227,'2018'!$L$3:$P$385,R$5,FALSE)</f>
        <v>8.9499999999999993</v>
      </c>
      <c r="S227" s="59">
        <f>100*VLOOKUP($A227,'2018'!$L$3:$P$385,S$5,FALSE)</f>
        <v>15.5841894480237</v>
      </c>
      <c r="U227" s="59">
        <f>VLOOKUP($A227,'2019'!$L$3:$P$385,U$5,FALSE)</f>
        <v>57.67</v>
      </c>
      <c r="V227" s="59">
        <f>VLOOKUP($A227,'2019'!$L$3:$P$385,V$5,FALSE)</f>
        <v>8.74</v>
      </c>
      <c r="W227" s="59">
        <f>100*VLOOKUP($A227,'2019'!$L$3:$P$385,W$5,FALSE)</f>
        <v>15.155193341425399</v>
      </c>
      <c r="Y227" s="59">
        <f>VLOOKUP($A227,'2020'!$C$3:$G$385,Y$5,FALSE)</f>
        <v>57.86</v>
      </c>
      <c r="Z227" s="59">
        <f>VLOOKUP($A227,'2020'!$C$3:$G$385,Z$5,FALSE)</f>
        <v>8.49</v>
      </c>
      <c r="AA227" s="59">
        <f>100*VLOOKUP($A227,'2020'!$C$3:$G$385,AA$5,FALSE)</f>
        <v>14.673349464224</v>
      </c>
      <c r="AC227" s="59">
        <f>VLOOKUP($A227,'2021'!$C$3:$G$385,AC$5,FALSE)</f>
        <v>57.95</v>
      </c>
      <c r="AD227" s="59">
        <f>VLOOKUP($A227,'2021'!$C$3:$G$385,AD$5,FALSE)</f>
        <v>8.16</v>
      </c>
      <c r="AE227" s="59">
        <f>100*VLOOKUP($A227,'2021'!$C$3:$G$385,AE$5,FALSE)</f>
        <v>14.081104400345101</v>
      </c>
    </row>
    <row r="228" spans="1:31" x14ac:dyDescent="0.3">
      <c r="A228" t="s">
        <v>84</v>
      </c>
      <c r="B228" t="str">
        <f>VLOOKUP(A228,class!A$1:B$455,2,FALSE)</f>
        <v>Shire District</v>
      </c>
      <c r="C228" t="str">
        <f>IF(B228="Shire District",VLOOKUP(A228,counties!A$2:B$271,2,FALSE),"")</f>
        <v>Somerset</v>
      </c>
      <c r="D228" t="str">
        <f>VLOOKUP($A228,classifications!$A$3:$C$336,3,FALSE)</f>
        <v>Predominantly Rural</v>
      </c>
      <c r="E228" s="59">
        <f>VLOOKUP($A228,'2015'!$L$3:$P$385,E$5,FALSE)</f>
        <v>53.24</v>
      </c>
      <c r="F228" s="59">
        <f>VLOOKUP($A228,'2015'!$L$3:$P$385,F$5,FALSE)</f>
        <v>16.63</v>
      </c>
      <c r="G228" s="59">
        <f>100*VLOOKUP($A228,'2015'!$L$3:$P$385,G$5,FALSE)</f>
        <v>31.2359128474831</v>
      </c>
      <c r="I228" s="59">
        <f>VLOOKUP($A228,'2016'!$L$3:$P$385,I$5,FALSE)</f>
        <v>53.88</v>
      </c>
      <c r="J228" s="59">
        <f>VLOOKUP($A228,'2016'!$L$3:$P$385,J$5,FALSE)</f>
        <v>16.57</v>
      </c>
      <c r="K228" s="59">
        <f>100*VLOOKUP($A228,'2016'!$L$3:$P$385,K$5,FALSE)</f>
        <v>30.753526354862696</v>
      </c>
      <c r="M228" s="59">
        <f>VLOOKUP($A228,'2017'!$L$3:$P$385,M$5,FALSE)</f>
        <v>54.47</v>
      </c>
      <c r="N228" s="59">
        <f>VLOOKUP($A228,'2017'!$L$3:$P$385,N$5,FALSE)</f>
        <v>17.420000000000002</v>
      </c>
      <c r="O228" s="59">
        <f>100*VLOOKUP($A228,'2017'!$L$3:$P$385,O$5,FALSE)</f>
        <v>31.980906921240997</v>
      </c>
      <c r="Q228" s="59">
        <f>VLOOKUP($A228,'2018'!$L$3:$P$385,Q$5,FALSE)</f>
        <v>54.86</v>
      </c>
      <c r="R228" s="59">
        <f>VLOOKUP($A228,'2018'!$L$3:$P$385,R$5,FALSE)</f>
        <v>16.82</v>
      </c>
      <c r="S228" s="59">
        <f>100*VLOOKUP($A228,'2018'!$L$3:$P$385,S$5,FALSE)</f>
        <v>30.659861465548698</v>
      </c>
      <c r="U228" s="59">
        <f>VLOOKUP($A228,'2019'!$L$3:$P$385,U$5,FALSE)</f>
        <v>55.28</v>
      </c>
      <c r="V228" s="59">
        <f>VLOOKUP($A228,'2019'!$L$3:$P$385,V$5,FALSE)</f>
        <v>16.489999999999998</v>
      </c>
      <c r="W228" s="59">
        <f>100*VLOOKUP($A228,'2019'!$L$3:$P$385,W$5,FALSE)</f>
        <v>29.8299565846599</v>
      </c>
      <c r="Y228" s="59">
        <f>VLOOKUP($A228,'2020'!$C$3:$G$385,Y$5,FALSE)</f>
        <v>55.89</v>
      </c>
      <c r="Z228" s="59">
        <f>VLOOKUP($A228,'2020'!$C$3:$G$385,Z$5,FALSE)</f>
        <v>16.55</v>
      </c>
      <c r="AA228" s="59">
        <f>100*VLOOKUP($A228,'2020'!$C$3:$G$385,AA$5,FALSE)</f>
        <v>29.611737341205902</v>
      </c>
      <c r="AC228" s="59">
        <f>VLOOKUP($A228,'2021'!$C$3:$G$385,AC$5,FALSE)</f>
        <v>56.32</v>
      </c>
      <c r="AD228" s="59">
        <f>VLOOKUP($A228,'2021'!$C$3:$G$385,AD$5,FALSE)</f>
        <v>16.48</v>
      </c>
      <c r="AE228" s="59">
        <f>100*VLOOKUP($A228,'2021'!$C$3:$G$385,AE$5,FALSE)</f>
        <v>29.261363636363601</v>
      </c>
    </row>
    <row r="229" spans="1:31" x14ac:dyDescent="0.3">
      <c r="A229" t="s">
        <v>337</v>
      </c>
      <c r="B229" t="str">
        <f>VLOOKUP(A229,class!A$1:B$455,2,FALSE)</f>
        <v>Metropolitan District</v>
      </c>
      <c r="C229" t="str">
        <f>IF(B229="Shire District",VLOOKUP(A229,counties!A$2:B$271,2,FALSE),"")</f>
        <v/>
      </c>
      <c r="D229" t="str">
        <f>VLOOKUP($A229,classifications!$A$3:$C$336,3,FALSE)</f>
        <v>Predominantly Urban</v>
      </c>
      <c r="E229" s="59">
        <f>VLOOKUP($A229,'2015'!$L$3:$P$385,E$5,FALSE)</f>
        <v>126.15</v>
      </c>
      <c r="F229" s="59">
        <f>VLOOKUP($A229,'2015'!$L$3:$P$385,F$5,FALSE)</f>
        <v>8.14</v>
      </c>
      <c r="G229" s="59">
        <f>100*VLOOKUP($A229,'2015'!$L$3:$P$385,G$5,FALSE)</f>
        <v>6.4526357510899706</v>
      </c>
      <c r="I229" s="59">
        <f>VLOOKUP($A229,'2016'!$L$3:$P$385,I$5,FALSE)</f>
        <v>126.49</v>
      </c>
      <c r="J229" s="59">
        <f>VLOOKUP($A229,'2016'!$L$3:$P$385,J$5,FALSE)</f>
        <v>8.07</v>
      </c>
      <c r="K229" s="59">
        <f>100*VLOOKUP($A229,'2016'!$L$3:$P$385,K$5,FALSE)</f>
        <v>6.3799509842675297</v>
      </c>
      <c r="M229" s="59">
        <f>VLOOKUP($A229,'2017'!$L$3:$P$385,M$5,FALSE)</f>
        <v>126.9</v>
      </c>
      <c r="N229" s="59">
        <f>VLOOKUP($A229,'2017'!$L$3:$P$385,N$5,FALSE)</f>
        <v>8.02</v>
      </c>
      <c r="O229" s="59">
        <f>100*VLOOKUP($A229,'2017'!$L$3:$P$385,O$5,FALSE)</f>
        <v>6.3199369582348304</v>
      </c>
      <c r="Q229" s="59">
        <f>VLOOKUP($A229,'2018'!$L$3:$P$385,Q$5,FALSE)</f>
        <v>127.19</v>
      </c>
      <c r="R229" s="59">
        <f>VLOOKUP($A229,'2018'!$L$3:$P$385,R$5,FALSE)</f>
        <v>7.68</v>
      </c>
      <c r="S229" s="59">
        <f>100*VLOOKUP($A229,'2018'!$L$3:$P$385,S$5,FALSE)</f>
        <v>6.0382105511439601</v>
      </c>
      <c r="U229" s="59">
        <f>VLOOKUP($A229,'2019'!$L$3:$P$385,U$5,FALSE)</f>
        <v>127.79</v>
      </c>
      <c r="V229" s="59">
        <f>VLOOKUP($A229,'2019'!$L$3:$P$385,V$5,FALSE)</f>
        <v>7.58</v>
      </c>
      <c r="W229" s="59">
        <f>100*VLOOKUP($A229,'2019'!$L$3:$P$385,W$5,FALSE)</f>
        <v>5.9316065419829398</v>
      </c>
      <c r="Y229" s="59">
        <f>VLOOKUP($A229,'2020'!$C$3:$G$385,Y$5,FALSE)</f>
        <v>128.25</v>
      </c>
      <c r="Z229" s="59">
        <f>VLOOKUP($A229,'2020'!$C$3:$G$385,Z$5,FALSE)</f>
        <v>7.52</v>
      </c>
      <c r="AA229" s="59">
        <f>100*VLOOKUP($A229,'2020'!$C$3:$G$385,AA$5,FALSE)</f>
        <v>5.8635477582846001</v>
      </c>
      <c r="AC229" s="59">
        <f>VLOOKUP($A229,'2021'!$C$3:$G$385,AC$5,FALSE)</f>
        <v>128.91</v>
      </c>
      <c r="AD229" s="59">
        <f>VLOOKUP($A229,'2021'!$C$3:$G$385,AD$5,FALSE)</f>
        <v>7.45</v>
      </c>
      <c r="AE229" s="59">
        <f>100*VLOOKUP($A229,'2021'!$C$3:$G$385,AE$5,FALSE)</f>
        <v>5.7792258164610999</v>
      </c>
    </row>
    <row r="230" spans="1:31" x14ac:dyDescent="0.3">
      <c r="A230" t="s">
        <v>85</v>
      </c>
      <c r="B230" t="str">
        <f>VLOOKUP(A230,class!A$1:B$455,2,FALSE)</f>
        <v>Shire District</v>
      </c>
      <c r="C230" t="str">
        <f>IF(B230="Shire District",VLOOKUP(A230,counties!A$2:B$271,2,FALSE),"")</f>
        <v>North Yorkshire</v>
      </c>
      <c r="D230" t="str">
        <f>VLOOKUP($A230,classifications!$A$3:$C$336,3,FALSE)</f>
        <v>Predominantly Rural</v>
      </c>
      <c r="E230" s="59">
        <f>VLOOKUP($A230,'2015'!$L$3:$P$385,E$5,FALSE)</f>
        <v>37.42</v>
      </c>
      <c r="F230" s="59">
        <f>VLOOKUP($A230,'2015'!$L$3:$P$385,F$5,FALSE)</f>
        <v>9.94</v>
      </c>
      <c r="G230" s="59">
        <f>100*VLOOKUP($A230,'2015'!$L$3:$P$385,G$5,FALSE)</f>
        <v>26.563335114911801</v>
      </c>
      <c r="I230" s="59">
        <f>VLOOKUP($A230,'2016'!$L$3:$P$385,I$5,FALSE)</f>
        <v>37.82</v>
      </c>
      <c r="J230" s="59">
        <f>VLOOKUP($A230,'2016'!$L$3:$P$385,J$5,FALSE)</f>
        <v>9.36</v>
      </c>
      <c r="K230" s="59">
        <f>100*VLOOKUP($A230,'2016'!$L$3:$P$385,K$5,FALSE)</f>
        <v>24.748810153358001</v>
      </c>
      <c r="M230" s="59">
        <f>VLOOKUP($A230,'2017'!$L$3:$P$385,M$5,FALSE)</f>
        <v>38.35</v>
      </c>
      <c r="N230" s="59">
        <f>VLOOKUP($A230,'2017'!$L$3:$P$385,N$5,FALSE)</f>
        <v>9.2100000000000009</v>
      </c>
      <c r="O230" s="59">
        <f>100*VLOOKUP($A230,'2017'!$L$3:$P$385,O$5,FALSE)</f>
        <v>24.015645371577602</v>
      </c>
      <c r="Q230" s="59">
        <f>VLOOKUP($A230,'2018'!$L$3:$P$385,Q$5,FALSE)</f>
        <v>38.96</v>
      </c>
      <c r="R230" s="59">
        <f>VLOOKUP($A230,'2018'!$L$3:$P$385,R$5,FALSE)</f>
        <v>8.7799999999999994</v>
      </c>
      <c r="S230" s="59">
        <f>100*VLOOKUP($A230,'2018'!$L$3:$P$385,S$5,FALSE)</f>
        <v>22.5359342915811</v>
      </c>
      <c r="U230" s="59">
        <f>VLOOKUP($A230,'2019'!$L$3:$P$385,U$5,FALSE)</f>
        <v>39.64</v>
      </c>
      <c r="V230" s="59">
        <f>VLOOKUP($A230,'2019'!$L$3:$P$385,V$5,FALSE)</f>
        <v>8.98</v>
      </c>
      <c r="W230" s="59">
        <f>100*VLOOKUP($A230,'2019'!$L$3:$P$385,W$5,FALSE)</f>
        <v>22.653884964682099</v>
      </c>
      <c r="Y230" s="59">
        <f>VLOOKUP($A230,'2020'!$C$3:$G$385,Y$5,FALSE)</f>
        <v>40.340000000000003</v>
      </c>
      <c r="Z230" s="59">
        <f>VLOOKUP($A230,'2020'!$C$3:$G$385,Z$5,FALSE)</f>
        <v>9.15</v>
      </c>
      <c r="AA230" s="59">
        <f>100*VLOOKUP($A230,'2020'!$C$3:$G$385,AA$5,FALSE)</f>
        <v>22.6822012890431</v>
      </c>
      <c r="AC230" s="59">
        <f>VLOOKUP($A230,'2021'!$C$3:$G$385,AC$5,FALSE)</f>
        <v>40.9</v>
      </c>
      <c r="AD230" s="59">
        <f>VLOOKUP($A230,'2021'!$C$3:$G$385,AD$5,FALSE)</f>
        <v>9.39</v>
      </c>
      <c r="AE230" s="59">
        <f>100*VLOOKUP($A230,'2021'!$C$3:$G$385,AE$5,FALSE)</f>
        <v>22.958435207823999</v>
      </c>
    </row>
    <row r="231" spans="1:31" x14ac:dyDescent="0.3">
      <c r="A231" t="s">
        <v>248</v>
      </c>
      <c r="B231" t="str">
        <f>VLOOKUP(A231,class!A$1:B$455,2,FALSE)</f>
        <v>Shire District</v>
      </c>
      <c r="C231" t="str">
        <f>IF(B231="Shire District",VLOOKUP(A231,counties!A$2:B$271,2,FALSE),"")</f>
        <v>Kent</v>
      </c>
      <c r="D231" t="str">
        <f>VLOOKUP($A231,classifications!$A$3:$C$336,3,FALSE)</f>
        <v>Predominantly Rural</v>
      </c>
      <c r="E231" s="59">
        <f>VLOOKUP($A231,'2015'!$L$3:$P$385,E$5,FALSE)</f>
        <v>49.13</v>
      </c>
      <c r="F231" s="59">
        <f>VLOOKUP($A231,'2015'!$L$3:$P$385,F$5,FALSE)</f>
        <v>8.9499999999999993</v>
      </c>
      <c r="G231" s="59">
        <f>100*VLOOKUP($A231,'2015'!$L$3:$P$385,G$5,FALSE)</f>
        <v>18.216975371463501</v>
      </c>
      <c r="I231" s="59">
        <f>VLOOKUP($A231,'2016'!$L$3:$P$385,I$5,FALSE)</f>
        <v>49.44</v>
      </c>
      <c r="J231" s="59">
        <f>VLOOKUP($A231,'2016'!$L$3:$P$385,J$5,FALSE)</f>
        <v>8.82</v>
      </c>
      <c r="K231" s="59">
        <f>100*VLOOKUP($A231,'2016'!$L$3:$P$385,K$5,FALSE)</f>
        <v>17.839805825242699</v>
      </c>
      <c r="M231" s="59">
        <f>VLOOKUP($A231,'2017'!$L$3:$P$385,M$5,FALSE)</f>
        <v>49.82</v>
      </c>
      <c r="N231" s="59">
        <f>VLOOKUP($A231,'2017'!$L$3:$P$385,N$5,FALSE)</f>
        <v>8.8000000000000007</v>
      </c>
      <c r="O231" s="59">
        <f>100*VLOOKUP($A231,'2017'!$L$3:$P$385,O$5,FALSE)</f>
        <v>17.663588920112399</v>
      </c>
      <c r="Q231" s="59">
        <f>VLOOKUP($A231,'2018'!$L$3:$P$385,Q$5,FALSE)</f>
        <v>50.2</v>
      </c>
      <c r="R231" s="59">
        <f>VLOOKUP($A231,'2018'!$L$3:$P$385,R$5,FALSE)</f>
        <v>8.85</v>
      </c>
      <c r="S231" s="59">
        <f>100*VLOOKUP($A231,'2018'!$L$3:$P$385,S$5,FALSE)</f>
        <v>17.629482071713102</v>
      </c>
      <c r="U231" s="59">
        <f>VLOOKUP($A231,'2019'!$L$3:$P$385,U$5,FALSE)</f>
        <v>50.77</v>
      </c>
      <c r="V231" s="59">
        <f>VLOOKUP($A231,'2019'!$L$3:$P$385,V$5,FALSE)</f>
        <v>9.08</v>
      </c>
      <c r="W231" s="59">
        <f>100*VLOOKUP($A231,'2019'!$L$3:$P$385,W$5,FALSE)</f>
        <v>17.884577506401399</v>
      </c>
      <c r="Y231" s="59">
        <f>VLOOKUP($A231,'2020'!$C$3:$G$385,Y$5,FALSE)</f>
        <v>51.18</v>
      </c>
      <c r="Z231" s="59">
        <f>VLOOKUP($A231,'2020'!$C$3:$G$385,Z$5,FALSE)</f>
        <v>9.31</v>
      </c>
      <c r="AA231" s="59">
        <f>100*VLOOKUP($A231,'2020'!$C$3:$G$385,AA$5,FALSE)</f>
        <v>18.190699491989101</v>
      </c>
      <c r="AC231" s="59">
        <f>VLOOKUP($A231,'2021'!$C$3:$G$385,AC$5,FALSE)</f>
        <v>51.62</v>
      </c>
      <c r="AD231" s="59">
        <f>VLOOKUP($A231,'2021'!$C$3:$G$385,AD$5,FALSE)</f>
        <v>9.6199999999999992</v>
      </c>
      <c r="AE231" s="59">
        <f>100*VLOOKUP($A231,'2021'!$C$3:$G$385,AE$5,FALSE)</f>
        <v>18.636187524215401</v>
      </c>
    </row>
    <row r="232" spans="1:31" x14ac:dyDescent="0.3">
      <c r="A232" t="s">
        <v>342</v>
      </c>
      <c r="B232" t="str">
        <f>VLOOKUP(A232,class!A$1:B$455,2,FALSE)</f>
        <v>Metropolitan District</v>
      </c>
      <c r="C232" t="str">
        <f>IF(B232="Shire District",VLOOKUP(A232,counties!A$2:B$271,2,FALSE),"")</f>
        <v/>
      </c>
      <c r="D232" t="str">
        <f>VLOOKUP($A232,classifications!$A$3:$C$336,3,FALSE)</f>
        <v>Predominantly Urban</v>
      </c>
      <c r="E232" s="59">
        <f>VLOOKUP($A232,'2015'!$L$3:$P$385,E$5,FALSE)</f>
        <v>241.45</v>
      </c>
      <c r="F232" s="59">
        <f>VLOOKUP($A232,'2015'!$L$3:$P$385,F$5,FALSE)</f>
        <v>20.71</v>
      </c>
      <c r="G232" s="59">
        <f>100*VLOOKUP($A232,'2015'!$L$3:$P$385,G$5,FALSE)</f>
        <v>8.5773452060468003</v>
      </c>
      <c r="I232" s="59">
        <f>VLOOKUP($A232,'2016'!$L$3:$P$385,I$5,FALSE)</f>
        <v>243.43</v>
      </c>
      <c r="J232" s="59">
        <f>VLOOKUP($A232,'2016'!$L$3:$P$385,J$5,FALSE)</f>
        <v>21.84</v>
      </c>
      <c r="K232" s="59">
        <f>100*VLOOKUP($A232,'2016'!$L$3:$P$385,K$5,FALSE)</f>
        <v>8.9717783346341893</v>
      </c>
      <c r="M232" s="59">
        <f>VLOOKUP($A232,'2017'!$L$3:$P$385,M$5,FALSE)</f>
        <v>245.12</v>
      </c>
      <c r="N232" s="59">
        <f>VLOOKUP($A232,'2017'!$L$3:$P$385,N$5,FALSE)</f>
        <v>22.71</v>
      </c>
      <c r="O232" s="59">
        <f>100*VLOOKUP($A232,'2017'!$L$3:$P$385,O$5,FALSE)</f>
        <v>9.2648498694516999</v>
      </c>
      <c r="Q232" s="59">
        <f>VLOOKUP($A232,'2018'!$L$3:$P$385,Q$5,FALSE)</f>
        <v>247.44</v>
      </c>
      <c r="R232" s="59">
        <f>VLOOKUP($A232,'2018'!$L$3:$P$385,R$5,FALSE)</f>
        <v>24.29</v>
      </c>
      <c r="S232" s="59">
        <f>100*VLOOKUP($A232,'2018'!$L$3:$P$385,S$5,FALSE)</f>
        <v>9.8165211768509497</v>
      </c>
      <c r="U232" s="59">
        <f>VLOOKUP($A232,'2019'!$L$3:$P$385,U$5,FALSE)</f>
        <v>249.9</v>
      </c>
      <c r="V232" s="59">
        <f>VLOOKUP($A232,'2019'!$L$3:$P$385,V$5,FALSE)</f>
        <v>26.07</v>
      </c>
      <c r="W232" s="59">
        <f>100*VLOOKUP($A232,'2019'!$L$3:$P$385,W$5,FALSE)</f>
        <v>10.432172869147701</v>
      </c>
      <c r="Y232" s="59">
        <f>VLOOKUP($A232,'2020'!$C$3:$G$385,Y$5,FALSE)</f>
        <v>252.5</v>
      </c>
      <c r="Z232" s="59">
        <f>VLOOKUP($A232,'2020'!$C$3:$G$385,Z$5,FALSE)</f>
        <v>28.04</v>
      </c>
      <c r="AA232" s="59">
        <f>100*VLOOKUP($A232,'2020'!$C$3:$G$385,AA$5,FALSE)</f>
        <v>11.104950495049499</v>
      </c>
      <c r="AC232" s="59">
        <f>VLOOKUP($A232,'2021'!$C$3:$G$385,AC$5,FALSE)</f>
        <v>254.59</v>
      </c>
      <c r="AD232" s="59">
        <f>VLOOKUP($A232,'2021'!$C$3:$G$385,AD$5,FALSE)</f>
        <v>29.81</v>
      </c>
      <c r="AE232" s="59">
        <f>100*VLOOKUP($A232,'2021'!$C$3:$G$385,AE$5,FALSE)</f>
        <v>11.7090223496602</v>
      </c>
    </row>
    <row r="233" spans="1:31" x14ac:dyDescent="0.3">
      <c r="A233" t="s">
        <v>86</v>
      </c>
      <c r="B233" t="str">
        <f>VLOOKUP(A233,class!A$1:B$455,2,FALSE)</f>
        <v>Unitary Authority</v>
      </c>
      <c r="C233" t="str">
        <f>IF(B233="Shire District",VLOOKUP(A233,counties!A$2:B$271,2,FALSE),"")</f>
        <v/>
      </c>
      <c r="D233" t="str">
        <f>VLOOKUP($A233,classifications!$A$3:$C$336,3,FALSE)</f>
        <v>Predominantly Rural</v>
      </c>
      <c r="E233" s="59">
        <f>VLOOKUP($A233,'2015'!$L$3:$P$385,E$5,FALSE)</f>
        <v>137.29</v>
      </c>
      <c r="F233" s="59">
        <f>VLOOKUP($A233,'2015'!$L$3:$P$385,F$5,FALSE)</f>
        <v>48.1</v>
      </c>
      <c r="G233" s="59">
        <f>100*VLOOKUP($A233,'2015'!$L$3:$P$385,G$5,FALSE)</f>
        <v>35.035326680748803</v>
      </c>
      <c r="I233" s="59">
        <f>VLOOKUP($A233,'2016'!$L$3:$P$385,I$5,FALSE)</f>
        <v>138.47</v>
      </c>
      <c r="J233" s="59">
        <f>VLOOKUP($A233,'2016'!$L$3:$P$385,J$5,FALSE)</f>
        <v>46.83</v>
      </c>
      <c r="K233" s="59">
        <f>100*VLOOKUP($A233,'2016'!$L$3:$P$385,K$5,FALSE)</f>
        <v>33.8195999133386</v>
      </c>
      <c r="M233" s="59">
        <f>VLOOKUP($A233,'2017'!$L$3:$P$385,M$5,FALSE)</f>
        <v>140.28</v>
      </c>
      <c r="N233" s="59">
        <f>VLOOKUP($A233,'2017'!$L$3:$P$385,N$5,FALSE)</f>
        <v>47.1</v>
      </c>
      <c r="O233" s="59">
        <f>100*VLOOKUP($A233,'2017'!$L$3:$P$385,O$5,FALSE)</f>
        <v>33.5757057313944</v>
      </c>
      <c r="Q233" s="59">
        <f>VLOOKUP($A233,'2018'!$L$3:$P$385,Q$5,FALSE)</f>
        <v>142.18</v>
      </c>
      <c r="R233" s="59">
        <f>VLOOKUP($A233,'2018'!$L$3:$P$385,R$5,FALSE)</f>
        <v>47.16</v>
      </c>
      <c r="S233" s="59">
        <f>100*VLOOKUP($A233,'2018'!$L$3:$P$385,S$5,FALSE)</f>
        <v>33.169222112814701</v>
      </c>
      <c r="U233" s="59">
        <f>VLOOKUP($A233,'2019'!$L$3:$P$385,U$5,FALSE)</f>
        <v>143.93</v>
      </c>
      <c r="V233" s="59">
        <f>VLOOKUP($A233,'2019'!$L$3:$P$385,V$5,FALSE)</f>
        <v>47.95</v>
      </c>
      <c r="W233" s="59">
        <f>100*VLOOKUP($A233,'2019'!$L$3:$P$385,W$5,FALSE)</f>
        <v>33.314805808379099</v>
      </c>
      <c r="Y233" s="59">
        <f>VLOOKUP($A233,'2020'!$C$3:$G$385,Y$5,FALSE)</f>
        <v>145.43</v>
      </c>
      <c r="Z233" s="59">
        <f>VLOOKUP($A233,'2020'!$C$3:$G$385,Z$5,FALSE)</f>
        <v>48.31</v>
      </c>
      <c r="AA233" s="59">
        <f>100*VLOOKUP($A233,'2020'!$C$3:$G$385,AA$5,FALSE)</f>
        <v>33.218730660799004</v>
      </c>
      <c r="AC233" s="59">
        <f>VLOOKUP($A233,'2021'!$C$3:$G$385,AC$5,FALSE)</f>
        <v>146.77000000000001</v>
      </c>
      <c r="AD233" s="59">
        <f>VLOOKUP($A233,'2021'!$C$3:$G$385,AD$5,FALSE)</f>
        <v>48.34</v>
      </c>
      <c r="AE233" s="59">
        <f>100*VLOOKUP($A233,'2021'!$C$3:$G$385,AE$5,FALSE)</f>
        <v>32.935886080261604</v>
      </c>
    </row>
    <row r="234" spans="1:31" x14ac:dyDescent="0.3">
      <c r="A234" t="s">
        <v>175</v>
      </c>
      <c r="B234" t="str">
        <f>VLOOKUP(A234,class!A$1:B$455,2,FALSE)</f>
        <v>Unitary Authority</v>
      </c>
      <c r="C234" t="str">
        <f>IF(B234="Shire District",VLOOKUP(A234,counties!A$2:B$271,2,FALSE),"")</f>
        <v/>
      </c>
      <c r="D234" t="str">
        <f>VLOOKUP($A234,classifications!$A$3:$C$336,3,FALSE)</f>
        <v>Predominantly Urban</v>
      </c>
      <c r="E234" s="59">
        <f>VLOOKUP($A234,'2015'!$L$3:$P$385,E$5,FALSE)</f>
        <v>51.72</v>
      </c>
      <c r="F234" s="59">
        <f>VLOOKUP($A234,'2015'!$L$3:$P$385,F$5,FALSE)</f>
        <v>6.87</v>
      </c>
      <c r="G234" s="59">
        <f>100*VLOOKUP($A234,'2015'!$L$3:$P$385,G$5,FALSE)</f>
        <v>13.283062645011601</v>
      </c>
      <c r="I234" s="59">
        <f>VLOOKUP($A234,'2016'!$L$3:$P$385,I$5,FALSE)</f>
        <v>52.52</v>
      </c>
      <c r="J234" s="59">
        <f>VLOOKUP($A234,'2016'!$L$3:$P$385,J$5,FALSE)</f>
        <v>7.12</v>
      </c>
      <c r="K234" s="59">
        <f>100*VLOOKUP($A234,'2016'!$L$3:$P$385,K$5,FALSE)</f>
        <v>13.556740289413598</v>
      </c>
      <c r="M234" s="59">
        <f>VLOOKUP($A234,'2017'!$L$3:$P$385,M$5,FALSE)</f>
        <v>53.11</v>
      </c>
      <c r="N234" s="59">
        <f>VLOOKUP($A234,'2017'!$L$3:$P$385,N$5,FALSE)</f>
        <v>7.38</v>
      </c>
      <c r="O234" s="59">
        <f>100*VLOOKUP($A234,'2017'!$L$3:$P$385,O$5,FALSE)</f>
        <v>13.895688194313699</v>
      </c>
      <c r="Q234" s="59">
        <f>VLOOKUP($A234,'2018'!$L$3:$P$385,Q$5,FALSE)</f>
        <v>53.79</v>
      </c>
      <c r="R234" s="59">
        <f>VLOOKUP($A234,'2018'!$L$3:$P$385,R$5,FALSE)</f>
        <v>7.81</v>
      </c>
      <c r="S234" s="59">
        <f>100*VLOOKUP($A234,'2018'!$L$3:$P$385,S$5,FALSE)</f>
        <v>14.519427402863</v>
      </c>
      <c r="U234" s="59">
        <f>VLOOKUP($A234,'2019'!$L$3:$P$385,U$5,FALSE)</f>
        <v>54.36</v>
      </c>
      <c r="V234" s="59">
        <f>VLOOKUP($A234,'2019'!$L$3:$P$385,V$5,FALSE)</f>
        <v>8.1199999999999992</v>
      </c>
      <c r="W234" s="59">
        <f>100*VLOOKUP($A234,'2019'!$L$3:$P$385,W$5,FALSE)</f>
        <v>14.937454010301702</v>
      </c>
      <c r="Y234" s="59">
        <f>VLOOKUP($A234,'2020'!$C$3:$G$385,Y$5,FALSE)</f>
        <v>54.9</v>
      </c>
      <c r="Z234" s="59">
        <f>VLOOKUP($A234,'2020'!$C$3:$G$385,Z$5,FALSE)</f>
        <v>8.41</v>
      </c>
      <c r="AA234" s="59">
        <f>100*VLOOKUP($A234,'2020'!$C$3:$G$385,AA$5,FALSE)</f>
        <v>15.3187613843352</v>
      </c>
      <c r="AC234" s="59">
        <f>VLOOKUP($A234,'2021'!$C$3:$G$385,AC$5,FALSE)</f>
        <v>55.3</v>
      </c>
      <c r="AD234" s="59">
        <f>VLOOKUP($A234,'2021'!$C$3:$G$385,AD$5,FALSE)</f>
        <v>8.7799999999999994</v>
      </c>
      <c r="AE234" s="59">
        <f>100*VLOOKUP($A234,'2021'!$C$3:$G$385,AE$5,FALSE)</f>
        <v>15.877034358047002</v>
      </c>
    </row>
    <row r="235" spans="1:31" x14ac:dyDescent="0.3">
      <c r="A235" t="s">
        <v>352</v>
      </c>
      <c r="B235" t="str">
        <f>VLOOKUP(A235,class!A$1:B$455,2,FALSE)</f>
        <v>Metropolitan District</v>
      </c>
      <c r="C235" t="str">
        <f>IF(B235="Shire District",VLOOKUP(A235,counties!A$2:B$271,2,FALSE),"")</f>
        <v/>
      </c>
      <c r="D235" t="str">
        <f>VLOOKUP($A235,classifications!$A$3:$C$336,3,FALSE)</f>
        <v>Predominantly Urban</v>
      </c>
      <c r="E235" s="59">
        <f>VLOOKUP($A235,'2015'!$L$3:$P$385,E$5,FALSE)</f>
        <v>89.77</v>
      </c>
      <c r="F235" s="59">
        <f>VLOOKUP($A235,'2015'!$L$3:$P$385,F$5,FALSE)</f>
        <v>7.15</v>
      </c>
      <c r="G235" s="59">
        <f>100*VLOOKUP($A235,'2015'!$L$3:$P$385,G$5,FALSE)</f>
        <v>7.9647989306004199</v>
      </c>
      <c r="I235" s="59">
        <f>VLOOKUP($A235,'2016'!$L$3:$P$385,I$5,FALSE)</f>
        <v>90.44</v>
      </c>
      <c r="J235" s="59">
        <f>VLOOKUP($A235,'2016'!$L$3:$P$385,J$5,FALSE)</f>
        <v>6.91</v>
      </c>
      <c r="K235" s="59">
        <f>100*VLOOKUP($A235,'2016'!$L$3:$P$385,K$5,FALSE)</f>
        <v>7.6404245908889905</v>
      </c>
      <c r="M235" s="59">
        <f>VLOOKUP($A235,'2017'!$L$3:$P$385,M$5,FALSE)</f>
        <v>91.14</v>
      </c>
      <c r="N235" s="59">
        <f>VLOOKUP($A235,'2017'!$L$3:$P$385,N$5,FALSE)</f>
        <v>6.84</v>
      </c>
      <c r="O235" s="59">
        <f>100*VLOOKUP($A235,'2017'!$L$3:$P$385,O$5,FALSE)</f>
        <v>7.5049374588545099</v>
      </c>
      <c r="Q235" s="59">
        <f>VLOOKUP($A235,'2018'!$L$3:$P$385,Q$5,FALSE)</f>
        <v>91.76</v>
      </c>
      <c r="R235" s="59">
        <f>VLOOKUP($A235,'2018'!$L$3:$P$385,R$5,FALSE)</f>
        <v>6.57</v>
      </c>
      <c r="S235" s="59">
        <f>100*VLOOKUP($A235,'2018'!$L$3:$P$385,S$5,FALSE)</f>
        <v>7.15998256320837</v>
      </c>
      <c r="U235" s="59">
        <f>VLOOKUP($A235,'2019'!$L$3:$P$385,U$5,FALSE)</f>
        <v>92.48</v>
      </c>
      <c r="V235" s="59">
        <f>VLOOKUP($A235,'2019'!$L$3:$P$385,V$5,FALSE)</f>
        <v>6.82</v>
      </c>
      <c r="W235" s="59">
        <f>100*VLOOKUP($A235,'2019'!$L$3:$P$385,W$5,FALSE)</f>
        <v>7.3745674740484395</v>
      </c>
      <c r="Y235" s="59">
        <f>VLOOKUP($A235,'2020'!$C$3:$G$385,Y$5,FALSE)</f>
        <v>93.19</v>
      </c>
      <c r="Z235" s="59">
        <f>VLOOKUP($A235,'2020'!$C$3:$G$385,Z$5,FALSE)</f>
        <v>7.21</v>
      </c>
      <c r="AA235" s="59">
        <f>100*VLOOKUP($A235,'2020'!$C$3:$G$385,AA$5,FALSE)</f>
        <v>7.7368816396609104</v>
      </c>
      <c r="AC235" s="59">
        <f>VLOOKUP($A235,'2021'!$C$3:$G$385,AC$5,FALSE)</f>
        <v>93.66</v>
      </c>
      <c r="AD235" s="59">
        <f>VLOOKUP($A235,'2021'!$C$3:$G$385,AD$5,FALSE)</f>
        <v>7.18</v>
      </c>
      <c r="AE235" s="59">
        <f>100*VLOOKUP($A235,'2021'!$C$3:$G$385,AE$5,FALSE)</f>
        <v>7.6660260516762797</v>
      </c>
    </row>
    <row r="236" spans="1:31" x14ac:dyDescent="0.3">
      <c r="A236" t="s">
        <v>87</v>
      </c>
      <c r="B236" t="str">
        <f>VLOOKUP(A236,class!A$1:B$455,2,FALSE)</f>
        <v>Shire District</v>
      </c>
      <c r="C236" t="str">
        <f>IF(B236="Shire District",VLOOKUP(A236,counties!A$2:B$271,2,FALSE),"")</f>
        <v>Somerset</v>
      </c>
      <c r="D236" t="str">
        <f>VLOOKUP($A236,classifications!$A$3:$C$336,3,FALSE)</f>
        <v>Predominantly Rural</v>
      </c>
      <c r="E236" s="59">
        <f>VLOOKUP($A236,'2015'!$L$3:$P$385,E$5,FALSE)</f>
        <v>69.239999999999995</v>
      </c>
      <c r="F236" s="59">
        <f>VLOOKUP($A236,'2015'!$L$3:$P$385,F$5,FALSE)</f>
        <v>20.43</v>
      </c>
      <c r="G236" s="59">
        <f>100*VLOOKUP($A236,'2015'!$L$3:$P$385,G$5,FALSE)</f>
        <v>29.506065857885599</v>
      </c>
      <c r="I236" s="59">
        <f>VLOOKUP($A236,'2016'!$L$3:$P$385,I$5,FALSE)</f>
        <v>70.290000000000006</v>
      </c>
      <c r="J236" s="59">
        <f>VLOOKUP($A236,'2016'!$L$3:$P$385,J$5,FALSE)</f>
        <v>19.87</v>
      </c>
      <c r="K236" s="59">
        <f>100*VLOOKUP($A236,'2016'!$L$3:$P$385,K$5,FALSE)</f>
        <v>28.268601508038099</v>
      </c>
      <c r="M236" s="59">
        <f>VLOOKUP($A236,'2017'!$L$3:$P$385,M$5,FALSE)</f>
        <v>71.36</v>
      </c>
      <c r="N236" s="59">
        <f>VLOOKUP($A236,'2017'!$L$3:$P$385,N$5,FALSE)</f>
        <v>20.13</v>
      </c>
      <c r="O236" s="59">
        <f>100*VLOOKUP($A236,'2017'!$L$3:$P$385,O$5,FALSE)</f>
        <v>28.209080717488799</v>
      </c>
      <c r="Q236" s="59">
        <f>VLOOKUP($A236,'2018'!$L$3:$P$385,Q$5,FALSE)</f>
        <v>72.34</v>
      </c>
      <c r="R236" s="59">
        <f>VLOOKUP($A236,'2018'!$L$3:$P$385,R$5,FALSE)</f>
        <v>20.51</v>
      </c>
      <c r="S236" s="59">
        <f>100*VLOOKUP($A236,'2018'!$L$3:$P$385,S$5,FALSE)</f>
        <v>28.352225601327103</v>
      </c>
      <c r="U236" s="59">
        <f>VLOOKUP($A236,'2019'!$L$3:$P$385,U$5,FALSE)</f>
        <v>73.02</v>
      </c>
      <c r="V236" s="59">
        <f>VLOOKUP($A236,'2019'!$L$3:$P$385,V$5,FALSE)</f>
        <v>20.81</v>
      </c>
      <c r="W236" s="59">
        <f>100*VLOOKUP($A236,'2019'!$L$3:$P$385,W$5,FALSE)</f>
        <v>28.499041358531901</v>
      </c>
      <c r="Y236" s="59">
        <f>VLOOKUP($A236,'2020'!$C$3:$G$385,Y$5,FALSE)</f>
        <v>73.5</v>
      </c>
      <c r="Z236" s="59">
        <f>VLOOKUP($A236,'2020'!$C$3:$G$385,Z$5,FALSE)</f>
        <v>20.73</v>
      </c>
      <c r="AA236" s="59">
        <f>100*VLOOKUP($A236,'2020'!$C$3:$G$385,AA$5,FALSE)</f>
        <v>28.2040816326531</v>
      </c>
      <c r="AC236" s="59">
        <f>VLOOKUP($A236,'2021'!$C$3:$G$385,AC$5,FALSE)</f>
        <v>73.88</v>
      </c>
      <c r="AD236" s="59">
        <f>VLOOKUP($A236,'2021'!$C$3:$G$385,AD$5,FALSE)</f>
        <v>20.45</v>
      </c>
      <c r="AE236" s="59">
        <f>100*VLOOKUP($A236,'2021'!$C$3:$G$385,AE$5,FALSE)</f>
        <v>27.680021656740699</v>
      </c>
    </row>
    <row r="237" spans="1:31" x14ac:dyDescent="0.3">
      <c r="A237" t="s">
        <v>88</v>
      </c>
      <c r="B237" t="str">
        <f>VLOOKUP(A237,class!A$1:B$455,2,FALSE)</f>
        <v>Shire District</v>
      </c>
      <c r="C237" t="str">
        <f>IF(B237="Shire District",VLOOKUP(A237,counties!A$2:B$271,2,FALSE),"")</f>
        <v>Cambridgeshire</v>
      </c>
      <c r="D237" t="str">
        <f>VLOOKUP($A237,classifications!$A$3:$C$336,3,FALSE)</f>
        <v>Predominantly Rural</v>
      </c>
      <c r="E237" s="59">
        <f>VLOOKUP($A237,'2015'!$L$3:$P$385,E$5,FALSE)</f>
        <v>64.319999999999993</v>
      </c>
      <c r="F237" s="59">
        <f>VLOOKUP($A237,'2015'!$L$3:$P$385,F$5,FALSE)</f>
        <v>19.45</v>
      </c>
      <c r="G237" s="59">
        <f>100*VLOOKUP($A237,'2015'!$L$3:$P$385,G$5,FALSE)</f>
        <v>30.239427860696498</v>
      </c>
      <c r="I237" s="59">
        <f>VLOOKUP($A237,'2016'!$L$3:$P$385,I$5,FALSE)</f>
        <v>65</v>
      </c>
      <c r="J237" s="59">
        <f>VLOOKUP($A237,'2016'!$L$3:$P$385,J$5,FALSE)</f>
        <v>19.14</v>
      </c>
      <c r="K237" s="59">
        <f>100*VLOOKUP($A237,'2016'!$L$3:$P$385,K$5,FALSE)</f>
        <v>29.446153846153798</v>
      </c>
      <c r="M237" s="59">
        <f>VLOOKUP($A237,'2017'!$L$3:$P$385,M$5,FALSE)</f>
        <v>65.510000000000005</v>
      </c>
      <c r="N237" s="59">
        <f>VLOOKUP($A237,'2017'!$L$3:$P$385,N$5,FALSE)</f>
        <v>18.809999999999999</v>
      </c>
      <c r="O237" s="59">
        <f>100*VLOOKUP($A237,'2017'!$L$3:$P$385,O$5,FALSE)</f>
        <v>28.713173561288404</v>
      </c>
      <c r="Q237" s="59">
        <f>VLOOKUP($A237,'2018'!$L$3:$P$385,Q$5,FALSE)</f>
        <v>66.27</v>
      </c>
      <c r="R237" s="59">
        <f>VLOOKUP($A237,'2018'!$L$3:$P$385,R$5,FALSE)</f>
        <v>18</v>
      </c>
      <c r="S237" s="59">
        <f>100*VLOOKUP($A237,'2018'!$L$3:$P$385,S$5,FALSE)</f>
        <v>27.161611588954298</v>
      </c>
      <c r="U237" s="59">
        <f>VLOOKUP($A237,'2019'!$L$3:$P$385,U$5,FALSE)</f>
        <v>67.239999999999995</v>
      </c>
      <c r="V237" s="59">
        <f>VLOOKUP($A237,'2019'!$L$3:$P$385,V$5,FALSE)</f>
        <v>18.2</v>
      </c>
      <c r="W237" s="59">
        <f>100*VLOOKUP($A237,'2019'!$L$3:$P$385,W$5,FALSE)</f>
        <v>27.067221891731101</v>
      </c>
      <c r="Y237" s="59">
        <f>VLOOKUP($A237,'2020'!$C$3:$G$385,Y$5,FALSE)</f>
        <v>68.5</v>
      </c>
      <c r="Z237" s="59">
        <f>VLOOKUP($A237,'2020'!$C$3:$G$385,Z$5,FALSE)</f>
        <v>18.920000000000002</v>
      </c>
      <c r="AA237" s="59">
        <f>100*VLOOKUP($A237,'2020'!$C$3:$G$385,AA$5,FALSE)</f>
        <v>27.620437956204402</v>
      </c>
      <c r="AC237" s="59">
        <f>VLOOKUP($A237,'2021'!$C$3:$G$385,AC$5,FALSE)</f>
        <v>69.239999999999995</v>
      </c>
      <c r="AD237" s="59">
        <f>VLOOKUP($A237,'2021'!$C$3:$G$385,AD$5,FALSE)</f>
        <v>18.420000000000002</v>
      </c>
      <c r="AE237" s="59">
        <f>100*VLOOKUP($A237,'2021'!$C$3:$G$385,AE$5,FALSE)</f>
        <v>26.603119584055502</v>
      </c>
    </row>
    <row r="238" spans="1:31" x14ac:dyDescent="0.3">
      <c r="A238" t="s">
        <v>202</v>
      </c>
      <c r="B238" t="str">
        <f>VLOOKUP(A238,class!A$1:B$455,2,FALSE)</f>
        <v>Shire District</v>
      </c>
      <c r="C238" t="str">
        <f>IF(B238="Shire District",VLOOKUP(A238,counties!A$2:B$271,2,FALSE),"")</f>
        <v>Derbyshire</v>
      </c>
      <c r="D238" t="str">
        <f>VLOOKUP($A238,classifications!$A$3:$C$336,3,FALSE)</f>
        <v>Urban with Significant Rural</v>
      </c>
      <c r="E238" s="59">
        <f>VLOOKUP($A238,'2015'!$L$3:$P$385,E$5,FALSE)</f>
        <v>41.15</v>
      </c>
      <c r="F238" s="59">
        <f>VLOOKUP($A238,'2015'!$L$3:$P$385,F$5,FALSE)</f>
        <v>4.54</v>
      </c>
      <c r="G238" s="59">
        <f>100*VLOOKUP($A238,'2015'!$L$3:$P$385,G$5,FALSE)</f>
        <v>11.0328068043742</v>
      </c>
      <c r="I238" s="59">
        <f>VLOOKUP($A238,'2016'!$L$3:$P$385,I$5,FALSE)</f>
        <v>41.66</v>
      </c>
      <c r="J238" s="59">
        <f>VLOOKUP($A238,'2016'!$L$3:$P$385,J$5,FALSE)</f>
        <v>3.51</v>
      </c>
      <c r="K238" s="59">
        <f>100*VLOOKUP($A238,'2016'!$L$3:$P$385,K$5,FALSE)</f>
        <v>8.4253480556889091</v>
      </c>
      <c r="M238" s="59">
        <f>VLOOKUP($A238,'2017'!$L$3:$P$385,M$5,FALSE)</f>
        <v>42.57</v>
      </c>
      <c r="N238" s="59">
        <f>VLOOKUP($A238,'2017'!$L$3:$P$385,N$5,FALSE)</f>
        <v>3.35</v>
      </c>
      <c r="O238" s="59">
        <f>100*VLOOKUP($A238,'2017'!$L$3:$P$385,O$5,FALSE)</f>
        <v>7.8693915903218201</v>
      </c>
      <c r="Q238" s="59">
        <f>VLOOKUP($A238,'2018'!$L$3:$P$385,Q$5,FALSE)</f>
        <v>43.51</v>
      </c>
      <c r="R238" s="59">
        <f>VLOOKUP($A238,'2018'!$L$3:$P$385,R$5,FALSE)</f>
        <v>2.76</v>
      </c>
      <c r="S238" s="59">
        <f>100*VLOOKUP($A238,'2018'!$L$3:$P$385,S$5,FALSE)</f>
        <v>6.3433693403815203</v>
      </c>
      <c r="U238" s="59">
        <f>VLOOKUP($A238,'2019'!$L$3:$P$385,U$5,FALSE)</f>
        <v>44.6</v>
      </c>
      <c r="V238" s="59">
        <f>VLOOKUP($A238,'2019'!$L$3:$P$385,V$5,FALSE)</f>
        <v>2.83</v>
      </c>
      <c r="W238" s="59">
        <f>100*VLOOKUP($A238,'2019'!$L$3:$P$385,W$5,FALSE)</f>
        <v>6.3452914798206308</v>
      </c>
      <c r="Y238" s="59">
        <f>VLOOKUP($A238,'2020'!$C$3:$G$385,Y$5,FALSE)</f>
        <v>45.89</v>
      </c>
      <c r="Z238" s="59">
        <f>VLOOKUP($A238,'2020'!$C$3:$G$385,Z$5,FALSE)</f>
        <v>2.91</v>
      </c>
      <c r="AA238" s="59">
        <f>100*VLOOKUP($A238,'2020'!$C$3:$G$385,AA$5,FALSE)</f>
        <v>6.3412508171714999</v>
      </c>
      <c r="AC238" s="59">
        <f>VLOOKUP($A238,'2021'!$C$3:$G$385,AC$5,FALSE)</f>
        <v>46.95</v>
      </c>
      <c r="AD238" s="59">
        <f>VLOOKUP($A238,'2021'!$C$3:$G$385,AD$5,FALSE)</f>
        <v>3.09</v>
      </c>
      <c r="AE238" s="59">
        <f>100*VLOOKUP($A238,'2021'!$C$3:$G$385,AE$5,FALSE)</f>
        <v>6.581469648562301</v>
      </c>
    </row>
    <row r="239" spans="1:31" x14ac:dyDescent="0.3">
      <c r="A239" t="s">
        <v>159</v>
      </c>
      <c r="B239" t="str">
        <f>VLOOKUP(A239,class!A$1:B$455,2,FALSE)</f>
        <v>Unitary Authority</v>
      </c>
      <c r="C239" t="str">
        <f>IF(B239="Shire District",VLOOKUP(A239,counties!A$2:B$271,2,FALSE),"")</f>
        <v/>
      </c>
      <c r="D239" t="str">
        <f>VLOOKUP($A239,classifications!$A$3:$C$336,3,FALSE)</f>
        <v>Predominantly Urban</v>
      </c>
      <c r="E239" s="59">
        <f>VLOOKUP($A239,'2015'!$L$3:$P$385,E$5,FALSE)</f>
        <v>113.08</v>
      </c>
      <c r="F239" s="59">
        <f>VLOOKUP($A239,'2015'!$L$3:$P$385,F$5,FALSE)</f>
        <v>16.61</v>
      </c>
      <c r="G239" s="59">
        <f>100*VLOOKUP($A239,'2015'!$L$3:$P$385,G$5,FALSE)</f>
        <v>14.688715953307399</v>
      </c>
      <c r="I239" s="59">
        <f>VLOOKUP($A239,'2016'!$L$3:$P$385,I$5,FALSE)</f>
        <v>114.37</v>
      </c>
      <c r="J239" s="59">
        <f>VLOOKUP($A239,'2016'!$L$3:$P$385,J$5,FALSE)</f>
        <v>14.86</v>
      </c>
      <c r="K239" s="59">
        <f>100*VLOOKUP($A239,'2016'!$L$3:$P$385,K$5,FALSE)</f>
        <v>12.9929177231792</v>
      </c>
      <c r="M239" s="59">
        <f>VLOOKUP($A239,'2017'!$L$3:$P$385,M$5,FALSE)</f>
        <v>115.8</v>
      </c>
      <c r="N239" s="59">
        <f>VLOOKUP($A239,'2017'!$L$3:$P$385,N$5,FALSE)</f>
        <v>14.63</v>
      </c>
      <c r="O239" s="59">
        <f>100*VLOOKUP($A239,'2017'!$L$3:$P$385,O$5,FALSE)</f>
        <v>12.633851468048398</v>
      </c>
      <c r="Q239" s="59">
        <f>VLOOKUP($A239,'2018'!$L$3:$P$385,Q$5,FALSE)</f>
        <v>117.37</v>
      </c>
      <c r="R239" s="59">
        <f>VLOOKUP($A239,'2018'!$L$3:$P$385,R$5,FALSE)</f>
        <v>14.18</v>
      </c>
      <c r="S239" s="59">
        <f>100*VLOOKUP($A239,'2018'!$L$3:$P$385,S$5,FALSE)</f>
        <v>12.0814518190338</v>
      </c>
      <c r="U239" s="59">
        <f>VLOOKUP($A239,'2019'!$L$3:$P$385,U$5,FALSE)</f>
        <v>118.75</v>
      </c>
      <c r="V239" s="59">
        <f>VLOOKUP($A239,'2019'!$L$3:$P$385,V$5,FALSE)</f>
        <v>13.56</v>
      </c>
      <c r="W239" s="59">
        <f>100*VLOOKUP($A239,'2019'!$L$3:$P$385,W$5,FALSE)</f>
        <v>11.418947368421099</v>
      </c>
      <c r="Y239" s="59">
        <f>VLOOKUP($A239,'2020'!$C$3:$G$385,Y$5,FALSE)</f>
        <v>120.91</v>
      </c>
      <c r="Z239" s="59">
        <f>VLOOKUP($A239,'2020'!$C$3:$G$385,Z$5,FALSE)</f>
        <v>14.57</v>
      </c>
      <c r="AA239" s="59">
        <f>100*VLOOKUP($A239,'2020'!$C$3:$G$385,AA$5,FALSE)</f>
        <v>12.050285336200501</v>
      </c>
      <c r="AC239" s="59">
        <f>VLOOKUP($A239,'2021'!$C$3:$G$385,AC$5,FALSE)</f>
        <v>122.23</v>
      </c>
      <c r="AD239" s="59">
        <f>VLOOKUP($A239,'2021'!$C$3:$G$385,AD$5,FALSE)</f>
        <v>14.32</v>
      </c>
      <c r="AE239" s="59">
        <f>100*VLOOKUP($A239,'2021'!$C$3:$G$385,AE$5,FALSE)</f>
        <v>11.7156180970302</v>
      </c>
    </row>
    <row r="240" spans="1:31" x14ac:dyDescent="0.3">
      <c r="A240" t="s">
        <v>89</v>
      </c>
      <c r="B240" t="str">
        <f>VLOOKUP(A240,class!A$1:B$455,2,FALSE)</f>
        <v>Shire District</v>
      </c>
      <c r="C240" t="str">
        <f>IF(B240="Shire District",VLOOKUP(A240,counties!A$2:B$271,2,FALSE),"")</f>
        <v>Devon</v>
      </c>
      <c r="D240" t="str">
        <f>VLOOKUP($A240,classifications!$A$3:$C$336,3,FALSE)</f>
        <v>Predominantly Rural</v>
      </c>
      <c r="E240" s="59">
        <f>VLOOKUP($A240,'2015'!$L$3:$P$385,E$5,FALSE)</f>
        <v>43.21</v>
      </c>
      <c r="F240" s="59">
        <f>VLOOKUP($A240,'2015'!$L$3:$P$385,F$5,FALSE)</f>
        <v>18.28</v>
      </c>
      <c r="G240" s="59">
        <f>100*VLOOKUP($A240,'2015'!$L$3:$P$385,G$5,FALSE)</f>
        <v>42.3050219856515</v>
      </c>
      <c r="I240" s="59">
        <f>VLOOKUP($A240,'2016'!$L$3:$P$385,I$5,FALSE)</f>
        <v>43.48</v>
      </c>
      <c r="J240" s="59">
        <f>VLOOKUP($A240,'2016'!$L$3:$P$385,J$5,FALSE)</f>
        <v>18.010000000000002</v>
      </c>
      <c r="K240" s="59">
        <f>100*VLOOKUP($A240,'2016'!$L$3:$P$385,K$5,FALSE)</f>
        <v>41.421343146274097</v>
      </c>
      <c r="M240" s="59">
        <f>VLOOKUP($A240,'2017'!$L$3:$P$385,M$5,FALSE)</f>
        <v>43.77</v>
      </c>
      <c r="N240" s="59">
        <f>VLOOKUP($A240,'2017'!$L$3:$P$385,N$5,FALSE)</f>
        <v>17.899999999999999</v>
      </c>
      <c r="O240" s="59">
        <f>100*VLOOKUP($A240,'2017'!$L$3:$P$385,O$5,FALSE)</f>
        <v>40.8955905871602</v>
      </c>
      <c r="Q240" s="59">
        <f>VLOOKUP($A240,'2018'!$L$3:$P$385,Q$5,FALSE)</f>
        <v>44.14</v>
      </c>
      <c r="R240" s="59">
        <f>VLOOKUP($A240,'2018'!$L$3:$P$385,R$5,FALSE)</f>
        <v>17.809999999999999</v>
      </c>
      <c r="S240" s="59">
        <f>100*VLOOKUP($A240,'2018'!$L$3:$P$385,S$5,FALSE)</f>
        <v>40.348889895786101</v>
      </c>
      <c r="U240" s="59">
        <f>VLOOKUP($A240,'2019'!$L$3:$P$385,U$5,FALSE)</f>
        <v>44.39</v>
      </c>
      <c r="V240" s="59">
        <f>VLOOKUP($A240,'2019'!$L$3:$P$385,V$5,FALSE)</f>
        <v>17.54</v>
      </c>
      <c r="W240" s="59">
        <f>100*VLOOKUP($A240,'2019'!$L$3:$P$385,W$5,FALSE)</f>
        <v>39.513403919801796</v>
      </c>
      <c r="Y240" s="59">
        <f>VLOOKUP($A240,'2020'!$C$3:$G$385,Y$5,FALSE)</f>
        <v>44.96</v>
      </c>
      <c r="Z240" s="59">
        <f>VLOOKUP($A240,'2020'!$C$3:$G$385,Z$5,FALSE)</f>
        <v>17.649999999999999</v>
      </c>
      <c r="AA240" s="59">
        <f>100*VLOOKUP($A240,'2020'!$C$3:$G$385,AA$5,FALSE)</f>
        <v>39.2571174377224</v>
      </c>
      <c r="AC240" s="59">
        <f>VLOOKUP($A240,'2021'!$C$3:$G$385,AC$5,FALSE)</f>
        <v>45.3</v>
      </c>
      <c r="AD240" s="59">
        <f>VLOOKUP($A240,'2021'!$C$3:$G$385,AD$5,FALSE)</f>
        <v>17.5</v>
      </c>
      <c r="AE240" s="59">
        <f>100*VLOOKUP($A240,'2021'!$C$3:$G$385,AE$5,FALSE)</f>
        <v>38.631346578366397</v>
      </c>
    </row>
    <row r="241" spans="1:31" x14ac:dyDescent="0.3">
      <c r="A241" t="s">
        <v>90</v>
      </c>
      <c r="B241" t="str">
        <f>VLOOKUP(A241,class!A$1:B$455,2,FALSE)</f>
        <v>Shire District</v>
      </c>
      <c r="C241" t="str">
        <f>IF(B241="Shire District",VLOOKUP(A241,counties!A$2:B$271,2,FALSE),"")</f>
        <v>Lincolnshire</v>
      </c>
      <c r="D241" t="str">
        <f>VLOOKUP($A241,classifications!$A$3:$C$336,3,FALSE)</f>
        <v>Predominantly Rural</v>
      </c>
      <c r="E241" s="59">
        <f>VLOOKUP($A241,'2015'!$L$3:$P$385,E$5,FALSE)</f>
        <v>39.450000000000003</v>
      </c>
      <c r="F241" s="59">
        <f>VLOOKUP($A241,'2015'!$L$3:$P$385,F$5,FALSE)</f>
        <v>11.37</v>
      </c>
      <c r="G241" s="59">
        <f>100*VLOOKUP($A241,'2015'!$L$3:$P$385,G$5,FALSE)</f>
        <v>28.821292775665402</v>
      </c>
      <c r="I241" s="59">
        <f>VLOOKUP($A241,'2016'!$L$3:$P$385,I$5,FALSE)</f>
        <v>39.76</v>
      </c>
      <c r="J241" s="59">
        <f>VLOOKUP($A241,'2016'!$L$3:$P$385,J$5,FALSE)</f>
        <v>11.2</v>
      </c>
      <c r="K241" s="59">
        <f>100*VLOOKUP($A241,'2016'!$L$3:$P$385,K$5,FALSE)</f>
        <v>28.169014084506998</v>
      </c>
      <c r="M241" s="59">
        <f>VLOOKUP($A241,'2017'!$L$3:$P$385,M$5,FALSE)</f>
        <v>40.07</v>
      </c>
      <c r="N241" s="59">
        <f>VLOOKUP($A241,'2017'!$L$3:$P$385,N$5,FALSE)</f>
        <v>11.03</v>
      </c>
      <c r="O241" s="59">
        <f>100*VLOOKUP($A241,'2017'!$L$3:$P$385,O$5,FALSE)</f>
        <v>27.5268280509109</v>
      </c>
      <c r="Q241" s="59">
        <f>VLOOKUP($A241,'2018'!$L$3:$P$385,Q$5,FALSE)</f>
        <v>40.5</v>
      </c>
      <c r="R241" s="59">
        <f>VLOOKUP($A241,'2018'!$L$3:$P$385,R$5,FALSE)</f>
        <v>10.57</v>
      </c>
      <c r="S241" s="59">
        <f>100*VLOOKUP($A241,'2018'!$L$3:$P$385,S$5,FALSE)</f>
        <v>26.098765432098801</v>
      </c>
      <c r="U241" s="59">
        <f>VLOOKUP($A241,'2019'!$L$3:$P$385,U$5,FALSE)</f>
        <v>41.05</v>
      </c>
      <c r="V241" s="59">
        <f>VLOOKUP($A241,'2019'!$L$3:$P$385,V$5,FALSE)</f>
        <v>10.67</v>
      </c>
      <c r="W241" s="59">
        <f>100*VLOOKUP($A241,'2019'!$L$3:$P$385,W$5,FALSE)</f>
        <v>25.992691839220498</v>
      </c>
      <c r="Y241" s="59">
        <f>VLOOKUP($A241,'2020'!$C$3:$G$385,Y$5,FALSE)</f>
        <v>41.59</v>
      </c>
      <c r="Z241" s="59">
        <f>VLOOKUP($A241,'2020'!$C$3:$G$385,Z$5,FALSE)</f>
        <v>10.78</v>
      </c>
      <c r="AA241" s="59">
        <f>100*VLOOKUP($A241,'2020'!$C$3:$G$385,AA$5,FALSE)</f>
        <v>25.919692233710002</v>
      </c>
      <c r="AC241" s="59">
        <f>VLOOKUP($A241,'2021'!$C$3:$G$385,AC$5,FALSE)</f>
        <v>42.16</v>
      </c>
      <c r="AD241" s="59">
        <f>VLOOKUP($A241,'2021'!$C$3:$G$385,AD$5,FALSE)</f>
        <v>10.78</v>
      </c>
      <c r="AE241" s="59">
        <f>100*VLOOKUP($A241,'2021'!$C$3:$G$385,AE$5,FALSE)</f>
        <v>25.569259962049301</v>
      </c>
    </row>
    <row r="242" spans="1:31" x14ac:dyDescent="0.3">
      <c r="A242" t="s">
        <v>91</v>
      </c>
      <c r="B242" t="str">
        <f>VLOOKUP(A242,class!A$1:B$455,2,FALSE)</f>
        <v>Shire District</v>
      </c>
      <c r="C242" t="str">
        <f>IF(B242="Shire District",VLOOKUP(A242,counties!A$2:B$271,2,FALSE),"")</f>
        <v>Lincolnshire</v>
      </c>
      <c r="D242" t="str">
        <f>VLOOKUP($A242,classifications!$A$3:$C$336,3,FALSE)</f>
        <v>Predominantly Rural</v>
      </c>
      <c r="E242" s="59">
        <f>VLOOKUP($A242,'2015'!$L$3:$P$385,E$5,FALSE)</f>
        <v>61.89</v>
      </c>
      <c r="F242" s="59">
        <f>VLOOKUP($A242,'2015'!$L$3:$P$385,F$5,FALSE)</f>
        <v>14.23</v>
      </c>
      <c r="G242" s="59">
        <f>100*VLOOKUP($A242,'2015'!$L$3:$P$385,G$5,FALSE)</f>
        <v>22.992405881402501</v>
      </c>
      <c r="I242" s="59">
        <f>VLOOKUP($A242,'2016'!$L$3:$P$385,I$5,FALSE)</f>
        <v>62.47</v>
      </c>
      <c r="J242" s="59">
        <f>VLOOKUP($A242,'2016'!$L$3:$P$385,J$5,FALSE)</f>
        <v>13.99</v>
      </c>
      <c r="K242" s="59">
        <f>100*VLOOKUP($A242,'2016'!$L$3:$P$385,K$5,FALSE)</f>
        <v>22.394749479750299</v>
      </c>
      <c r="M242" s="59">
        <f>VLOOKUP($A242,'2017'!$L$3:$P$385,M$5,FALSE)</f>
        <v>63.05</v>
      </c>
      <c r="N242" s="59">
        <f>VLOOKUP($A242,'2017'!$L$3:$P$385,N$5,FALSE)</f>
        <v>13.92</v>
      </c>
      <c r="O242" s="59">
        <f>100*VLOOKUP($A242,'2017'!$L$3:$P$385,O$5,FALSE)</f>
        <v>22.077716098334697</v>
      </c>
      <c r="Q242" s="59">
        <f>VLOOKUP($A242,'2018'!$L$3:$P$385,Q$5,FALSE)</f>
        <v>63.72</v>
      </c>
      <c r="R242" s="59">
        <f>VLOOKUP($A242,'2018'!$L$3:$P$385,R$5,FALSE)</f>
        <v>13.88</v>
      </c>
      <c r="S242" s="59">
        <f>100*VLOOKUP($A242,'2018'!$L$3:$P$385,S$5,FALSE)</f>
        <v>21.7827997489014</v>
      </c>
      <c r="U242" s="59">
        <f>VLOOKUP($A242,'2019'!$L$3:$P$385,U$5,FALSE)</f>
        <v>64.290000000000006</v>
      </c>
      <c r="V242" s="59">
        <f>VLOOKUP($A242,'2019'!$L$3:$P$385,V$5,FALSE)</f>
        <v>13.95</v>
      </c>
      <c r="W242" s="59">
        <f>100*VLOOKUP($A242,'2019'!$L$3:$P$385,W$5,FALSE)</f>
        <v>21.698553429771302</v>
      </c>
      <c r="Y242" s="59">
        <f>VLOOKUP($A242,'2020'!$C$3:$G$385,Y$5,FALSE)</f>
        <v>64.94</v>
      </c>
      <c r="Z242" s="59">
        <f>VLOOKUP($A242,'2020'!$C$3:$G$385,Z$5,FALSE)</f>
        <v>14.25</v>
      </c>
      <c r="AA242" s="59">
        <f>100*VLOOKUP($A242,'2020'!$C$3:$G$385,AA$5,FALSE)</f>
        <v>21.943332306744701</v>
      </c>
      <c r="AC242" s="59">
        <f>VLOOKUP($A242,'2021'!$C$3:$G$385,AC$5,FALSE)</f>
        <v>65.39</v>
      </c>
      <c r="AD242" s="59">
        <f>VLOOKUP($A242,'2021'!$C$3:$G$385,AD$5,FALSE)</f>
        <v>14.2</v>
      </c>
      <c r="AE242" s="59">
        <f>100*VLOOKUP($A242,'2021'!$C$3:$G$385,AE$5,FALSE)</f>
        <v>21.715858693989901</v>
      </c>
    </row>
    <row r="243" spans="1:31" x14ac:dyDescent="0.3">
      <c r="A243" t="s">
        <v>92</v>
      </c>
      <c r="B243" t="str">
        <f>VLOOKUP(A243,class!A$1:B$455,2,FALSE)</f>
        <v>Shire District</v>
      </c>
      <c r="C243" t="str">
        <f>IF(B243="Shire District",VLOOKUP(A243,counties!A$2:B$271,2,FALSE),"")</f>
        <v>Cumbria</v>
      </c>
      <c r="D243" t="str">
        <f>VLOOKUP($A243,classifications!$A$3:$C$336,3,FALSE)</f>
        <v>Predominantly Rural</v>
      </c>
      <c r="E243" s="59">
        <f>VLOOKUP($A243,'2015'!$L$3:$P$385,E$5,FALSE)</f>
        <v>52.61</v>
      </c>
      <c r="F243" s="59">
        <f>VLOOKUP($A243,'2015'!$L$3:$P$385,F$5,FALSE)</f>
        <v>12.95</v>
      </c>
      <c r="G243" s="59">
        <f>100*VLOOKUP($A243,'2015'!$L$3:$P$385,G$5,FALSE)</f>
        <v>24.615092187797</v>
      </c>
      <c r="I243" s="59">
        <f>VLOOKUP($A243,'2016'!$L$3:$P$385,I$5,FALSE)</f>
        <v>52.95</v>
      </c>
      <c r="J243" s="59">
        <f>VLOOKUP($A243,'2016'!$L$3:$P$385,J$5,FALSE)</f>
        <v>12.76</v>
      </c>
      <c r="K243" s="59">
        <f>100*VLOOKUP($A243,'2016'!$L$3:$P$385,K$5,FALSE)</f>
        <v>24.098205854579799</v>
      </c>
      <c r="M243" s="59">
        <f>VLOOKUP($A243,'2017'!$L$3:$P$385,M$5,FALSE)</f>
        <v>53.15</v>
      </c>
      <c r="N243" s="59">
        <f>VLOOKUP($A243,'2017'!$L$3:$P$385,N$5,FALSE)</f>
        <v>12.6</v>
      </c>
      <c r="O243" s="59">
        <f>100*VLOOKUP($A243,'2017'!$L$3:$P$385,O$5,FALSE)</f>
        <v>23.706491063029201</v>
      </c>
      <c r="Q243" s="59">
        <f>VLOOKUP($A243,'2018'!$L$3:$P$385,Q$5,FALSE)</f>
        <v>53.33</v>
      </c>
      <c r="R243" s="59">
        <f>VLOOKUP($A243,'2018'!$L$3:$P$385,R$5,FALSE)</f>
        <v>12.55</v>
      </c>
      <c r="S243" s="59">
        <f>100*VLOOKUP($A243,'2018'!$L$3:$P$385,S$5,FALSE)</f>
        <v>23.532720795049698</v>
      </c>
      <c r="U243" s="59">
        <f>VLOOKUP($A243,'2019'!$L$3:$P$385,U$5,FALSE)</f>
        <v>53.57</v>
      </c>
      <c r="V243" s="59">
        <f>VLOOKUP($A243,'2019'!$L$3:$P$385,V$5,FALSE)</f>
        <v>12.43</v>
      </c>
      <c r="W243" s="59">
        <f>100*VLOOKUP($A243,'2019'!$L$3:$P$385,W$5,FALSE)</f>
        <v>23.203285420944599</v>
      </c>
      <c r="Y243" s="59">
        <f>VLOOKUP($A243,'2020'!$C$3:$G$385,Y$5,FALSE)</f>
        <v>53.68</v>
      </c>
      <c r="Z243" s="59">
        <f>VLOOKUP($A243,'2020'!$C$3:$G$385,Z$5,FALSE)</f>
        <v>12.28</v>
      </c>
      <c r="AA243" s="59">
        <f>100*VLOOKUP($A243,'2020'!$C$3:$G$385,AA$5,FALSE)</f>
        <v>22.876304023845002</v>
      </c>
      <c r="AC243" s="59">
        <f>VLOOKUP($A243,'2021'!$C$3:$G$385,AC$5,FALSE)</f>
        <v>53.77</v>
      </c>
      <c r="AD243" s="59">
        <f>VLOOKUP($A243,'2021'!$C$3:$G$385,AD$5,FALSE)</f>
        <v>11.99</v>
      </c>
      <c r="AE243" s="59">
        <f>100*VLOOKUP($A243,'2021'!$C$3:$G$385,AE$5,FALSE)</f>
        <v>22.2986795610935</v>
      </c>
    </row>
    <row r="244" spans="1:31" x14ac:dyDescent="0.3">
      <c r="A244" t="s">
        <v>93</v>
      </c>
      <c r="B244" t="str">
        <f>VLOOKUP(A244,class!A$1:B$455,2,FALSE)</f>
        <v>Shire District</v>
      </c>
      <c r="C244" t="str">
        <f>IF(B244="Shire District",VLOOKUP(A244,counties!A$2:B$271,2,FALSE),"")</f>
        <v>Norfolk</v>
      </c>
      <c r="D244" t="str">
        <f>VLOOKUP($A244,classifications!$A$3:$C$336,3,FALSE)</f>
        <v>Predominantly Rural</v>
      </c>
      <c r="E244" s="59">
        <f>VLOOKUP($A244,'2015'!$L$3:$P$385,E$5,FALSE)</f>
        <v>57.77</v>
      </c>
      <c r="F244" s="59">
        <f>VLOOKUP($A244,'2015'!$L$3:$P$385,F$5,FALSE)</f>
        <v>26.86</v>
      </c>
      <c r="G244" s="59">
        <f>100*VLOOKUP($A244,'2015'!$L$3:$P$385,G$5,FALSE)</f>
        <v>46.4947204431366</v>
      </c>
      <c r="I244" s="59">
        <f>VLOOKUP($A244,'2016'!$L$3:$P$385,I$5,FALSE)</f>
        <v>58.48</v>
      </c>
      <c r="J244" s="59">
        <f>VLOOKUP($A244,'2016'!$L$3:$P$385,J$5,FALSE)</f>
        <v>25.83</v>
      </c>
      <c r="K244" s="59">
        <f>100*VLOOKUP($A244,'2016'!$L$3:$P$385,K$5,FALSE)</f>
        <v>44.168946648426797</v>
      </c>
      <c r="M244" s="59">
        <f>VLOOKUP($A244,'2017'!$L$3:$P$385,M$5,FALSE)</f>
        <v>59.5</v>
      </c>
      <c r="N244" s="59">
        <f>VLOOKUP($A244,'2017'!$L$3:$P$385,N$5,FALSE)</f>
        <v>25.84</v>
      </c>
      <c r="O244" s="59">
        <f>100*VLOOKUP($A244,'2017'!$L$3:$P$385,O$5,FALSE)</f>
        <v>43.428571428571402</v>
      </c>
      <c r="Q244" s="59">
        <f>VLOOKUP($A244,'2018'!$L$3:$P$385,Q$5,FALSE)</f>
        <v>60.74</v>
      </c>
      <c r="R244" s="59">
        <f>VLOOKUP($A244,'2018'!$L$3:$P$385,R$5,FALSE)</f>
        <v>25.79</v>
      </c>
      <c r="S244" s="59">
        <f>100*VLOOKUP($A244,'2018'!$L$3:$P$385,S$5,FALSE)</f>
        <v>42.4596641422456</v>
      </c>
      <c r="U244" s="59">
        <f>VLOOKUP($A244,'2019'!$L$3:$P$385,U$5,FALSE)</f>
        <v>61.92</v>
      </c>
      <c r="V244" s="59">
        <f>VLOOKUP($A244,'2019'!$L$3:$P$385,V$5,FALSE)</f>
        <v>26.11</v>
      </c>
      <c r="W244" s="59">
        <f>100*VLOOKUP($A244,'2019'!$L$3:$P$385,W$5,FALSE)</f>
        <v>42.167312661498698</v>
      </c>
      <c r="Y244" s="59">
        <f>VLOOKUP($A244,'2020'!$C$3:$G$385,Y$5,FALSE)</f>
        <v>62.95</v>
      </c>
      <c r="Z244" s="59">
        <f>VLOOKUP($A244,'2020'!$C$3:$G$385,Z$5,FALSE)</f>
        <v>26.81</v>
      </c>
      <c r="AA244" s="59">
        <f>100*VLOOKUP($A244,'2020'!$C$3:$G$385,AA$5,FALSE)</f>
        <v>42.589356632247799</v>
      </c>
      <c r="AC244" s="59">
        <f>VLOOKUP($A244,'2021'!$C$3:$G$385,AC$5,FALSE)</f>
        <v>63.9</v>
      </c>
      <c r="AD244" s="59">
        <f>VLOOKUP($A244,'2021'!$C$3:$G$385,AD$5,FALSE)</f>
        <v>26.85</v>
      </c>
      <c r="AE244" s="59">
        <f>100*VLOOKUP($A244,'2021'!$C$3:$G$385,AE$5,FALSE)</f>
        <v>42.018779342723001</v>
      </c>
    </row>
    <row r="245" spans="1:31" x14ac:dyDescent="0.3">
      <c r="A245" t="s">
        <v>94</v>
      </c>
      <c r="B245" t="str">
        <f>VLOOKUP(A245,class!A$1:B$455,2,FALSE)</f>
        <v>Shire District</v>
      </c>
      <c r="C245" t="str">
        <f>IF(B245="Shire District",VLOOKUP(A245,counties!A$2:B$271,2,FALSE),"")</f>
        <v>Oxfordshire</v>
      </c>
      <c r="D245" t="str">
        <f>VLOOKUP($A245,classifications!$A$3:$C$336,3,FALSE)</f>
        <v>Predominantly Rural</v>
      </c>
      <c r="E245" s="59">
        <f>VLOOKUP($A245,'2015'!$L$3:$P$385,E$5,FALSE)</f>
        <v>58.48</v>
      </c>
      <c r="F245" s="59">
        <f>VLOOKUP($A245,'2015'!$L$3:$P$385,F$5,FALSE)</f>
        <v>13.35</v>
      </c>
      <c r="G245" s="59">
        <f>100*VLOOKUP($A245,'2015'!$L$3:$P$385,G$5,FALSE)</f>
        <v>22.828317373460997</v>
      </c>
      <c r="I245" s="59">
        <f>VLOOKUP($A245,'2016'!$L$3:$P$385,I$5,FALSE)</f>
        <v>59.11</v>
      </c>
      <c r="J245" s="59">
        <f>VLOOKUP($A245,'2016'!$L$3:$P$385,J$5,FALSE)</f>
        <v>12.14</v>
      </c>
      <c r="K245" s="59">
        <f>100*VLOOKUP($A245,'2016'!$L$3:$P$385,K$5,FALSE)</f>
        <v>20.537980037218702</v>
      </c>
      <c r="M245" s="59">
        <f>VLOOKUP($A245,'2017'!$L$3:$P$385,M$5,FALSE)</f>
        <v>59.69</v>
      </c>
      <c r="N245" s="59">
        <f>VLOOKUP($A245,'2017'!$L$3:$P$385,N$5,FALSE)</f>
        <v>11.39</v>
      </c>
      <c r="O245" s="59">
        <f>100*VLOOKUP($A245,'2017'!$L$3:$P$385,O$5,FALSE)</f>
        <v>19.081923270229499</v>
      </c>
      <c r="Q245" s="59">
        <f>VLOOKUP($A245,'2018'!$L$3:$P$385,Q$5,FALSE)</f>
        <v>60.09</v>
      </c>
      <c r="R245" s="59">
        <f>VLOOKUP($A245,'2018'!$L$3:$P$385,R$5,FALSE)</f>
        <v>10.25</v>
      </c>
      <c r="S245" s="59">
        <f>100*VLOOKUP($A245,'2018'!$L$3:$P$385,S$5,FALSE)</f>
        <v>17.057746713263398</v>
      </c>
      <c r="U245" s="59">
        <f>VLOOKUP($A245,'2019'!$L$3:$P$385,U$5,FALSE)</f>
        <v>60.93</v>
      </c>
      <c r="V245" s="59">
        <f>VLOOKUP($A245,'2019'!$L$3:$P$385,V$5,FALSE)</f>
        <v>10.11</v>
      </c>
      <c r="W245" s="59">
        <f>100*VLOOKUP($A245,'2019'!$L$3:$P$385,W$5,FALSE)</f>
        <v>16.592811422944401</v>
      </c>
      <c r="Y245" s="59">
        <f>VLOOKUP($A245,'2020'!$C$3:$G$385,Y$5,FALSE)</f>
        <v>62.29</v>
      </c>
      <c r="Z245" s="59">
        <f>VLOOKUP($A245,'2020'!$C$3:$G$385,Z$5,FALSE)</f>
        <v>10.63</v>
      </c>
      <c r="AA245" s="59">
        <f>100*VLOOKUP($A245,'2020'!$C$3:$G$385,AA$5,FALSE)</f>
        <v>17.065339540857298</v>
      </c>
      <c r="AC245" s="59">
        <f>VLOOKUP($A245,'2021'!$C$3:$G$385,AC$5,FALSE)</f>
        <v>63.43</v>
      </c>
      <c r="AD245" s="59">
        <f>VLOOKUP($A245,'2021'!$C$3:$G$385,AD$5,FALSE)</f>
        <v>10.91</v>
      </c>
      <c r="AE245" s="59">
        <f>100*VLOOKUP($A245,'2021'!$C$3:$G$385,AE$5,FALSE)</f>
        <v>17.200063061642801</v>
      </c>
    </row>
    <row r="246" spans="1:31" x14ac:dyDescent="0.3">
      <c r="A246" t="s">
        <v>262</v>
      </c>
      <c r="B246" t="str">
        <f>VLOOKUP(A246,class!A$1:B$455,2,FALSE)</f>
        <v>Shire District</v>
      </c>
      <c r="C246" t="str">
        <f>IF(B246="Shire District",VLOOKUP(A246,counties!A$2:B$271,2,FALSE),"")</f>
        <v>Lancashire</v>
      </c>
      <c r="D246" t="str">
        <f>VLOOKUP($A246,classifications!$A$3:$C$336,3,FALSE)</f>
        <v>Predominantly Urban</v>
      </c>
      <c r="E246" s="59">
        <f>VLOOKUP($A246,'2015'!$L$3:$P$385,E$5,FALSE)</f>
        <v>48.42</v>
      </c>
      <c r="F246" s="59">
        <f>VLOOKUP($A246,'2015'!$L$3:$P$385,F$5,FALSE)</f>
        <v>2.17</v>
      </c>
      <c r="G246" s="59">
        <f>100*VLOOKUP($A246,'2015'!$L$3:$P$385,G$5,FALSE)</f>
        <v>4.4816191656340401</v>
      </c>
      <c r="I246" s="59">
        <f>VLOOKUP($A246,'2016'!$L$3:$P$385,I$5,FALSE)</f>
        <v>48.81</v>
      </c>
      <c r="J246" s="59">
        <f>VLOOKUP($A246,'2016'!$L$3:$P$385,J$5,FALSE)</f>
        <v>2.17</v>
      </c>
      <c r="K246" s="59">
        <f>100*VLOOKUP($A246,'2016'!$L$3:$P$385,K$5,FALSE)</f>
        <v>4.4458102847777097</v>
      </c>
      <c r="M246" s="59">
        <f>VLOOKUP($A246,'2017'!$L$3:$P$385,M$5,FALSE)</f>
        <v>49.08</v>
      </c>
      <c r="N246" s="59">
        <f>VLOOKUP($A246,'2017'!$L$3:$P$385,N$5,FALSE)</f>
        <v>2.08</v>
      </c>
      <c r="O246" s="59">
        <f>100*VLOOKUP($A246,'2017'!$L$3:$P$385,O$5,FALSE)</f>
        <v>4.2379788101059503</v>
      </c>
      <c r="Q246" s="59">
        <f>VLOOKUP($A246,'2018'!$L$3:$P$385,Q$5,FALSE)</f>
        <v>49.26</v>
      </c>
      <c r="R246" s="59">
        <f>VLOOKUP($A246,'2018'!$L$3:$P$385,R$5,FALSE)</f>
        <v>1.3</v>
      </c>
      <c r="S246" s="59">
        <f>100*VLOOKUP($A246,'2018'!$L$3:$P$385,S$5,FALSE)</f>
        <v>2.6390580592773003</v>
      </c>
      <c r="U246" s="59">
        <f>VLOOKUP($A246,'2019'!$L$3:$P$385,U$5,FALSE)</f>
        <v>49.62</v>
      </c>
      <c r="V246" s="59">
        <f>VLOOKUP($A246,'2019'!$L$3:$P$385,V$5,FALSE)</f>
        <v>1.21</v>
      </c>
      <c r="W246" s="59">
        <f>100*VLOOKUP($A246,'2019'!$L$3:$P$385,W$5,FALSE)</f>
        <v>2.4385328496573999</v>
      </c>
      <c r="Y246" s="59">
        <f>VLOOKUP($A246,'2020'!$C$3:$G$385,Y$5,FALSE)</f>
        <v>50.03</v>
      </c>
      <c r="Z246" s="59">
        <f>VLOOKUP($A246,'2020'!$C$3:$G$385,Z$5,FALSE)</f>
        <v>1.62</v>
      </c>
      <c r="AA246" s="59">
        <f>100*VLOOKUP($A246,'2020'!$C$3:$G$385,AA$5,FALSE)</f>
        <v>3.2380571657005799</v>
      </c>
      <c r="AC246" s="59">
        <f>VLOOKUP($A246,'2021'!$C$3:$G$385,AC$5,FALSE)</f>
        <v>50.48</v>
      </c>
      <c r="AD246" s="59">
        <f>VLOOKUP($A246,'2021'!$C$3:$G$385,AD$5,FALSE)</f>
        <v>1.48</v>
      </c>
      <c r="AE246" s="59">
        <f>100*VLOOKUP($A246,'2021'!$C$3:$G$385,AE$5,FALSE)</f>
        <v>2.9318541996830398</v>
      </c>
    </row>
    <row r="247" spans="1:31" x14ac:dyDescent="0.3">
      <c r="A247" t="s">
        <v>95</v>
      </c>
      <c r="B247" t="str">
        <f>VLOOKUP(A247,class!A$1:B$455,2,FALSE)</f>
        <v>Shire District</v>
      </c>
      <c r="C247" t="str">
        <f>IF(B247="Shire District",VLOOKUP(A247,counties!A$2:B$271,2,FALSE),"")</f>
        <v>Somerset</v>
      </c>
      <c r="D247" t="str">
        <f>VLOOKUP($A247,classifications!$A$3:$C$336,3,FALSE)</f>
        <v>Predominantly Rural</v>
      </c>
      <c r="E247" s="59">
        <f>VLOOKUP($A247,'2015'!$L$3:$P$385,E$5,FALSE)</f>
        <v>75.260000000000005</v>
      </c>
      <c r="F247" s="59">
        <f>VLOOKUP($A247,'2015'!$L$3:$P$385,F$5,FALSE)</f>
        <v>27.18</v>
      </c>
      <c r="G247" s="59">
        <f>100*VLOOKUP($A247,'2015'!$L$3:$P$385,G$5,FALSE)</f>
        <v>36.114802019665198</v>
      </c>
      <c r="I247" s="59">
        <f>VLOOKUP($A247,'2016'!$L$3:$P$385,I$5,FALSE)</f>
        <v>75.87</v>
      </c>
      <c r="J247" s="59">
        <f>VLOOKUP($A247,'2016'!$L$3:$P$385,J$5,FALSE)</f>
        <v>26.87</v>
      </c>
      <c r="K247" s="59">
        <f>100*VLOOKUP($A247,'2016'!$L$3:$P$385,K$5,FALSE)</f>
        <v>35.415842889152501</v>
      </c>
      <c r="M247" s="59">
        <f>VLOOKUP($A247,'2017'!$L$3:$P$385,M$5,FALSE)</f>
        <v>76.47</v>
      </c>
      <c r="N247" s="59">
        <f>VLOOKUP($A247,'2017'!$L$3:$P$385,N$5,FALSE)</f>
        <v>26.95</v>
      </c>
      <c r="O247" s="59">
        <f>100*VLOOKUP($A247,'2017'!$L$3:$P$385,O$5,FALSE)</f>
        <v>35.242578789067601</v>
      </c>
      <c r="Q247" s="59">
        <f>VLOOKUP($A247,'2018'!$L$3:$P$385,Q$5,FALSE)</f>
        <v>77.03</v>
      </c>
      <c r="R247" s="59">
        <f>VLOOKUP($A247,'2018'!$L$3:$P$385,R$5,FALSE)</f>
        <v>26.55</v>
      </c>
      <c r="S247" s="59">
        <f>100*VLOOKUP($A247,'2018'!$L$3:$P$385,S$5,FALSE)</f>
        <v>34.467090743866002</v>
      </c>
      <c r="U247" s="59">
        <f>VLOOKUP($A247,'2019'!$L$3:$P$385,U$5,FALSE)</f>
        <v>77.55</v>
      </c>
      <c r="V247" s="59">
        <f>VLOOKUP($A247,'2019'!$L$3:$P$385,V$5,FALSE)</f>
        <v>26.48</v>
      </c>
      <c r="W247" s="59">
        <f>100*VLOOKUP($A247,'2019'!$L$3:$P$385,W$5,FALSE)</f>
        <v>34.145712443584806</v>
      </c>
      <c r="Y247" s="59">
        <f>VLOOKUP($A247,'2020'!$C$3:$G$385,Y$5,FALSE)</f>
        <v>78.34</v>
      </c>
      <c r="Z247" s="59">
        <f>VLOOKUP($A247,'2020'!$C$3:$G$385,Z$5,FALSE)</f>
        <v>26.57</v>
      </c>
      <c r="AA247" s="59">
        <f>100*VLOOKUP($A247,'2020'!$C$3:$G$385,AA$5,FALSE)</f>
        <v>33.916262445749304</v>
      </c>
      <c r="AC247" s="59">
        <f>VLOOKUP($A247,'2021'!$C$3:$G$385,AC$5,FALSE)</f>
        <v>78.95</v>
      </c>
      <c r="AD247" s="59">
        <f>VLOOKUP($A247,'2021'!$C$3:$G$385,AD$5,FALSE)</f>
        <v>26.57</v>
      </c>
      <c r="AE247" s="59">
        <f>100*VLOOKUP($A247,'2021'!$C$3:$G$385,AE$5,FALSE)</f>
        <v>33.654211526282502</v>
      </c>
    </row>
    <row r="248" spans="1:31" x14ac:dyDescent="0.3">
      <c r="A248" t="s">
        <v>293</v>
      </c>
      <c r="B248" t="str">
        <f>VLOOKUP(A248,class!A$1:B$455,2,FALSE)</f>
        <v>Shire District</v>
      </c>
      <c r="C248" t="str">
        <f>IF(B248="Shire District",VLOOKUP(A248,counties!A$2:B$271,2,FALSE),"")</f>
        <v>Staffordshire</v>
      </c>
      <c r="D248" t="str">
        <f>VLOOKUP($A248,classifications!$A$3:$C$336,3,FALSE)</f>
        <v>Urban with Significant Rural</v>
      </c>
      <c r="E248" s="59">
        <f>VLOOKUP($A248,'2015'!$L$3:$P$385,E$5,FALSE)</f>
        <v>46.32</v>
      </c>
      <c r="F248" s="59">
        <f>VLOOKUP($A248,'2015'!$L$3:$P$385,F$5,FALSE)</f>
        <v>5.73</v>
      </c>
      <c r="G248" s="59">
        <f>100*VLOOKUP($A248,'2015'!$L$3:$P$385,G$5,FALSE)</f>
        <v>12.370466321243502</v>
      </c>
      <c r="I248" s="59">
        <f>VLOOKUP($A248,'2016'!$L$3:$P$385,I$5,FALSE)</f>
        <v>46.51</v>
      </c>
      <c r="J248" s="59">
        <f>VLOOKUP($A248,'2016'!$L$3:$P$385,J$5,FALSE)</f>
        <v>5.51</v>
      </c>
      <c r="K248" s="59">
        <f>100*VLOOKUP($A248,'2016'!$L$3:$P$385,K$5,FALSE)</f>
        <v>11.8469146420125</v>
      </c>
      <c r="M248" s="59">
        <f>VLOOKUP($A248,'2017'!$L$3:$P$385,M$5,FALSE)</f>
        <v>46.76</v>
      </c>
      <c r="N248" s="59">
        <f>VLOOKUP($A248,'2017'!$L$3:$P$385,N$5,FALSE)</f>
        <v>5.51</v>
      </c>
      <c r="O248" s="59">
        <f>100*VLOOKUP($A248,'2017'!$L$3:$P$385,O$5,FALSE)</f>
        <v>11.783575705731399</v>
      </c>
      <c r="Q248" s="59">
        <f>VLOOKUP($A248,'2018'!$L$3:$P$385,Q$5,FALSE)</f>
        <v>46.99</v>
      </c>
      <c r="R248" s="59">
        <f>VLOOKUP($A248,'2018'!$L$3:$P$385,R$5,FALSE)</f>
        <v>5.33</v>
      </c>
      <c r="S248" s="59">
        <f>100*VLOOKUP($A248,'2018'!$L$3:$P$385,S$5,FALSE)</f>
        <v>11.342838901894</v>
      </c>
      <c r="U248" s="59">
        <f>VLOOKUP($A248,'2019'!$L$3:$P$385,U$5,FALSE)</f>
        <v>47.21</v>
      </c>
      <c r="V248" s="59">
        <f>VLOOKUP($A248,'2019'!$L$3:$P$385,V$5,FALSE)</f>
        <v>5.13</v>
      </c>
      <c r="W248" s="59">
        <f>100*VLOOKUP($A248,'2019'!$L$3:$P$385,W$5,FALSE)</f>
        <v>10.866341876721</v>
      </c>
      <c r="Y248" s="59">
        <f>VLOOKUP($A248,'2020'!$C$3:$G$385,Y$5,FALSE)</f>
        <v>47.5</v>
      </c>
      <c r="Z248" s="59">
        <f>VLOOKUP($A248,'2020'!$C$3:$G$385,Z$5,FALSE)</f>
        <v>5.2</v>
      </c>
      <c r="AA248" s="59">
        <f>100*VLOOKUP($A248,'2020'!$C$3:$G$385,AA$5,FALSE)</f>
        <v>10.9473684210526</v>
      </c>
      <c r="AC248" s="59">
        <f>VLOOKUP($A248,'2021'!$C$3:$G$385,AC$5,FALSE)</f>
        <v>47.77</v>
      </c>
      <c r="AD248" s="59">
        <f>VLOOKUP($A248,'2021'!$C$3:$G$385,AD$5,FALSE)</f>
        <v>4.9800000000000004</v>
      </c>
      <c r="AE248" s="59">
        <f>100*VLOOKUP($A248,'2021'!$C$3:$G$385,AE$5,FALSE)</f>
        <v>10.424952899309201</v>
      </c>
    </row>
    <row r="249" spans="1:31" x14ac:dyDescent="0.3">
      <c r="A249" t="s">
        <v>346</v>
      </c>
      <c r="B249" t="str">
        <f>VLOOKUP(A249,class!A$1:B$455,2,FALSE)</f>
        <v>Metropolitan District</v>
      </c>
      <c r="C249" t="str">
        <f>IF(B249="Shire District",VLOOKUP(A249,counties!A$2:B$271,2,FALSE),"")</f>
        <v/>
      </c>
      <c r="D249" t="str">
        <f>VLOOKUP($A249,classifications!$A$3:$C$336,3,FALSE)</f>
        <v>Predominantly Urban</v>
      </c>
      <c r="E249" s="59">
        <f>VLOOKUP($A249,'2015'!$L$3:$P$385,E$5,FALSE)</f>
        <v>70.569999999999993</v>
      </c>
      <c r="F249" s="59">
        <f>VLOOKUP($A249,'2015'!$L$3:$P$385,F$5,FALSE)</f>
        <v>2.33</v>
      </c>
      <c r="G249" s="59">
        <f>100*VLOOKUP($A249,'2015'!$L$3:$P$385,G$5,FALSE)</f>
        <v>3.3016862689528104</v>
      </c>
      <c r="I249" s="59">
        <f>VLOOKUP($A249,'2016'!$L$3:$P$385,I$5,FALSE)</f>
        <v>70.95</v>
      </c>
      <c r="J249" s="59">
        <f>VLOOKUP($A249,'2016'!$L$3:$P$385,J$5,FALSE)</f>
        <v>1.77</v>
      </c>
      <c r="K249" s="59">
        <f>100*VLOOKUP($A249,'2016'!$L$3:$P$385,K$5,FALSE)</f>
        <v>2.4947145877378398</v>
      </c>
      <c r="M249" s="59">
        <f>VLOOKUP($A249,'2017'!$L$3:$P$385,M$5,FALSE)</f>
        <v>71.44</v>
      </c>
      <c r="N249" s="59">
        <f>VLOOKUP($A249,'2017'!$L$3:$P$385,N$5,FALSE)</f>
        <v>1.62</v>
      </c>
      <c r="O249" s="59">
        <f>100*VLOOKUP($A249,'2017'!$L$3:$P$385,O$5,FALSE)</f>
        <v>2.2676371780515101</v>
      </c>
      <c r="Q249" s="59">
        <f>VLOOKUP($A249,'2018'!$L$3:$P$385,Q$5,FALSE)</f>
        <v>71.78</v>
      </c>
      <c r="R249" s="59">
        <f>VLOOKUP($A249,'2018'!$L$3:$P$385,R$5,FALSE)</f>
        <v>1.61</v>
      </c>
      <c r="S249" s="59">
        <f>100*VLOOKUP($A249,'2018'!$L$3:$P$385,S$5,FALSE)</f>
        <v>2.2429646140986299</v>
      </c>
      <c r="U249" s="59">
        <f>VLOOKUP($A249,'2019'!$L$3:$P$385,U$5,FALSE)</f>
        <v>72.02</v>
      </c>
      <c r="V249" s="59">
        <f>VLOOKUP($A249,'2019'!$L$3:$P$385,V$5,FALSE)</f>
        <v>1.81</v>
      </c>
      <c r="W249" s="59">
        <f>100*VLOOKUP($A249,'2019'!$L$3:$P$385,W$5,FALSE)</f>
        <v>2.5131907803387898</v>
      </c>
      <c r="Y249" s="59">
        <f>VLOOKUP($A249,'2020'!$C$3:$G$385,Y$5,FALSE)</f>
        <v>72.239999999999995</v>
      </c>
      <c r="Z249" s="59">
        <f>VLOOKUP($A249,'2020'!$C$3:$G$385,Z$5,FALSE)</f>
        <v>1.82</v>
      </c>
      <c r="AA249" s="59">
        <f>100*VLOOKUP($A249,'2020'!$C$3:$G$385,AA$5,FALSE)</f>
        <v>2.5193798449612399</v>
      </c>
      <c r="AC249" s="59">
        <f>VLOOKUP($A249,'2021'!$C$3:$G$385,AC$5,FALSE)</f>
        <v>72.37</v>
      </c>
      <c r="AD249" s="59">
        <f>VLOOKUP($A249,'2021'!$C$3:$G$385,AD$5,FALSE)</f>
        <v>1.77</v>
      </c>
      <c r="AE249" s="59">
        <f>100*VLOOKUP($A249,'2021'!$C$3:$G$385,AE$5,FALSE)</f>
        <v>2.4457648196766604</v>
      </c>
    </row>
    <row r="250" spans="1:31" x14ac:dyDescent="0.3">
      <c r="A250" t="s">
        <v>181</v>
      </c>
      <c r="B250" t="str">
        <f>VLOOKUP(A250,class!A$1:B$455,2,FALSE)</f>
        <v>Unitary Authority</v>
      </c>
      <c r="C250" t="str">
        <f>IF(B250="Shire District",VLOOKUP(A250,counties!A$2:B$271,2,FALSE),"")</f>
        <v/>
      </c>
      <c r="D250" t="str">
        <f>VLOOKUP($A250,classifications!$A$3:$C$336,3,FALSE)</f>
        <v>Predominantly Urban</v>
      </c>
      <c r="E250" s="59">
        <f>VLOOKUP($A250,'2015'!$L$3:$P$385,E$5,FALSE)</f>
        <v>103.56</v>
      </c>
      <c r="F250" s="59">
        <f>VLOOKUP($A250,'2015'!$L$3:$P$385,F$5,FALSE)</f>
        <v>22.85</v>
      </c>
      <c r="G250" s="59">
        <f>100*VLOOKUP($A250,'2015'!$L$3:$P$385,G$5,FALSE)</f>
        <v>22.064503669370399</v>
      </c>
      <c r="I250" s="59">
        <f>VLOOKUP($A250,'2016'!$L$3:$P$385,I$5,FALSE)</f>
        <v>105.07</v>
      </c>
      <c r="J250" s="59">
        <f>VLOOKUP($A250,'2016'!$L$3:$P$385,J$5,FALSE)</f>
        <v>23.91</v>
      </c>
      <c r="K250" s="59">
        <f>100*VLOOKUP($A250,'2016'!$L$3:$P$385,K$5,FALSE)</f>
        <v>22.756257732939901</v>
      </c>
      <c r="M250" s="59">
        <f>VLOOKUP($A250,'2017'!$L$3:$P$385,M$5,FALSE)</f>
        <v>106.54</v>
      </c>
      <c r="N250" s="59">
        <f>VLOOKUP($A250,'2017'!$L$3:$P$385,N$5,FALSE)</f>
        <v>25.18</v>
      </c>
      <c r="O250" s="59">
        <f>100*VLOOKUP($A250,'2017'!$L$3:$P$385,O$5,FALSE)</f>
        <v>23.6343157499531</v>
      </c>
      <c r="Q250" s="59">
        <f>VLOOKUP($A250,'2018'!$L$3:$P$385,Q$5,FALSE)</f>
        <v>107.49</v>
      </c>
      <c r="R250" s="59">
        <f>VLOOKUP($A250,'2018'!$L$3:$P$385,R$5,FALSE)</f>
        <v>26.03</v>
      </c>
      <c r="S250" s="59">
        <f>100*VLOOKUP($A250,'2018'!$L$3:$P$385,S$5,FALSE)</f>
        <v>24.216206158712399</v>
      </c>
      <c r="U250" s="59">
        <f>VLOOKUP($A250,'2019'!$L$3:$P$385,U$5,FALSE)</f>
        <v>108.55</v>
      </c>
      <c r="V250" s="59">
        <f>VLOOKUP($A250,'2019'!$L$3:$P$385,V$5,FALSE)</f>
        <v>26.94</v>
      </c>
      <c r="W250" s="59">
        <f>100*VLOOKUP($A250,'2019'!$L$3:$P$385,W$5,FALSE)</f>
        <v>24.8180561953017</v>
      </c>
      <c r="Y250" s="59">
        <f>VLOOKUP($A250,'2020'!$C$3:$G$385,Y$5,FALSE)</f>
        <v>109.21</v>
      </c>
      <c r="Z250" s="59">
        <f>VLOOKUP($A250,'2020'!$C$3:$G$385,Z$5,FALSE)</f>
        <v>27.37</v>
      </c>
      <c r="AA250" s="59">
        <f>100*VLOOKUP($A250,'2020'!$C$3:$G$385,AA$5,FALSE)</f>
        <v>25.061807526783298</v>
      </c>
      <c r="AC250" s="59">
        <f>VLOOKUP($A250,'2021'!$C$3:$G$385,AC$5,FALSE)</f>
        <v>109.72</v>
      </c>
      <c r="AD250" s="59">
        <f>VLOOKUP($A250,'2021'!$C$3:$G$385,AD$5,FALSE)</f>
        <v>27.9</v>
      </c>
      <c r="AE250" s="59">
        <f>100*VLOOKUP($A250,'2021'!$C$3:$G$385,AE$5,FALSE)</f>
        <v>25.428363106088199</v>
      </c>
    </row>
    <row r="251" spans="1:31" x14ac:dyDescent="0.3">
      <c r="A251" t="s">
        <v>169</v>
      </c>
      <c r="B251" t="str">
        <f>VLOOKUP(A251,class!A$1:B$455,2,FALSE)</f>
        <v>Unitary Authority</v>
      </c>
      <c r="C251" t="str">
        <f>IF(B251="Shire District",VLOOKUP(A251,counties!A$2:B$271,2,FALSE),"")</f>
        <v/>
      </c>
      <c r="D251" t="str">
        <f>VLOOKUP($A251,classifications!$A$3:$C$336,3,FALSE)</f>
        <v>Predominantly Urban</v>
      </c>
      <c r="E251" s="59">
        <f>VLOOKUP($A251,'2015'!$L$3:$P$385,E$5,FALSE)</f>
        <v>79.61</v>
      </c>
      <c r="F251" s="59">
        <f>VLOOKUP($A251,'2015'!$L$3:$P$385,F$5,FALSE)</f>
        <v>7.1</v>
      </c>
      <c r="G251" s="59">
        <f>100*VLOOKUP($A251,'2015'!$L$3:$P$385,G$5,FALSE)</f>
        <v>8.9184775781936896</v>
      </c>
      <c r="I251" s="59">
        <f>VLOOKUP($A251,'2016'!$L$3:$P$385,I$5,FALSE)</f>
        <v>79.89</v>
      </c>
      <c r="J251" s="59">
        <f>VLOOKUP($A251,'2016'!$L$3:$P$385,J$5,FALSE)</f>
        <v>6.77</v>
      </c>
      <c r="K251" s="59">
        <f>100*VLOOKUP($A251,'2016'!$L$3:$P$385,K$5,FALSE)</f>
        <v>8.4741519589435494</v>
      </c>
      <c r="M251" s="59">
        <f>VLOOKUP($A251,'2017'!$L$3:$P$385,M$5,FALSE)</f>
        <v>80.66</v>
      </c>
      <c r="N251" s="59">
        <f>VLOOKUP($A251,'2017'!$L$3:$P$385,N$5,FALSE)</f>
        <v>7.29</v>
      </c>
      <c r="O251" s="59">
        <f>100*VLOOKUP($A251,'2017'!$L$3:$P$385,O$5,FALSE)</f>
        <v>9.0379370195883997</v>
      </c>
      <c r="Q251" s="59">
        <f>VLOOKUP($A251,'2018'!$L$3:$P$385,Q$5,FALSE)</f>
        <v>80.959999999999994</v>
      </c>
      <c r="R251" s="59">
        <f>VLOOKUP($A251,'2018'!$L$3:$P$385,R$5,FALSE)</f>
        <v>7.41</v>
      </c>
      <c r="S251" s="59">
        <f>100*VLOOKUP($A251,'2018'!$L$3:$P$385,S$5,FALSE)</f>
        <v>9.1526679841897209</v>
      </c>
      <c r="U251" s="59">
        <f>VLOOKUP($A251,'2019'!$L$3:$P$385,U$5,FALSE)</f>
        <v>81.64</v>
      </c>
      <c r="V251" s="59">
        <f>VLOOKUP($A251,'2019'!$L$3:$P$385,V$5,FALSE)</f>
        <v>7.87</v>
      </c>
      <c r="W251" s="59">
        <f>100*VLOOKUP($A251,'2019'!$L$3:$P$385,W$5,FALSE)</f>
        <v>9.6398824105830503</v>
      </c>
      <c r="Y251" s="59">
        <f>VLOOKUP($A251,'2020'!$C$3:$G$385,Y$5,FALSE)</f>
        <v>82.08</v>
      </c>
      <c r="Z251" s="59">
        <f>VLOOKUP($A251,'2020'!$C$3:$G$385,Z$5,FALSE)</f>
        <v>8.2200000000000006</v>
      </c>
      <c r="AA251" s="59">
        <f>100*VLOOKUP($A251,'2020'!$C$3:$G$385,AA$5,FALSE)</f>
        <v>10.014619883040901</v>
      </c>
      <c r="AC251" s="59">
        <f>VLOOKUP($A251,'2021'!$C$3:$G$385,AC$5,FALSE)</f>
        <v>82.38</v>
      </c>
      <c r="AD251" s="59">
        <f>VLOOKUP($A251,'2021'!$C$3:$G$385,AD$5,FALSE)</f>
        <v>8.27</v>
      </c>
      <c r="AE251" s="59">
        <f>100*VLOOKUP($A251,'2021'!$C$3:$G$385,AE$5,FALSE)</f>
        <v>10.0388443797038</v>
      </c>
    </row>
    <row r="252" spans="1:31" x14ac:dyDescent="0.3">
      <c r="A252" t="s">
        <v>387</v>
      </c>
      <c r="B252" t="str">
        <f>VLOOKUP(A252,class!A$1:B$455,2,FALSE)</f>
        <v>London Borough</v>
      </c>
      <c r="C252" t="str">
        <f>IF(B252="Shire District",VLOOKUP(A252,counties!A$2:B$271,2,FALSE),"")</f>
        <v/>
      </c>
      <c r="D252" t="str">
        <f>VLOOKUP($A252,classifications!$A$3:$C$336,3,FALSE)</f>
        <v>Predominantly Urban</v>
      </c>
      <c r="E252" s="59">
        <f>VLOOKUP($A252,'2015'!$L$3:$P$385,E$5,FALSE)</f>
        <v>132.63</v>
      </c>
      <c r="F252" s="59">
        <f>VLOOKUP($A252,'2015'!$L$3:$P$385,F$5,FALSE)</f>
        <v>30.9</v>
      </c>
      <c r="G252" s="59">
        <f>100*VLOOKUP($A252,'2015'!$L$3:$P$385,G$5,FALSE)</f>
        <v>23.2978964035286</v>
      </c>
      <c r="I252" s="59">
        <f>VLOOKUP($A252,'2016'!$L$3:$P$385,I$5,FALSE)</f>
        <v>134.41</v>
      </c>
      <c r="J252" s="59">
        <f>VLOOKUP($A252,'2016'!$L$3:$P$385,J$5,FALSE)</f>
        <v>32.46</v>
      </c>
      <c r="K252" s="59">
        <f>100*VLOOKUP($A252,'2016'!$L$3:$P$385,K$5,FALSE)</f>
        <v>24.149988840116098</v>
      </c>
      <c r="M252" s="59">
        <f>VLOOKUP($A252,'2017'!$L$3:$P$385,M$5,FALSE)</f>
        <v>136.11000000000001</v>
      </c>
      <c r="N252" s="59">
        <f>VLOOKUP($A252,'2017'!$L$3:$P$385,N$5,FALSE)</f>
        <v>34.299999999999997</v>
      </c>
      <c r="O252" s="59">
        <f>100*VLOOKUP($A252,'2017'!$L$3:$P$385,O$5,FALSE)</f>
        <v>25.200205715965001</v>
      </c>
      <c r="Q252" s="59">
        <f>VLOOKUP($A252,'2018'!$L$3:$P$385,Q$5,FALSE)</f>
        <v>139.82</v>
      </c>
      <c r="R252" s="59">
        <f>VLOOKUP($A252,'2018'!$L$3:$P$385,R$5,FALSE)</f>
        <v>38.21</v>
      </c>
      <c r="S252" s="59">
        <f>100*VLOOKUP($A252,'2018'!$L$3:$P$385,S$5,FALSE)</f>
        <v>27.327993134029498</v>
      </c>
      <c r="U252" s="59">
        <f>VLOOKUP($A252,'2019'!$L$3:$P$385,U$5,FALSE)</f>
        <v>141.74</v>
      </c>
      <c r="V252" s="59">
        <f>VLOOKUP($A252,'2019'!$L$3:$P$385,V$5,FALSE)</f>
        <v>40.03</v>
      </c>
      <c r="W252" s="59">
        <f>100*VLOOKUP($A252,'2019'!$L$3:$P$385,W$5,FALSE)</f>
        <v>28.241851276986001</v>
      </c>
      <c r="Y252" s="59">
        <f>VLOOKUP($A252,'2020'!$C$3:$G$385,Y$5,FALSE)</f>
        <v>142.93</v>
      </c>
      <c r="Z252" s="59">
        <f>VLOOKUP($A252,'2020'!$C$3:$G$385,Z$5,FALSE)</f>
        <v>41.06</v>
      </c>
      <c r="AA252" s="59">
        <f>100*VLOOKUP($A252,'2020'!$C$3:$G$385,AA$5,FALSE)</f>
        <v>28.727349051983499</v>
      </c>
      <c r="AC252" s="59">
        <f>VLOOKUP($A252,'2021'!$C$3:$G$385,AC$5,FALSE)</f>
        <v>144.04</v>
      </c>
      <c r="AD252" s="59">
        <f>VLOOKUP($A252,'2021'!$C$3:$G$385,AD$5,FALSE)</f>
        <v>42.32</v>
      </c>
      <c r="AE252" s="59">
        <f>100*VLOOKUP($A252,'2021'!$C$3:$G$385,AE$5,FALSE)</f>
        <v>29.380727575673397</v>
      </c>
    </row>
    <row r="253" spans="1:31" x14ac:dyDescent="0.3">
      <c r="A253" t="s">
        <v>307</v>
      </c>
      <c r="B253" t="str">
        <f>VLOOKUP(A253,class!A$1:B$455,2,FALSE)</f>
        <v>Shire District</v>
      </c>
      <c r="C253" t="str">
        <f>IF(B253="Shire District",VLOOKUP(A253,counties!A$2:B$271,2,FALSE),"")</f>
        <v>Surrey</v>
      </c>
      <c r="D253" t="str">
        <f>VLOOKUP($A253,classifications!$A$3:$C$336,3,FALSE)</f>
        <v>Predominantly Urban</v>
      </c>
      <c r="E253" s="59">
        <f>VLOOKUP($A253,'2015'!$L$3:$P$385,E$5,FALSE)</f>
        <v>41.65</v>
      </c>
      <c r="F253" s="59">
        <f>VLOOKUP($A253,'2015'!$L$3:$P$385,F$5,FALSE)</f>
        <v>4.5</v>
      </c>
      <c r="G253" s="59">
        <f>100*VLOOKUP($A253,'2015'!$L$3:$P$385,G$5,FALSE)</f>
        <v>10.8043217286915</v>
      </c>
      <c r="I253" s="59">
        <f>VLOOKUP($A253,'2016'!$L$3:$P$385,I$5,FALSE)</f>
        <v>41.91</v>
      </c>
      <c r="J253" s="59">
        <f>VLOOKUP($A253,'2016'!$L$3:$P$385,J$5,FALSE)</f>
        <v>4.3099999999999996</v>
      </c>
      <c r="K253" s="59">
        <f>100*VLOOKUP($A253,'2016'!$L$3:$P$385,K$5,FALSE)</f>
        <v>10.283941780004801</v>
      </c>
      <c r="M253" s="59">
        <f>VLOOKUP($A253,'2017'!$L$3:$P$385,M$5,FALSE)</f>
        <v>42.14</v>
      </c>
      <c r="N253" s="59">
        <f>VLOOKUP($A253,'2017'!$L$3:$P$385,N$5,FALSE)</f>
        <v>4.43</v>
      </c>
      <c r="O253" s="59">
        <f>100*VLOOKUP($A253,'2017'!$L$3:$P$385,O$5,FALSE)</f>
        <v>10.5125771238728</v>
      </c>
      <c r="Q253" s="59">
        <f>VLOOKUP($A253,'2018'!$L$3:$P$385,Q$5,FALSE)</f>
        <v>42.33</v>
      </c>
      <c r="R253" s="59">
        <f>VLOOKUP($A253,'2018'!$L$3:$P$385,R$5,FALSE)</f>
        <v>4.4000000000000004</v>
      </c>
      <c r="S253" s="59">
        <f>100*VLOOKUP($A253,'2018'!$L$3:$P$385,S$5,FALSE)</f>
        <v>10.3945192534845</v>
      </c>
      <c r="U253" s="59">
        <f>VLOOKUP($A253,'2019'!$L$3:$P$385,U$5,FALSE)</f>
        <v>42.82</v>
      </c>
      <c r="V253" s="59">
        <f>VLOOKUP($A253,'2019'!$L$3:$P$385,V$5,FALSE)</f>
        <v>4.75</v>
      </c>
      <c r="W253" s="59">
        <f>100*VLOOKUP($A253,'2019'!$L$3:$P$385,W$5,FALSE)</f>
        <v>11.092947220924799</v>
      </c>
      <c r="Y253" s="59">
        <f>VLOOKUP($A253,'2020'!$C$3:$G$385,Y$5,FALSE)</f>
        <v>43.13</v>
      </c>
      <c r="Z253" s="59">
        <f>VLOOKUP($A253,'2020'!$C$3:$G$385,Z$5,FALSE)</f>
        <v>4.9400000000000004</v>
      </c>
      <c r="AA253" s="59">
        <f>100*VLOOKUP($A253,'2020'!$C$3:$G$385,AA$5,FALSE)</f>
        <v>11.453744493392099</v>
      </c>
      <c r="AC253" s="59">
        <f>VLOOKUP($A253,'2021'!$C$3:$G$385,AC$5,FALSE)</f>
        <v>43.44</v>
      </c>
      <c r="AD253" s="59">
        <f>VLOOKUP($A253,'2021'!$C$3:$G$385,AD$5,FALSE)</f>
        <v>5.13</v>
      </c>
      <c r="AE253" s="59">
        <f>100*VLOOKUP($A253,'2021'!$C$3:$G$385,AE$5,FALSE)</f>
        <v>11.8093922651934</v>
      </c>
    </row>
    <row r="254" spans="1:31" x14ac:dyDescent="0.3">
      <c r="A254" t="s">
        <v>238</v>
      </c>
      <c r="B254" t="str">
        <f>VLOOKUP(A254,class!A$1:B$455,2,FALSE)</f>
        <v>Shire District</v>
      </c>
      <c r="C254" t="str">
        <f>IF(B254="Shire District",VLOOKUP(A254,counties!A$2:B$271,2,FALSE),"")</f>
        <v>Hertfordshire</v>
      </c>
      <c r="D254" t="str">
        <f>VLOOKUP($A254,classifications!$A$3:$C$336,3,FALSE)</f>
        <v>Predominantly Urban</v>
      </c>
      <c r="E254" s="59">
        <f>VLOOKUP($A254,'2015'!$L$3:$P$385,E$5,FALSE)</f>
        <v>59.45</v>
      </c>
      <c r="F254" s="59">
        <f>VLOOKUP($A254,'2015'!$L$3:$P$385,F$5,FALSE)</f>
        <v>4.4800000000000004</v>
      </c>
      <c r="G254" s="59">
        <f>100*VLOOKUP($A254,'2015'!$L$3:$P$385,G$5,FALSE)</f>
        <v>7.535744322960471</v>
      </c>
      <c r="I254" s="59">
        <f>VLOOKUP($A254,'2016'!$L$3:$P$385,I$5,FALSE)</f>
        <v>59.84</v>
      </c>
      <c r="J254" s="59">
        <f>VLOOKUP($A254,'2016'!$L$3:$P$385,J$5,FALSE)</f>
        <v>4.5199999999999996</v>
      </c>
      <c r="K254" s="59">
        <f>100*VLOOKUP($A254,'2016'!$L$3:$P$385,K$5,FALSE)</f>
        <v>7.5534759358288799</v>
      </c>
      <c r="M254" s="59">
        <f>VLOOKUP($A254,'2017'!$L$3:$P$385,M$5,FALSE)</f>
        <v>60.2</v>
      </c>
      <c r="N254" s="59">
        <f>VLOOKUP($A254,'2017'!$L$3:$P$385,N$5,FALSE)</f>
        <v>4.7</v>
      </c>
      <c r="O254" s="59">
        <f>100*VLOOKUP($A254,'2017'!$L$3:$P$385,O$5,FALSE)</f>
        <v>7.8073089700996707</v>
      </c>
      <c r="Q254" s="59">
        <f>VLOOKUP($A254,'2018'!$L$3:$P$385,Q$5,FALSE)</f>
        <v>60.53</v>
      </c>
      <c r="R254" s="59">
        <f>VLOOKUP($A254,'2018'!$L$3:$P$385,R$5,FALSE)</f>
        <v>4.45</v>
      </c>
      <c r="S254" s="59">
        <f>100*VLOOKUP($A254,'2018'!$L$3:$P$385,S$5,FALSE)</f>
        <v>7.3517264166528999</v>
      </c>
      <c r="U254" s="59">
        <f>VLOOKUP($A254,'2019'!$L$3:$P$385,U$5,FALSE)</f>
        <v>61.1</v>
      </c>
      <c r="V254" s="59">
        <f>VLOOKUP($A254,'2019'!$L$3:$P$385,V$5,FALSE)</f>
        <v>4.6100000000000003</v>
      </c>
      <c r="W254" s="59">
        <f>100*VLOOKUP($A254,'2019'!$L$3:$P$385,W$5,FALSE)</f>
        <v>7.5450081833060594</v>
      </c>
      <c r="Y254" s="59">
        <f>VLOOKUP($A254,'2020'!$C$3:$G$385,Y$5,FALSE)</f>
        <v>61.61</v>
      </c>
      <c r="Z254" s="59">
        <f>VLOOKUP($A254,'2020'!$C$3:$G$385,Z$5,FALSE)</f>
        <v>4.8899999999999997</v>
      </c>
      <c r="AA254" s="59">
        <f>100*VLOOKUP($A254,'2020'!$C$3:$G$385,AA$5,FALSE)</f>
        <v>7.9370232105177703</v>
      </c>
      <c r="AC254" s="59">
        <f>VLOOKUP($A254,'2021'!$C$3:$G$385,AC$5,FALSE)</f>
        <v>62.04</v>
      </c>
      <c r="AD254" s="59">
        <f>VLOOKUP($A254,'2021'!$C$3:$G$385,AD$5,FALSE)</f>
        <v>5.0599999999999996</v>
      </c>
      <c r="AE254" s="59">
        <f>100*VLOOKUP($A254,'2021'!$C$3:$G$385,AE$5,FALSE)</f>
        <v>8.1560283687943294</v>
      </c>
    </row>
    <row r="255" spans="1:31" x14ac:dyDescent="0.3">
      <c r="A255" t="s">
        <v>336</v>
      </c>
      <c r="B255" t="str">
        <f>VLOOKUP(A255,class!A$1:B$455,2,FALSE)</f>
        <v>Metropolitan District</v>
      </c>
      <c r="C255" t="str">
        <f>IF(B255="Shire District",VLOOKUP(A255,counties!A$2:B$271,2,FALSE),"")</f>
        <v/>
      </c>
      <c r="D255" t="str">
        <f>VLOOKUP($A255,classifications!$A$3:$C$336,3,FALSE)</f>
        <v>Predominantly Urban</v>
      </c>
      <c r="E255" s="59">
        <f>VLOOKUP($A255,'2015'!$L$3:$P$385,E$5,FALSE)</f>
        <v>81.14</v>
      </c>
      <c r="F255" s="59">
        <f>VLOOKUP($A255,'2015'!$L$3:$P$385,F$5,FALSE)</f>
        <v>2.3199999999999998</v>
      </c>
      <c r="G255" s="59">
        <f>100*VLOOKUP($A255,'2015'!$L$3:$P$385,G$5,FALSE)</f>
        <v>2.8592556075918201</v>
      </c>
      <c r="I255" s="59">
        <f>VLOOKUP($A255,'2016'!$L$3:$P$385,I$5,FALSE)</f>
        <v>81.760000000000005</v>
      </c>
      <c r="J255" s="59">
        <f>VLOOKUP($A255,'2016'!$L$3:$P$385,J$5,FALSE)</f>
        <v>2.06</v>
      </c>
      <c r="K255" s="59">
        <f>100*VLOOKUP($A255,'2016'!$L$3:$P$385,K$5,FALSE)</f>
        <v>2.51956947162427</v>
      </c>
      <c r="M255" s="59">
        <f>VLOOKUP($A255,'2017'!$L$3:$P$385,M$5,FALSE)</f>
        <v>82.32</v>
      </c>
      <c r="N255" s="59">
        <f>VLOOKUP($A255,'2017'!$L$3:$P$385,N$5,FALSE)</f>
        <v>2.1800000000000002</v>
      </c>
      <c r="O255" s="59">
        <f>100*VLOOKUP($A255,'2017'!$L$3:$P$385,O$5,FALSE)</f>
        <v>2.64820213799806</v>
      </c>
      <c r="Q255" s="59">
        <f>VLOOKUP($A255,'2018'!$L$3:$P$385,Q$5,FALSE)</f>
        <v>82.74</v>
      </c>
      <c r="R255" s="59">
        <f>VLOOKUP($A255,'2018'!$L$3:$P$385,R$5,FALSE)</f>
        <v>1.39</v>
      </c>
      <c r="S255" s="59">
        <f>100*VLOOKUP($A255,'2018'!$L$3:$P$385,S$5,FALSE)</f>
        <v>1.67996132463138</v>
      </c>
      <c r="U255" s="59">
        <f>VLOOKUP($A255,'2019'!$L$3:$P$385,U$5,FALSE)</f>
        <v>83.25</v>
      </c>
      <c r="V255" s="59">
        <f>VLOOKUP($A255,'2019'!$L$3:$P$385,V$5,FALSE)</f>
        <v>1.39</v>
      </c>
      <c r="W255" s="59">
        <f>100*VLOOKUP($A255,'2019'!$L$3:$P$385,W$5,FALSE)</f>
        <v>1.66966966966967</v>
      </c>
      <c r="Y255" s="59">
        <f>VLOOKUP($A255,'2020'!$C$3:$G$385,Y$5,FALSE)</f>
        <v>84.22</v>
      </c>
      <c r="Z255" s="59">
        <f>VLOOKUP($A255,'2020'!$C$3:$G$385,Z$5,FALSE)</f>
        <v>2.0099999999999998</v>
      </c>
      <c r="AA255" s="59">
        <f>100*VLOOKUP($A255,'2020'!$C$3:$G$385,AA$5,FALSE)</f>
        <v>2.3866065067679898</v>
      </c>
      <c r="AC255" s="59">
        <f>VLOOKUP($A255,'2021'!$C$3:$G$385,AC$5,FALSE)</f>
        <v>84.77</v>
      </c>
      <c r="AD255" s="59">
        <f>VLOOKUP($A255,'2021'!$C$3:$G$385,AD$5,FALSE)</f>
        <v>2.34</v>
      </c>
      <c r="AE255" s="59">
        <f>100*VLOOKUP($A255,'2021'!$C$3:$G$385,AE$5,FALSE)</f>
        <v>2.76041052259054</v>
      </c>
    </row>
    <row r="256" spans="1:31" x14ac:dyDescent="0.3">
      <c r="A256" t="s">
        <v>96</v>
      </c>
      <c r="B256" t="str">
        <f>VLOOKUP(A256,class!A$1:B$455,2,FALSE)</f>
        <v>Shire District</v>
      </c>
      <c r="C256" t="str">
        <f>IF(B256="Shire District",VLOOKUP(A256,counties!A$2:B$271,2,FALSE),"")</f>
        <v>Staffordshire</v>
      </c>
      <c r="D256" t="str">
        <f>VLOOKUP($A256,classifications!$A$3:$C$336,3,FALSE)</f>
        <v>Urban with Significant Rural</v>
      </c>
      <c r="E256" s="59">
        <f>VLOOKUP($A256,'2015'!$L$3:$P$385,E$5,FALSE)</f>
        <v>57.29</v>
      </c>
      <c r="F256" s="59">
        <f>VLOOKUP($A256,'2015'!$L$3:$P$385,F$5,FALSE)</f>
        <v>9.1199999999999992</v>
      </c>
      <c r="G256" s="59">
        <f>100*VLOOKUP($A256,'2015'!$L$3:$P$385,G$5,FALSE)</f>
        <v>15.919008552976099</v>
      </c>
      <c r="I256" s="59">
        <f>VLOOKUP($A256,'2016'!$L$3:$P$385,I$5,FALSE)</f>
        <v>58.24</v>
      </c>
      <c r="J256" s="59">
        <f>VLOOKUP($A256,'2016'!$L$3:$P$385,J$5,FALSE)</f>
        <v>8.6</v>
      </c>
      <c r="K256" s="59">
        <f>100*VLOOKUP($A256,'2016'!$L$3:$P$385,K$5,FALSE)</f>
        <v>14.7664835164835</v>
      </c>
      <c r="M256" s="59">
        <f>VLOOKUP($A256,'2017'!$L$3:$P$385,M$5,FALSE)</f>
        <v>59.11</v>
      </c>
      <c r="N256" s="59">
        <f>VLOOKUP($A256,'2017'!$L$3:$P$385,N$5,FALSE)</f>
        <v>8.64</v>
      </c>
      <c r="O256" s="59">
        <f>100*VLOOKUP($A256,'2017'!$L$3:$P$385,O$5,FALSE)</f>
        <v>14.616816105565899</v>
      </c>
      <c r="Q256" s="59">
        <f>VLOOKUP($A256,'2018'!$L$3:$P$385,Q$5,FALSE)</f>
        <v>59.95</v>
      </c>
      <c r="R256" s="59">
        <f>VLOOKUP($A256,'2018'!$L$3:$P$385,R$5,FALSE)</f>
        <v>8.6300000000000008</v>
      </c>
      <c r="S256" s="59">
        <f>100*VLOOKUP($A256,'2018'!$L$3:$P$385,S$5,FALSE)</f>
        <v>14.395329441201</v>
      </c>
      <c r="U256" s="59">
        <f>VLOOKUP($A256,'2019'!$L$3:$P$385,U$5,FALSE)</f>
        <v>60.66</v>
      </c>
      <c r="V256" s="59">
        <f>VLOOKUP($A256,'2019'!$L$3:$P$385,V$5,FALSE)</f>
        <v>8.84</v>
      </c>
      <c r="W256" s="59">
        <f>100*VLOOKUP($A256,'2019'!$L$3:$P$385,W$5,FALSE)</f>
        <v>14.573030003297099</v>
      </c>
      <c r="Y256" s="59">
        <f>VLOOKUP($A256,'2020'!$C$3:$G$385,Y$5,FALSE)</f>
        <v>61.52</v>
      </c>
      <c r="Z256" s="59">
        <f>VLOOKUP($A256,'2020'!$C$3:$G$385,Z$5,FALSE)</f>
        <v>9.18</v>
      </c>
      <c r="AA256" s="59">
        <f>100*VLOOKUP($A256,'2020'!$C$3:$G$385,AA$5,FALSE)</f>
        <v>14.9219765929779</v>
      </c>
      <c r="AC256" s="59">
        <f>VLOOKUP($A256,'2021'!$C$3:$G$385,AC$5,FALSE)</f>
        <v>61.97</v>
      </c>
      <c r="AD256" s="59">
        <f>VLOOKUP($A256,'2021'!$C$3:$G$385,AD$5,FALSE)</f>
        <v>9.1</v>
      </c>
      <c r="AE256" s="59">
        <f>100*VLOOKUP($A256,'2021'!$C$3:$G$385,AE$5,FALSE)</f>
        <v>14.68452477005</v>
      </c>
    </row>
    <row r="257" spans="1:31" x14ac:dyDescent="0.3">
      <c r="A257" t="s">
        <v>294</v>
      </c>
      <c r="B257" t="str">
        <f>VLOOKUP(A257,class!A$1:B$455,2,FALSE)</f>
        <v>Shire District</v>
      </c>
      <c r="C257" t="str">
        <f>IF(B257="Shire District",VLOOKUP(A257,counties!A$2:B$271,2,FALSE),"")</f>
        <v>Staffordshire</v>
      </c>
      <c r="D257" t="str">
        <f>VLOOKUP($A257,classifications!$A$3:$C$336,3,FALSE)</f>
        <v>Predominantly Rural</v>
      </c>
      <c r="E257" s="59">
        <f>VLOOKUP($A257,'2015'!$L$3:$P$385,E$5,FALSE)</f>
        <v>43.47</v>
      </c>
      <c r="F257" s="59">
        <f>VLOOKUP($A257,'2015'!$L$3:$P$385,F$5,FALSE)</f>
        <v>7.69</v>
      </c>
      <c r="G257" s="59">
        <f>100*VLOOKUP($A257,'2015'!$L$3:$P$385,G$5,FALSE)</f>
        <v>17.690361168622001</v>
      </c>
      <c r="I257" s="59">
        <f>VLOOKUP($A257,'2016'!$L$3:$P$385,I$5,FALSE)</f>
        <v>43.69</v>
      </c>
      <c r="J257" s="59">
        <f>VLOOKUP($A257,'2016'!$L$3:$P$385,J$5,FALSE)</f>
        <v>7.68</v>
      </c>
      <c r="K257" s="59">
        <f>100*VLOOKUP($A257,'2016'!$L$3:$P$385,K$5,FALSE)</f>
        <v>17.578393224994297</v>
      </c>
      <c r="M257" s="59">
        <f>VLOOKUP($A257,'2017'!$L$3:$P$385,M$5,FALSE)</f>
        <v>43.83</v>
      </c>
      <c r="N257" s="59">
        <f>VLOOKUP($A257,'2017'!$L$3:$P$385,N$5,FALSE)</f>
        <v>7.7</v>
      </c>
      <c r="O257" s="59">
        <f>100*VLOOKUP($A257,'2017'!$L$3:$P$385,O$5,FALSE)</f>
        <v>17.567875884097699</v>
      </c>
      <c r="Q257" s="59">
        <f>VLOOKUP($A257,'2018'!$L$3:$P$385,Q$5,FALSE)</f>
        <v>43.97</v>
      </c>
      <c r="R257" s="59">
        <f>VLOOKUP($A257,'2018'!$L$3:$P$385,R$5,FALSE)</f>
        <v>7.74</v>
      </c>
      <c r="S257" s="59">
        <f>100*VLOOKUP($A257,'2018'!$L$3:$P$385,S$5,FALSE)</f>
        <v>17.602911075733498</v>
      </c>
      <c r="U257" s="59">
        <f>VLOOKUP($A257,'2019'!$L$3:$P$385,U$5,FALSE)</f>
        <v>44.08</v>
      </c>
      <c r="V257" s="59">
        <f>VLOOKUP($A257,'2019'!$L$3:$P$385,V$5,FALSE)</f>
        <v>7.71</v>
      </c>
      <c r="W257" s="59">
        <f>100*VLOOKUP($A257,'2019'!$L$3:$P$385,W$5,FALSE)</f>
        <v>17.490925589836699</v>
      </c>
      <c r="Y257" s="59">
        <f>VLOOKUP($A257,'2020'!$C$3:$G$385,Y$5,FALSE)</f>
        <v>44.26</v>
      </c>
      <c r="Z257" s="59">
        <f>VLOOKUP($A257,'2020'!$C$3:$G$385,Z$5,FALSE)</f>
        <v>7.67</v>
      </c>
      <c r="AA257" s="59">
        <f>100*VLOOKUP($A257,'2020'!$C$3:$G$385,AA$5,FALSE)</f>
        <v>17.329417080885701</v>
      </c>
      <c r="AC257" s="59">
        <f>VLOOKUP($A257,'2021'!$C$3:$G$385,AC$5,FALSE)</f>
        <v>44.34</v>
      </c>
      <c r="AD257" s="59">
        <f>VLOOKUP($A257,'2021'!$C$3:$G$385,AD$5,FALSE)</f>
        <v>7.56</v>
      </c>
      <c r="AE257" s="59">
        <f>100*VLOOKUP($A257,'2021'!$C$3:$G$385,AE$5,FALSE)</f>
        <v>17.0500676589986</v>
      </c>
    </row>
    <row r="258" spans="1:31" x14ac:dyDescent="0.3">
      <c r="A258" t="s">
        <v>239</v>
      </c>
      <c r="B258" t="str">
        <f>VLOOKUP(A258,class!A$1:B$455,2,FALSE)</f>
        <v>Shire District</v>
      </c>
      <c r="C258" t="str">
        <f>IF(B258="Shire District",VLOOKUP(A258,counties!A$2:B$271,2,FALSE),"")</f>
        <v>Hertfordshire</v>
      </c>
      <c r="D258" t="str">
        <f>VLOOKUP($A258,classifications!$A$3:$C$336,3,FALSE)</f>
        <v>Predominantly Urban</v>
      </c>
      <c r="E258" s="59">
        <f>VLOOKUP($A258,'2015'!$L$3:$P$385,E$5,FALSE)</f>
        <v>36.29</v>
      </c>
      <c r="F258" s="59">
        <f>VLOOKUP($A258,'2015'!$L$3:$P$385,F$5,FALSE)</f>
        <v>2.88</v>
      </c>
      <c r="G258" s="59">
        <f>100*VLOOKUP($A258,'2015'!$L$3:$P$385,G$5,FALSE)</f>
        <v>7.9360705428492704</v>
      </c>
      <c r="I258" s="59">
        <f>VLOOKUP($A258,'2016'!$L$3:$P$385,I$5,FALSE)</f>
        <v>36.49</v>
      </c>
      <c r="J258" s="59">
        <f>VLOOKUP($A258,'2016'!$L$3:$P$385,J$5,FALSE)</f>
        <v>2.88</v>
      </c>
      <c r="K258" s="59">
        <f>100*VLOOKUP($A258,'2016'!$L$3:$P$385,K$5,FALSE)</f>
        <v>7.8925733077555504</v>
      </c>
      <c r="M258" s="59">
        <f>VLOOKUP($A258,'2017'!$L$3:$P$385,M$5,FALSE)</f>
        <v>37.159999999999997</v>
      </c>
      <c r="N258" s="59">
        <f>VLOOKUP($A258,'2017'!$L$3:$P$385,N$5,FALSE)</f>
        <v>3.51</v>
      </c>
      <c r="O258" s="59">
        <f>100*VLOOKUP($A258,'2017'!$L$3:$P$385,O$5,FALSE)</f>
        <v>9.4456404736275612</v>
      </c>
      <c r="Q258" s="59">
        <f>VLOOKUP($A258,'2018'!$L$3:$P$385,Q$5,FALSE)</f>
        <v>37.229999999999997</v>
      </c>
      <c r="R258" s="59">
        <f>VLOOKUP($A258,'2018'!$L$3:$P$385,R$5,FALSE)</f>
        <v>3.34</v>
      </c>
      <c r="S258" s="59">
        <f>100*VLOOKUP($A258,'2018'!$L$3:$P$385,S$5,FALSE)</f>
        <v>8.9712597367714189</v>
      </c>
      <c r="U258" s="59">
        <f>VLOOKUP($A258,'2019'!$L$3:$P$385,U$5,FALSE)</f>
        <v>37.53</v>
      </c>
      <c r="V258" s="59">
        <f>VLOOKUP($A258,'2019'!$L$3:$P$385,V$5,FALSE)</f>
        <v>3.47</v>
      </c>
      <c r="W258" s="59">
        <f>100*VLOOKUP($A258,'2019'!$L$3:$P$385,W$5,FALSE)</f>
        <v>9.2459365840660812</v>
      </c>
      <c r="Y258" s="59">
        <f>VLOOKUP($A258,'2020'!$C$3:$G$385,Y$5,FALSE)</f>
        <v>37.729999999999997</v>
      </c>
      <c r="Z258" s="59">
        <f>VLOOKUP($A258,'2020'!$C$3:$G$385,Z$5,FALSE)</f>
        <v>3.64</v>
      </c>
      <c r="AA258" s="59">
        <f>100*VLOOKUP($A258,'2020'!$C$3:$G$385,AA$5,FALSE)</f>
        <v>9.6474953617810808</v>
      </c>
      <c r="AC258" s="59">
        <f>VLOOKUP($A258,'2021'!$C$3:$G$385,AC$5,FALSE)</f>
        <v>37.78</v>
      </c>
      <c r="AD258" s="59">
        <f>VLOOKUP($A258,'2021'!$C$3:$G$385,AD$5,FALSE)</f>
        <v>3.56</v>
      </c>
      <c r="AE258" s="59">
        <f>100*VLOOKUP($A258,'2021'!$C$3:$G$385,AE$5,FALSE)</f>
        <v>9.4229751191106388</v>
      </c>
    </row>
    <row r="259" spans="1:31" x14ac:dyDescent="0.3">
      <c r="A259" t="s">
        <v>330</v>
      </c>
      <c r="B259" t="str">
        <f>VLOOKUP(A259,class!A$1:B$455,2,FALSE)</f>
        <v>Metropolitan District</v>
      </c>
      <c r="C259" t="str">
        <f>IF(B259="Shire District",VLOOKUP(A259,counties!A$2:B$271,2,FALSE),"")</f>
        <v/>
      </c>
      <c r="D259" t="str">
        <f>VLOOKUP($A259,classifications!$A$3:$C$336,3,FALSE)</f>
        <v>Predominantly Urban</v>
      </c>
      <c r="E259" s="59">
        <f>VLOOKUP($A259,'2015'!$L$3:$P$385,E$5,FALSE)</f>
        <v>126.94</v>
      </c>
      <c r="F259" s="59">
        <f>VLOOKUP($A259,'2015'!$L$3:$P$385,F$5,FALSE)</f>
        <v>8.5399999999999991</v>
      </c>
      <c r="G259" s="59">
        <f>100*VLOOKUP($A259,'2015'!$L$3:$P$385,G$5,FALSE)</f>
        <v>6.7275878367732798</v>
      </c>
      <c r="I259" s="59">
        <f>VLOOKUP($A259,'2016'!$L$3:$P$385,I$5,FALSE)</f>
        <v>127.46</v>
      </c>
      <c r="J259" s="59">
        <f>VLOOKUP($A259,'2016'!$L$3:$P$385,J$5,FALSE)</f>
        <v>8.26</v>
      </c>
      <c r="K259" s="59">
        <f>100*VLOOKUP($A259,'2016'!$L$3:$P$385,K$5,FALSE)</f>
        <v>6.4804644594382594</v>
      </c>
      <c r="M259" s="59">
        <f>VLOOKUP($A259,'2017'!$L$3:$P$385,M$5,FALSE)</f>
        <v>127.96</v>
      </c>
      <c r="N259" s="59">
        <f>VLOOKUP($A259,'2017'!$L$3:$P$385,N$5,FALSE)</f>
        <v>8.0500000000000007</v>
      </c>
      <c r="O259" s="59">
        <f>100*VLOOKUP($A259,'2017'!$L$3:$P$385,O$5,FALSE)</f>
        <v>6.2910284463895003</v>
      </c>
      <c r="Q259" s="59">
        <f>VLOOKUP($A259,'2018'!$L$3:$P$385,Q$5,FALSE)</f>
        <v>128.72</v>
      </c>
      <c r="R259" s="59">
        <f>VLOOKUP($A259,'2018'!$L$3:$P$385,R$5,FALSE)</f>
        <v>8.02</v>
      </c>
      <c r="S259" s="59">
        <f>100*VLOOKUP($A259,'2018'!$L$3:$P$385,S$5,FALSE)</f>
        <v>6.2305779987569903</v>
      </c>
      <c r="U259" s="59">
        <f>VLOOKUP($A259,'2019'!$L$3:$P$385,U$5,FALSE)</f>
        <v>129.44</v>
      </c>
      <c r="V259" s="59">
        <f>VLOOKUP($A259,'2019'!$L$3:$P$385,V$5,FALSE)</f>
        <v>8.16</v>
      </c>
      <c r="W259" s="59">
        <f>100*VLOOKUP($A259,'2019'!$L$3:$P$385,W$5,FALSE)</f>
        <v>6.3040791100123599</v>
      </c>
      <c r="Y259" s="59">
        <f>VLOOKUP($A259,'2020'!$C$3:$G$385,Y$5,FALSE)</f>
        <v>130.93</v>
      </c>
      <c r="Z259" s="59">
        <f>VLOOKUP($A259,'2020'!$C$3:$G$385,Z$5,FALSE)</f>
        <v>9.36</v>
      </c>
      <c r="AA259" s="59">
        <f>100*VLOOKUP($A259,'2020'!$C$3:$G$385,AA$5,FALSE)</f>
        <v>7.1488581684869796</v>
      </c>
      <c r="AC259" s="59">
        <f>VLOOKUP($A259,'2021'!$C$3:$G$385,AC$5,FALSE)</f>
        <v>131.43</v>
      </c>
      <c r="AD259" s="59">
        <f>VLOOKUP($A259,'2021'!$C$3:$G$385,AD$5,FALSE)</f>
        <v>9.64</v>
      </c>
      <c r="AE259" s="59">
        <f>100*VLOOKUP($A259,'2021'!$C$3:$G$385,AE$5,FALSE)</f>
        <v>7.3347028836643098</v>
      </c>
    </row>
    <row r="260" spans="1:31" x14ac:dyDescent="0.3">
      <c r="A260" t="s">
        <v>129</v>
      </c>
      <c r="B260" t="str">
        <f>VLOOKUP(A260,class!A$1:B$455,2,FALSE)</f>
        <v>Unitary Authority</v>
      </c>
      <c r="C260" t="str">
        <f>IF(B260="Shire District",VLOOKUP(A260,counties!A$2:B$271,2,FALSE),"")</f>
        <v/>
      </c>
      <c r="D260" t="str">
        <f>VLOOKUP($A260,classifications!$A$3:$C$336,3,FALSE)</f>
        <v>Predominantly Urban</v>
      </c>
      <c r="E260" s="59">
        <f>VLOOKUP($A260,'2015'!$L$3:$P$385,E$5,FALSE)</f>
        <v>84.47</v>
      </c>
      <c r="F260" s="59">
        <f>VLOOKUP($A260,'2015'!$L$3:$P$385,F$5,FALSE)</f>
        <v>3.85</v>
      </c>
      <c r="G260" s="59">
        <f>100*VLOOKUP($A260,'2015'!$L$3:$P$385,G$5,FALSE)</f>
        <v>4.5578311826684006</v>
      </c>
      <c r="I260" s="59">
        <f>VLOOKUP($A260,'2016'!$L$3:$P$385,I$5,FALSE)</f>
        <v>85</v>
      </c>
      <c r="J260" s="59">
        <f>VLOOKUP($A260,'2016'!$L$3:$P$385,J$5,FALSE)</f>
        <v>3.15</v>
      </c>
      <c r="K260" s="59">
        <f>100*VLOOKUP($A260,'2016'!$L$3:$P$385,K$5,FALSE)</f>
        <v>3.7058823529411797</v>
      </c>
      <c r="M260" s="59">
        <f>VLOOKUP($A260,'2017'!$L$3:$P$385,M$5,FALSE)</f>
        <v>85.63</v>
      </c>
      <c r="N260" s="59">
        <f>VLOOKUP($A260,'2017'!$L$3:$P$385,N$5,FALSE)</f>
        <v>2.77</v>
      </c>
      <c r="O260" s="59">
        <f>100*VLOOKUP($A260,'2017'!$L$3:$P$385,O$5,FALSE)</f>
        <v>3.2348476001401401</v>
      </c>
      <c r="Q260" s="59">
        <f>VLOOKUP($A260,'2018'!$L$3:$P$385,Q$5,FALSE)</f>
        <v>86.46</v>
      </c>
      <c r="R260" s="59">
        <f>VLOOKUP($A260,'2018'!$L$3:$P$385,R$5,FALSE)</f>
        <v>2.67</v>
      </c>
      <c r="S260" s="59">
        <f>100*VLOOKUP($A260,'2018'!$L$3:$P$385,S$5,FALSE)</f>
        <v>3.088133240805</v>
      </c>
      <c r="U260" s="59">
        <f>VLOOKUP($A260,'2019'!$L$3:$P$385,U$5,FALSE)</f>
        <v>87.33</v>
      </c>
      <c r="V260" s="59">
        <f>VLOOKUP($A260,'2019'!$L$3:$P$385,V$5,FALSE)</f>
        <v>2.63</v>
      </c>
      <c r="W260" s="59">
        <f>100*VLOOKUP($A260,'2019'!$L$3:$P$385,W$5,FALSE)</f>
        <v>3.01156532692087</v>
      </c>
      <c r="Y260" s="59">
        <f>VLOOKUP($A260,'2020'!$C$3:$G$385,Y$5,FALSE)</f>
        <v>88.16</v>
      </c>
      <c r="Z260" s="59">
        <f>VLOOKUP($A260,'2020'!$C$3:$G$385,Z$5,FALSE)</f>
        <v>2.93</v>
      </c>
      <c r="AA260" s="59">
        <f>100*VLOOKUP($A260,'2020'!$C$3:$G$385,AA$5,FALSE)</f>
        <v>3.3235027223230498</v>
      </c>
      <c r="AC260" s="59">
        <f>VLOOKUP($A260,'2021'!$C$3:$G$385,AC$5,FALSE)</f>
        <v>88.7</v>
      </c>
      <c r="AD260" s="59">
        <f>VLOOKUP($A260,'2021'!$C$3:$G$385,AD$5,FALSE)</f>
        <v>3.07</v>
      </c>
      <c r="AE260" s="59">
        <f>100*VLOOKUP($A260,'2021'!$C$3:$G$385,AE$5,FALSE)</f>
        <v>3.4611048478015798</v>
      </c>
    </row>
    <row r="261" spans="1:31" x14ac:dyDescent="0.3">
      <c r="A261" t="s">
        <v>153</v>
      </c>
      <c r="B261" t="str">
        <f>VLOOKUP(A261,class!A$1:B$455,2,FALSE)</f>
        <v>Unitary Authority</v>
      </c>
      <c r="C261" t="str">
        <f>IF(B261="Shire District",VLOOKUP(A261,counties!A$2:B$271,2,FALSE),"")</f>
        <v/>
      </c>
      <c r="D261" t="str">
        <f>VLOOKUP($A261,classifications!$A$3:$C$336,3,FALSE)</f>
        <v>Predominantly Urban</v>
      </c>
      <c r="E261" s="59">
        <f>VLOOKUP($A261,'2015'!$L$3:$P$385,E$5,FALSE)</f>
        <v>114.15</v>
      </c>
      <c r="F261" s="59">
        <f>VLOOKUP($A261,'2015'!$L$3:$P$385,F$5,FALSE)</f>
        <v>5.51</v>
      </c>
      <c r="G261" s="59">
        <f>100*VLOOKUP($A261,'2015'!$L$3:$P$385,G$5,FALSE)</f>
        <v>4.8269820411738902</v>
      </c>
      <c r="I261" s="59">
        <f>VLOOKUP($A261,'2016'!$L$3:$P$385,I$5,FALSE)</f>
        <v>114.7</v>
      </c>
      <c r="J261" s="59">
        <f>VLOOKUP($A261,'2016'!$L$3:$P$385,J$5,FALSE)</f>
        <v>5.35</v>
      </c>
      <c r="K261" s="59">
        <f>100*VLOOKUP($A261,'2016'!$L$3:$P$385,K$5,FALSE)</f>
        <v>4.6643417611159501</v>
      </c>
      <c r="M261" s="59">
        <f>VLOOKUP($A261,'2017'!$L$3:$P$385,M$5,FALSE)</f>
        <v>115.29</v>
      </c>
      <c r="N261" s="59">
        <f>VLOOKUP($A261,'2017'!$L$3:$P$385,N$5,FALSE)</f>
        <v>5.4</v>
      </c>
      <c r="O261" s="59">
        <f>100*VLOOKUP($A261,'2017'!$L$3:$P$385,O$5,FALSE)</f>
        <v>4.6838407494145207</v>
      </c>
      <c r="Q261" s="59">
        <f>VLOOKUP($A261,'2018'!$L$3:$P$385,Q$5,FALSE)</f>
        <v>115.91</v>
      </c>
      <c r="R261" s="59">
        <f>VLOOKUP($A261,'2018'!$L$3:$P$385,R$5,FALSE)</f>
        <v>5.35</v>
      </c>
      <c r="S261" s="59">
        <f>100*VLOOKUP($A261,'2018'!$L$3:$P$385,S$5,FALSE)</f>
        <v>4.6156500733327599</v>
      </c>
      <c r="U261" s="59">
        <f>VLOOKUP($A261,'2019'!$L$3:$P$385,U$5,FALSE)</f>
        <v>116.47</v>
      </c>
      <c r="V261" s="59">
        <f>VLOOKUP($A261,'2019'!$L$3:$P$385,V$5,FALSE)</f>
        <v>5.42</v>
      </c>
      <c r="W261" s="59">
        <f>100*VLOOKUP($A261,'2019'!$L$3:$P$385,W$5,FALSE)</f>
        <v>4.6535588563578605</v>
      </c>
      <c r="Y261" s="59">
        <f>VLOOKUP($A261,'2020'!$C$3:$G$385,Y$5,FALSE)</f>
        <v>117.51</v>
      </c>
      <c r="Z261" s="59">
        <f>VLOOKUP($A261,'2020'!$C$3:$G$385,Z$5,FALSE)</f>
        <v>6.07</v>
      </c>
      <c r="AA261" s="59">
        <f>100*VLOOKUP($A261,'2020'!$C$3:$G$385,AA$5,FALSE)</f>
        <v>5.1655178282699294</v>
      </c>
      <c r="AC261" s="59">
        <f>VLOOKUP($A261,'2021'!$C$3:$G$385,AC$5,FALSE)</f>
        <v>118.2</v>
      </c>
      <c r="AD261" s="59">
        <f>VLOOKUP($A261,'2021'!$C$3:$G$385,AD$5,FALSE)</f>
        <v>6.37</v>
      </c>
      <c r="AE261" s="59">
        <f>100*VLOOKUP($A261,'2021'!$C$3:$G$385,AE$5,FALSE)</f>
        <v>5.3891708967851102</v>
      </c>
    </row>
    <row r="262" spans="1:31" x14ac:dyDescent="0.3">
      <c r="A262" t="s">
        <v>98</v>
      </c>
      <c r="B262" t="str">
        <f>VLOOKUP(A262,class!A$1:B$455,2,FALSE)</f>
        <v>Shire District</v>
      </c>
      <c r="C262" t="str">
        <f>IF(B262="Shire District",VLOOKUP(A262,counties!A$2:B$271,2,FALSE),"")</f>
        <v>Warwickshire</v>
      </c>
      <c r="D262" t="str">
        <f>VLOOKUP($A262,classifications!$A$3:$C$336,3,FALSE)</f>
        <v>Predominantly Rural</v>
      </c>
      <c r="E262" s="59">
        <f>VLOOKUP($A262,'2015'!$L$3:$P$385,E$5,FALSE)</f>
        <v>55.55</v>
      </c>
      <c r="F262" s="59">
        <f>VLOOKUP($A262,'2015'!$L$3:$P$385,F$5,FALSE)</f>
        <v>18.649999999999999</v>
      </c>
      <c r="G262" s="59">
        <f>100*VLOOKUP($A262,'2015'!$L$3:$P$385,G$5,FALSE)</f>
        <v>33.573357335733597</v>
      </c>
      <c r="I262" s="59">
        <f>VLOOKUP($A262,'2016'!$L$3:$P$385,I$5,FALSE)</f>
        <v>56.36</v>
      </c>
      <c r="J262" s="59">
        <f>VLOOKUP($A262,'2016'!$L$3:$P$385,J$5,FALSE)</f>
        <v>17.98</v>
      </c>
      <c r="K262" s="59">
        <f>100*VLOOKUP($A262,'2016'!$L$3:$P$385,K$5,FALSE)</f>
        <v>31.902058197303102</v>
      </c>
      <c r="M262" s="59">
        <f>VLOOKUP($A262,'2017'!$L$3:$P$385,M$5,FALSE)</f>
        <v>57.34</v>
      </c>
      <c r="N262" s="59">
        <f>VLOOKUP($A262,'2017'!$L$3:$P$385,N$5,FALSE)</f>
        <v>17.89</v>
      </c>
      <c r="O262" s="59">
        <f>100*VLOOKUP($A262,'2017'!$L$3:$P$385,O$5,FALSE)</f>
        <v>31.199860481339396</v>
      </c>
      <c r="Q262" s="59">
        <f>VLOOKUP($A262,'2018'!$L$3:$P$385,Q$5,FALSE)</f>
        <v>58.58</v>
      </c>
      <c r="R262" s="59">
        <f>VLOOKUP($A262,'2018'!$L$3:$P$385,R$5,FALSE)</f>
        <v>17.79</v>
      </c>
      <c r="S262" s="59">
        <f>100*VLOOKUP($A262,'2018'!$L$3:$P$385,S$5,FALSE)</f>
        <v>30.368726527825203</v>
      </c>
      <c r="U262" s="59">
        <f>VLOOKUP($A262,'2019'!$L$3:$P$385,U$5,FALSE)</f>
        <v>59.75</v>
      </c>
      <c r="V262" s="59">
        <f>VLOOKUP($A262,'2019'!$L$3:$P$385,V$5,FALSE)</f>
        <v>17.920000000000002</v>
      </c>
      <c r="W262" s="59">
        <f>100*VLOOKUP($A262,'2019'!$L$3:$P$385,W$5,FALSE)</f>
        <v>29.991631799163198</v>
      </c>
      <c r="Y262" s="59">
        <f>VLOOKUP($A262,'2020'!$C$3:$G$385,Y$5,FALSE)</f>
        <v>61.22</v>
      </c>
      <c r="Z262" s="59">
        <f>VLOOKUP($A262,'2020'!$C$3:$G$385,Z$5,FALSE)</f>
        <v>18.559999999999999</v>
      </c>
      <c r="AA262" s="59">
        <f>100*VLOOKUP($A262,'2020'!$C$3:$G$385,AA$5,FALSE)</f>
        <v>30.316889905259696</v>
      </c>
      <c r="AC262" s="59">
        <f>VLOOKUP($A262,'2021'!$C$3:$G$385,AC$5,FALSE)</f>
        <v>62.34</v>
      </c>
      <c r="AD262" s="59">
        <f>VLOOKUP($A262,'2021'!$C$3:$G$385,AD$5,FALSE)</f>
        <v>18.309999999999999</v>
      </c>
      <c r="AE262" s="59">
        <f>100*VLOOKUP($A262,'2021'!$C$3:$G$385,AE$5,FALSE)</f>
        <v>29.371190247032402</v>
      </c>
    </row>
    <row r="263" spans="1:31" x14ac:dyDescent="0.3">
      <c r="A263" t="s">
        <v>99</v>
      </c>
      <c r="B263" t="str">
        <f>VLOOKUP(A263,class!A$1:B$455,2,FALSE)</f>
        <v>Shire District</v>
      </c>
      <c r="C263" t="str">
        <f>IF(B263="Shire District",VLOOKUP(A263,counties!A$2:B$271,2,FALSE),"")</f>
        <v>Gloucestershire</v>
      </c>
      <c r="D263" t="str">
        <f>VLOOKUP($A263,classifications!$A$3:$C$336,3,FALSE)</f>
        <v>Urban with Significant Rural</v>
      </c>
      <c r="E263" s="59">
        <f>VLOOKUP($A263,'2015'!$L$3:$P$385,E$5,FALSE)</f>
        <v>51.62</v>
      </c>
      <c r="F263" s="59">
        <f>VLOOKUP($A263,'2015'!$L$3:$P$385,F$5,FALSE)</f>
        <v>9.8699999999999992</v>
      </c>
      <c r="G263" s="59">
        <f>100*VLOOKUP($A263,'2015'!$L$3:$P$385,G$5,FALSE)</f>
        <v>19.120495931809401</v>
      </c>
      <c r="I263" s="59">
        <f>VLOOKUP($A263,'2016'!$L$3:$P$385,I$5,FALSE)</f>
        <v>52.06</v>
      </c>
      <c r="J263" s="59">
        <f>VLOOKUP($A263,'2016'!$L$3:$P$385,J$5,FALSE)</f>
        <v>9.48</v>
      </c>
      <c r="K263" s="59">
        <f>100*VLOOKUP($A263,'2016'!$L$3:$P$385,K$5,FALSE)</f>
        <v>18.2097579715713</v>
      </c>
      <c r="M263" s="59">
        <f>VLOOKUP($A263,'2017'!$L$3:$P$385,M$5,FALSE)</f>
        <v>52.49</v>
      </c>
      <c r="N263" s="59">
        <f>VLOOKUP($A263,'2017'!$L$3:$P$385,N$5,FALSE)</f>
        <v>9.3699999999999992</v>
      </c>
      <c r="O263" s="59">
        <f>100*VLOOKUP($A263,'2017'!$L$3:$P$385,O$5,FALSE)</f>
        <v>17.851019241760298</v>
      </c>
      <c r="Q263" s="59">
        <f>VLOOKUP($A263,'2018'!$L$3:$P$385,Q$5,FALSE)</f>
        <v>52.99</v>
      </c>
      <c r="R263" s="59">
        <f>VLOOKUP($A263,'2018'!$L$3:$P$385,R$5,FALSE)</f>
        <v>8.61</v>
      </c>
      <c r="S263" s="59">
        <f>100*VLOOKUP($A263,'2018'!$L$3:$P$385,S$5,FALSE)</f>
        <v>16.248348745046201</v>
      </c>
      <c r="U263" s="59">
        <f>VLOOKUP($A263,'2019'!$L$3:$P$385,U$5,FALSE)</f>
        <v>53.4</v>
      </c>
      <c r="V263" s="59">
        <f>VLOOKUP($A263,'2019'!$L$3:$P$385,V$5,FALSE)</f>
        <v>8.16</v>
      </c>
      <c r="W263" s="59">
        <f>100*VLOOKUP($A263,'2019'!$L$3:$P$385,W$5,FALSE)</f>
        <v>15.2808988764045</v>
      </c>
      <c r="Y263" s="59">
        <f>VLOOKUP($A263,'2020'!$C$3:$G$385,Y$5,FALSE)</f>
        <v>54.16</v>
      </c>
      <c r="Z263" s="59">
        <f>VLOOKUP($A263,'2020'!$C$3:$G$385,Z$5,FALSE)</f>
        <v>8.83</v>
      </c>
      <c r="AA263" s="59">
        <f>100*VLOOKUP($A263,'2020'!$C$3:$G$385,AA$5,FALSE)</f>
        <v>16.303545051698702</v>
      </c>
      <c r="AC263" s="59">
        <f>VLOOKUP($A263,'2021'!$C$3:$G$385,AC$5,FALSE)</f>
        <v>54.69</v>
      </c>
      <c r="AD263" s="59">
        <f>VLOOKUP($A263,'2021'!$C$3:$G$385,AD$5,FALSE)</f>
        <v>8.73</v>
      </c>
      <c r="AE263" s="59">
        <f>100*VLOOKUP($A263,'2021'!$C$3:$G$385,AE$5,FALSE)</f>
        <v>15.9626988480527</v>
      </c>
    </row>
    <row r="264" spans="1:31" x14ac:dyDescent="0.3">
      <c r="A264" t="s">
        <v>347</v>
      </c>
      <c r="B264" t="str">
        <f>VLOOKUP(A264,class!A$1:B$455,2,FALSE)</f>
        <v>Metropolitan District</v>
      </c>
      <c r="C264" t="str">
        <f>IF(B264="Shire District",VLOOKUP(A264,counties!A$2:B$271,2,FALSE),"")</f>
        <v/>
      </c>
      <c r="D264" t="str">
        <f>VLOOKUP($A264,classifications!$A$3:$C$336,3,FALSE)</f>
        <v>Predominantly Urban</v>
      </c>
      <c r="E264" s="59">
        <f>VLOOKUP($A264,'2015'!$L$3:$P$385,E$5,FALSE)</f>
        <v>126.32</v>
      </c>
      <c r="F264" s="59">
        <f>VLOOKUP($A264,'2015'!$L$3:$P$385,F$5,FALSE)</f>
        <v>6.18</v>
      </c>
      <c r="G264" s="59">
        <f>100*VLOOKUP($A264,'2015'!$L$3:$P$385,G$5,FALSE)</f>
        <v>4.8923369221025998</v>
      </c>
      <c r="I264" s="59">
        <f>VLOOKUP($A264,'2016'!$L$3:$P$385,I$5,FALSE)</f>
        <v>127.18</v>
      </c>
      <c r="J264" s="59">
        <f>VLOOKUP($A264,'2016'!$L$3:$P$385,J$5,FALSE)</f>
        <v>5.86</v>
      </c>
      <c r="K264" s="59">
        <f>100*VLOOKUP($A264,'2016'!$L$3:$P$385,K$5,FALSE)</f>
        <v>4.6076427111180998</v>
      </c>
      <c r="M264" s="59">
        <f>VLOOKUP($A264,'2017'!$L$3:$P$385,M$5,FALSE)</f>
        <v>127.96</v>
      </c>
      <c r="N264" s="59">
        <f>VLOOKUP($A264,'2017'!$L$3:$P$385,N$5,FALSE)</f>
        <v>5.69</v>
      </c>
      <c r="O264" s="59">
        <f>100*VLOOKUP($A264,'2017'!$L$3:$P$385,O$5,FALSE)</f>
        <v>4.4467020944044995</v>
      </c>
      <c r="Q264" s="59">
        <f>VLOOKUP($A264,'2018'!$L$3:$P$385,Q$5,FALSE)</f>
        <v>129.06</v>
      </c>
      <c r="R264" s="59">
        <f>VLOOKUP($A264,'2018'!$L$3:$P$385,R$5,FALSE)</f>
        <v>6.07</v>
      </c>
      <c r="S264" s="59">
        <f>100*VLOOKUP($A264,'2018'!$L$3:$P$385,S$5,FALSE)</f>
        <v>4.7032388036572099</v>
      </c>
      <c r="U264" s="59">
        <f>VLOOKUP($A264,'2019'!$L$3:$P$385,U$5,FALSE)</f>
        <v>129.88</v>
      </c>
      <c r="V264" s="59">
        <f>VLOOKUP($A264,'2019'!$L$3:$P$385,V$5,FALSE)</f>
        <v>6.26</v>
      </c>
      <c r="W264" s="59">
        <f>100*VLOOKUP($A264,'2019'!$L$3:$P$385,W$5,FALSE)</f>
        <v>4.8198336926393601</v>
      </c>
      <c r="Y264" s="59">
        <f>VLOOKUP($A264,'2020'!$C$3:$G$385,Y$5,FALSE)</f>
        <v>130.54</v>
      </c>
      <c r="Z264" s="59">
        <f>VLOOKUP($A264,'2020'!$C$3:$G$385,Z$5,FALSE)</f>
        <v>6.29</v>
      </c>
      <c r="AA264" s="59">
        <f>100*VLOOKUP($A264,'2020'!$C$3:$G$385,AA$5,FALSE)</f>
        <v>4.8184464531944204</v>
      </c>
      <c r="AC264" s="59">
        <f>VLOOKUP($A264,'2021'!$C$3:$G$385,AC$5,FALSE)</f>
        <v>131.21</v>
      </c>
      <c r="AD264" s="59">
        <f>VLOOKUP($A264,'2021'!$C$3:$G$385,AD$5,FALSE)</f>
        <v>6.23</v>
      </c>
      <c r="AE264" s="59">
        <f>100*VLOOKUP($A264,'2021'!$C$3:$G$385,AE$5,FALSE)</f>
        <v>4.7481137108452103</v>
      </c>
    </row>
    <row r="265" spans="1:31" x14ac:dyDescent="0.3">
      <c r="A265" t="s">
        <v>308</v>
      </c>
      <c r="B265" t="str">
        <f>VLOOKUP(A265,class!A$1:B$455,2,FALSE)</f>
        <v>Shire District</v>
      </c>
      <c r="C265" t="str">
        <f>IF(B265="Shire District",VLOOKUP(A265,counties!A$2:B$271,2,FALSE),"")</f>
        <v>Surrey</v>
      </c>
      <c r="D265" t="str">
        <f>VLOOKUP($A265,classifications!$A$3:$C$336,3,FALSE)</f>
        <v>Predominantly Urban</v>
      </c>
      <c r="E265" s="59">
        <f>VLOOKUP($A265,'2015'!$L$3:$P$385,E$5,FALSE)</f>
        <v>35.5</v>
      </c>
      <c r="F265" s="59">
        <f>VLOOKUP($A265,'2015'!$L$3:$P$385,F$5,FALSE)</f>
        <v>2.41</v>
      </c>
      <c r="G265" s="59">
        <f>100*VLOOKUP($A265,'2015'!$L$3:$P$385,G$5,FALSE)</f>
        <v>6.7887323943661997</v>
      </c>
      <c r="I265" s="59">
        <f>VLOOKUP($A265,'2016'!$L$3:$P$385,I$5,FALSE)</f>
        <v>35.79</v>
      </c>
      <c r="J265" s="59">
        <f>VLOOKUP($A265,'2016'!$L$3:$P$385,J$5,FALSE)</f>
        <v>2.46</v>
      </c>
      <c r="K265" s="59">
        <f>100*VLOOKUP($A265,'2016'!$L$3:$P$385,K$5,FALSE)</f>
        <v>6.8734283319362905</v>
      </c>
      <c r="M265" s="59">
        <f>VLOOKUP($A265,'2017'!$L$3:$P$385,M$5,FALSE)</f>
        <v>36.049999999999997</v>
      </c>
      <c r="N265" s="59">
        <f>VLOOKUP($A265,'2017'!$L$3:$P$385,N$5,FALSE)</f>
        <v>2.39</v>
      </c>
      <c r="O265" s="59">
        <f>100*VLOOKUP($A265,'2017'!$L$3:$P$385,O$5,FALSE)</f>
        <v>6.6296809986130398</v>
      </c>
      <c r="Q265" s="59">
        <f>VLOOKUP($A265,'2018'!$L$3:$P$385,Q$5,FALSE)</f>
        <v>36.29</v>
      </c>
      <c r="R265" s="59">
        <f>VLOOKUP($A265,'2018'!$L$3:$P$385,R$5,FALSE)</f>
        <v>2.2799999999999998</v>
      </c>
      <c r="S265" s="59">
        <f>100*VLOOKUP($A265,'2018'!$L$3:$P$385,S$5,FALSE)</f>
        <v>6.2827225130889994</v>
      </c>
      <c r="U265" s="59">
        <f>VLOOKUP($A265,'2019'!$L$3:$P$385,U$5,FALSE)</f>
        <v>36.619999999999997</v>
      </c>
      <c r="V265" s="59">
        <f>VLOOKUP($A265,'2019'!$L$3:$P$385,V$5,FALSE)</f>
        <v>2.35</v>
      </c>
      <c r="W265" s="59">
        <f>100*VLOOKUP($A265,'2019'!$L$3:$P$385,W$5,FALSE)</f>
        <v>6.4172583287820899</v>
      </c>
      <c r="Y265" s="59">
        <f>VLOOKUP($A265,'2020'!$C$3:$G$385,Y$5,FALSE)</f>
        <v>37.25</v>
      </c>
      <c r="Z265" s="59">
        <f>VLOOKUP($A265,'2020'!$C$3:$G$385,Z$5,FALSE)</f>
        <v>2.82</v>
      </c>
      <c r="AA265" s="59">
        <f>100*VLOOKUP($A265,'2020'!$C$3:$G$385,AA$5,FALSE)</f>
        <v>7.5704697986577196</v>
      </c>
      <c r="AC265" s="59">
        <f>VLOOKUP($A265,'2021'!$C$3:$G$385,AC$5,FALSE)</f>
        <v>37.58</v>
      </c>
      <c r="AD265" s="59">
        <f>VLOOKUP($A265,'2021'!$C$3:$G$385,AD$5,FALSE)</f>
        <v>2.91</v>
      </c>
      <c r="AE265" s="59">
        <f>100*VLOOKUP($A265,'2021'!$C$3:$G$385,AE$5,FALSE)</f>
        <v>7.7434805747738196</v>
      </c>
    </row>
    <row r="266" spans="1:31" x14ac:dyDescent="0.3">
      <c r="A266" t="s">
        <v>388</v>
      </c>
      <c r="B266" t="str">
        <f>VLOOKUP(A266,class!A$1:B$455,2,FALSE)</f>
        <v>London Borough</v>
      </c>
      <c r="C266" t="str">
        <f>IF(B266="Shire District",VLOOKUP(A266,counties!A$2:B$271,2,FALSE),"")</f>
        <v/>
      </c>
      <c r="D266" t="str">
        <f>VLOOKUP($A266,classifications!$A$3:$C$336,3,FALSE)</f>
        <v>Predominantly Urban</v>
      </c>
      <c r="E266" s="59">
        <f>VLOOKUP($A266,'2015'!$L$3:$P$385,E$5,FALSE)</f>
        <v>81.349999999999994</v>
      </c>
      <c r="F266" s="59">
        <f>VLOOKUP($A266,'2015'!$L$3:$P$385,F$5,FALSE)</f>
        <v>9.68</v>
      </c>
      <c r="G266" s="59">
        <f>100*VLOOKUP($A266,'2015'!$L$3:$P$385,G$5,FALSE)</f>
        <v>11.899200983405001</v>
      </c>
      <c r="I266" s="59">
        <f>VLOOKUP($A266,'2016'!$L$3:$P$385,I$5,FALSE)</f>
        <v>81.62</v>
      </c>
      <c r="J266" s="59">
        <f>VLOOKUP($A266,'2016'!$L$3:$P$385,J$5,FALSE)</f>
        <v>9.68</v>
      </c>
      <c r="K266" s="59">
        <f>100*VLOOKUP($A266,'2016'!$L$3:$P$385,K$5,FALSE)</f>
        <v>11.859838274932601</v>
      </c>
      <c r="M266" s="59">
        <f>VLOOKUP($A266,'2017'!$L$3:$P$385,M$5,FALSE)</f>
        <v>82.48</v>
      </c>
      <c r="N266" s="59">
        <f>VLOOKUP($A266,'2017'!$L$3:$P$385,N$5,FALSE)</f>
        <v>10.26</v>
      </c>
      <c r="O266" s="59">
        <f>100*VLOOKUP($A266,'2017'!$L$3:$P$385,O$5,FALSE)</f>
        <v>12.439379243453001</v>
      </c>
      <c r="Q266" s="59">
        <f>VLOOKUP($A266,'2018'!$L$3:$P$385,Q$5,FALSE)</f>
        <v>83.15</v>
      </c>
      <c r="R266" s="59">
        <f>VLOOKUP($A266,'2018'!$L$3:$P$385,R$5,FALSE)</f>
        <v>10.71</v>
      </c>
      <c r="S266" s="59">
        <f>100*VLOOKUP($A266,'2018'!$L$3:$P$385,S$5,FALSE)</f>
        <v>12.880336740829801</v>
      </c>
      <c r="U266" s="59">
        <f>VLOOKUP($A266,'2019'!$L$3:$P$385,U$5,FALSE)</f>
        <v>83.68</v>
      </c>
      <c r="V266" s="59">
        <f>VLOOKUP($A266,'2019'!$L$3:$P$385,V$5,FALSE)</f>
        <v>11.1</v>
      </c>
      <c r="W266" s="59">
        <f>100*VLOOKUP($A266,'2019'!$L$3:$P$385,W$5,FALSE)</f>
        <v>13.2648183556405</v>
      </c>
      <c r="Y266" s="59">
        <f>VLOOKUP($A266,'2020'!$C$3:$G$385,Y$5,FALSE)</f>
        <v>84.53</v>
      </c>
      <c r="Z266" s="59">
        <f>VLOOKUP($A266,'2020'!$C$3:$G$385,Z$5,FALSE)</f>
        <v>11.76</v>
      </c>
      <c r="AA266" s="59">
        <f>100*VLOOKUP($A266,'2020'!$C$3:$G$385,AA$5,FALSE)</f>
        <v>13.912220513427201</v>
      </c>
      <c r="AC266" s="59">
        <f>VLOOKUP($A266,'2021'!$C$3:$G$385,AC$5,FALSE)</f>
        <v>84.99</v>
      </c>
      <c r="AD266" s="59">
        <f>VLOOKUP($A266,'2021'!$C$3:$G$385,AD$5,FALSE)</f>
        <v>12.15</v>
      </c>
      <c r="AE266" s="59">
        <f>100*VLOOKUP($A266,'2021'!$C$3:$G$385,AE$5,FALSE)</f>
        <v>14.295799505824199</v>
      </c>
    </row>
    <row r="267" spans="1:31" x14ac:dyDescent="0.3">
      <c r="A267" t="s">
        <v>250</v>
      </c>
      <c r="B267" t="str">
        <f>VLOOKUP(A267,class!A$1:B$455,2,FALSE)</f>
        <v>Shire District</v>
      </c>
      <c r="C267" t="str">
        <f>IF(B267="Shire District",VLOOKUP(A267,counties!A$2:B$271,2,FALSE),"")</f>
        <v>Kent</v>
      </c>
      <c r="D267" t="str">
        <f>VLOOKUP($A267,classifications!$A$3:$C$336,3,FALSE)</f>
        <v>Predominantly Rural</v>
      </c>
      <c r="E267" s="59">
        <f>VLOOKUP($A267,'2015'!$L$3:$P$385,E$5,FALSE)</f>
        <v>61.18</v>
      </c>
      <c r="F267" s="59">
        <f>VLOOKUP($A267,'2015'!$L$3:$P$385,F$5,FALSE)</f>
        <v>7.5</v>
      </c>
      <c r="G267" s="59">
        <f>100*VLOOKUP($A267,'2015'!$L$3:$P$385,G$5,FALSE)</f>
        <v>12.258908139914999</v>
      </c>
      <c r="I267" s="59">
        <f>VLOOKUP($A267,'2016'!$L$3:$P$385,I$5,FALSE)</f>
        <v>61.75</v>
      </c>
      <c r="J267" s="59">
        <f>VLOOKUP($A267,'2016'!$L$3:$P$385,J$5,FALSE)</f>
        <v>6.96</v>
      </c>
      <c r="K267" s="59">
        <f>100*VLOOKUP($A267,'2016'!$L$3:$P$385,K$5,FALSE)</f>
        <v>11.271255060728699</v>
      </c>
      <c r="M267" s="59">
        <f>VLOOKUP($A267,'2017'!$L$3:$P$385,M$5,FALSE)</f>
        <v>62.25</v>
      </c>
      <c r="N267" s="59">
        <f>VLOOKUP($A267,'2017'!$L$3:$P$385,N$5,FALSE)</f>
        <v>6.86</v>
      </c>
      <c r="O267" s="59">
        <f>100*VLOOKUP($A267,'2017'!$L$3:$P$385,O$5,FALSE)</f>
        <v>11.0200803212851</v>
      </c>
      <c r="Q267" s="59">
        <f>VLOOKUP($A267,'2018'!$L$3:$P$385,Q$5,FALSE)</f>
        <v>62.85</v>
      </c>
      <c r="R267" s="59">
        <f>VLOOKUP($A267,'2018'!$L$3:$P$385,R$5,FALSE)</f>
        <v>6.36</v>
      </c>
      <c r="S267" s="59">
        <f>100*VLOOKUP($A267,'2018'!$L$3:$P$385,S$5,FALSE)</f>
        <v>10.1193317422434</v>
      </c>
      <c r="U267" s="59">
        <f>VLOOKUP($A267,'2019'!$L$3:$P$385,U$5,FALSE)</f>
        <v>63.34</v>
      </c>
      <c r="V267" s="59">
        <f>VLOOKUP($A267,'2019'!$L$3:$P$385,V$5,FALSE)</f>
        <v>6.2</v>
      </c>
      <c r="W267" s="59">
        <f>100*VLOOKUP($A267,'2019'!$L$3:$P$385,W$5,FALSE)</f>
        <v>9.7884433217555991</v>
      </c>
      <c r="Y267" s="59">
        <f>VLOOKUP($A267,'2020'!$C$3:$G$385,Y$5,FALSE)</f>
        <v>63.94</v>
      </c>
      <c r="Z267" s="59">
        <f>VLOOKUP($A267,'2020'!$C$3:$G$385,Z$5,FALSE)</f>
        <v>6.58</v>
      </c>
      <c r="AA267" s="59">
        <f>100*VLOOKUP($A267,'2020'!$C$3:$G$385,AA$5,FALSE)</f>
        <v>10.290897716609299</v>
      </c>
      <c r="AC267" s="59">
        <f>VLOOKUP($A267,'2021'!$C$3:$G$385,AC$5,FALSE)</f>
        <v>64.56</v>
      </c>
      <c r="AD267" s="59">
        <f>VLOOKUP($A267,'2021'!$C$3:$G$385,AD$5,FALSE)</f>
        <v>6.49</v>
      </c>
      <c r="AE267" s="59">
        <f>100*VLOOKUP($A267,'2021'!$C$3:$G$385,AE$5,FALSE)</f>
        <v>10.052664188351899</v>
      </c>
    </row>
    <row r="268" spans="1:31" x14ac:dyDescent="0.3">
      <c r="A268" t="s">
        <v>166</v>
      </c>
      <c r="B268" t="str">
        <f>VLOOKUP(A268,class!A$1:B$455,2,FALSE)</f>
        <v>Unitary Authority</v>
      </c>
      <c r="C268" t="str">
        <f>IF(B268="Shire District",VLOOKUP(A268,counties!A$2:B$271,2,FALSE),"")</f>
        <v/>
      </c>
      <c r="D268" t="str">
        <f>VLOOKUP($A268,classifications!$A$3:$C$336,3,FALSE)</f>
        <v>Predominantly Urban</v>
      </c>
      <c r="E268" s="59">
        <f>VLOOKUP($A268,'2015'!$L$3:$P$385,E$5,FALSE)</f>
        <v>93.06</v>
      </c>
      <c r="F268" s="59">
        <f>VLOOKUP($A268,'2015'!$L$3:$P$385,F$5,FALSE)</f>
        <v>9.09</v>
      </c>
      <c r="G268" s="59">
        <f>100*VLOOKUP($A268,'2015'!$L$3:$P$385,G$5,FALSE)</f>
        <v>9.7678916827852991</v>
      </c>
      <c r="I268" s="59">
        <f>VLOOKUP($A268,'2016'!$L$3:$P$385,I$5,FALSE)</f>
        <v>93.82</v>
      </c>
      <c r="J268" s="59">
        <f>VLOOKUP($A268,'2016'!$L$3:$P$385,J$5,FALSE)</f>
        <v>7.96</v>
      </c>
      <c r="K268" s="59">
        <f>100*VLOOKUP($A268,'2016'!$L$3:$P$385,K$5,FALSE)</f>
        <v>8.4843316989980799</v>
      </c>
      <c r="M268" s="59">
        <f>VLOOKUP($A268,'2017'!$L$3:$P$385,M$5,FALSE)</f>
        <v>94.99</v>
      </c>
      <c r="N268" s="59">
        <f>VLOOKUP($A268,'2017'!$L$3:$P$385,N$5,FALSE)</f>
        <v>8</v>
      </c>
      <c r="O268" s="59">
        <f>100*VLOOKUP($A268,'2017'!$L$3:$P$385,O$5,FALSE)</f>
        <v>8.4219391514896298</v>
      </c>
      <c r="Q268" s="59">
        <f>VLOOKUP($A268,'2018'!$L$3:$P$385,Q$5,FALSE)</f>
        <v>96.26</v>
      </c>
      <c r="R268" s="59">
        <f>VLOOKUP($A268,'2018'!$L$3:$P$385,R$5,FALSE)</f>
        <v>7.8</v>
      </c>
      <c r="S268" s="59">
        <f>100*VLOOKUP($A268,'2018'!$L$3:$P$385,S$5,FALSE)</f>
        <v>8.1030542281321392</v>
      </c>
      <c r="U268" s="59">
        <f>VLOOKUP($A268,'2019'!$L$3:$P$385,U$5,FALSE)</f>
        <v>97.28</v>
      </c>
      <c r="V268" s="59">
        <f>VLOOKUP($A268,'2019'!$L$3:$P$385,V$5,FALSE)</f>
        <v>8.33</v>
      </c>
      <c r="W268" s="59">
        <f>100*VLOOKUP($A268,'2019'!$L$3:$P$385,W$5,FALSE)</f>
        <v>8.5629111842105292</v>
      </c>
      <c r="Y268" s="59">
        <f>VLOOKUP($A268,'2020'!$C$3:$G$385,Y$5,FALSE)</f>
        <v>98.3</v>
      </c>
      <c r="Z268" s="59">
        <f>VLOOKUP($A268,'2020'!$C$3:$G$385,Z$5,FALSE)</f>
        <v>8.92</v>
      </c>
      <c r="AA268" s="59">
        <f>100*VLOOKUP($A268,'2020'!$C$3:$G$385,AA$5,FALSE)</f>
        <v>9.07426246185147</v>
      </c>
      <c r="AC268" s="59">
        <f>VLOOKUP($A268,'2021'!$C$3:$G$385,AC$5,FALSE)</f>
        <v>98.88</v>
      </c>
      <c r="AD268" s="59">
        <f>VLOOKUP($A268,'2021'!$C$3:$G$385,AD$5,FALSE)</f>
        <v>8.8800000000000008</v>
      </c>
      <c r="AE268" s="59">
        <f>100*VLOOKUP($A268,'2021'!$C$3:$G$385,AE$5,FALSE)</f>
        <v>8.9805825242718402</v>
      </c>
    </row>
    <row r="269" spans="1:31" x14ac:dyDescent="0.3">
      <c r="A269" t="s">
        <v>331</v>
      </c>
      <c r="B269" t="str">
        <f>VLOOKUP(A269,class!A$1:B$455,2,FALSE)</f>
        <v>Metropolitan District</v>
      </c>
      <c r="C269" t="str">
        <f>IF(B269="Shire District",VLOOKUP(A269,counties!A$2:B$271,2,FALSE),"")</f>
        <v/>
      </c>
      <c r="D269" t="str">
        <f>VLOOKUP($A269,classifications!$A$3:$C$336,3,FALSE)</f>
        <v>Predominantly Urban</v>
      </c>
      <c r="E269" s="59">
        <f>VLOOKUP($A269,'2015'!$L$3:$P$385,E$5,FALSE)</f>
        <v>100.7</v>
      </c>
      <c r="F269" s="59">
        <f>VLOOKUP($A269,'2015'!$L$3:$P$385,F$5,FALSE)</f>
        <v>4.34</v>
      </c>
      <c r="G269" s="59">
        <f>100*VLOOKUP($A269,'2015'!$L$3:$P$385,G$5,FALSE)</f>
        <v>4.3098311817279003</v>
      </c>
      <c r="I269" s="59">
        <f>VLOOKUP($A269,'2016'!$L$3:$P$385,I$5,FALSE)</f>
        <v>101.29</v>
      </c>
      <c r="J269" s="59">
        <f>VLOOKUP($A269,'2016'!$L$3:$P$385,J$5,FALSE)</f>
        <v>4.08</v>
      </c>
      <c r="K269" s="59">
        <f>100*VLOOKUP($A269,'2016'!$L$3:$P$385,K$5,FALSE)</f>
        <v>4.02803830585448</v>
      </c>
      <c r="M269" s="59">
        <f>VLOOKUP($A269,'2017'!$L$3:$P$385,M$5,FALSE)</f>
        <v>101.73</v>
      </c>
      <c r="N269" s="59">
        <f>VLOOKUP($A269,'2017'!$L$3:$P$385,N$5,FALSE)</f>
        <v>4.05</v>
      </c>
      <c r="O269" s="59">
        <f>100*VLOOKUP($A269,'2017'!$L$3:$P$385,O$5,FALSE)</f>
        <v>3.9811265113535796</v>
      </c>
      <c r="Q269" s="59">
        <f>VLOOKUP($A269,'2018'!$L$3:$P$385,Q$5,FALSE)</f>
        <v>102.12</v>
      </c>
      <c r="R269" s="59">
        <f>VLOOKUP($A269,'2018'!$L$3:$P$385,R$5,FALSE)</f>
        <v>3.89</v>
      </c>
      <c r="S269" s="59">
        <f>100*VLOOKUP($A269,'2018'!$L$3:$P$385,S$5,FALSE)</f>
        <v>3.80924402663533</v>
      </c>
      <c r="U269" s="59">
        <f>VLOOKUP($A269,'2019'!$L$3:$P$385,U$5,FALSE)</f>
        <v>102.89</v>
      </c>
      <c r="V269" s="59">
        <f>VLOOKUP($A269,'2019'!$L$3:$P$385,V$5,FALSE)</f>
        <v>4.07</v>
      </c>
      <c r="W269" s="59">
        <f>100*VLOOKUP($A269,'2019'!$L$3:$P$385,W$5,FALSE)</f>
        <v>3.9556808241811598</v>
      </c>
      <c r="Y269" s="59">
        <f>VLOOKUP($A269,'2020'!$C$3:$G$385,Y$5,FALSE)</f>
        <v>103.33</v>
      </c>
      <c r="Z269" s="59">
        <f>VLOOKUP($A269,'2020'!$C$3:$G$385,Z$5,FALSE)</f>
        <v>4.28</v>
      </c>
      <c r="AA269" s="59">
        <f>100*VLOOKUP($A269,'2020'!$C$3:$G$385,AA$5,FALSE)</f>
        <v>4.1420690990031899</v>
      </c>
      <c r="AC269" s="59">
        <f>VLOOKUP($A269,'2021'!$C$3:$G$385,AC$5,FALSE)</f>
        <v>103.72</v>
      </c>
      <c r="AD269" s="59">
        <f>VLOOKUP($A269,'2021'!$C$3:$G$385,AD$5,FALSE)</f>
        <v>4.28</v>
      </c>
      <c r="AE269" s="59">
        <f>100*VLOOKUP($A269,'2021'!$C$3:$G$385,AE$5,FALSE)</f>
        <v>4.1264944080215997</v>
      </c>
    </row>
    <row r="270" spans="1:31" x14ac:dyDescent="0.3">
      <c r="A270" t="s">
        <v>295</v>
      </c>
      <c r="B270" t="str">
        <f>VLOOKUP(A270,class!A$1:B$455,2,FALSE)</f>
        <v>Shire District</v>
      </c>
      <c r="C270" t="str">
        <f>IF(B270="Shire District",VLOOKUP(A270,counties!A$2:B$271,2,FALSE),"")</f>
        <v>Staffordshire</v>
      </c>
      <c r="D270" t="str">
        <f>VLOOKUP($A270,classifications!$A$3:$C$336,3,FALSE)</f>
        <v>Predominantly Urban</v>
      </c>
      <c r="E270" s="59">
        <f>VLOOKUP($A270,'2015'!$L$3:$P$385,E$5,FALSE)</f>
        <v>32.090000000000003</v>
      </c>
      <c r="F270" s="59">
        <f>VLOOKUP($A270,'2015'!$L$3:$P$385,F$5,FALSE)</f>
        <v>2.23</v>
      </c>
      <c r="G270" s="59">
        <f>100*VLOOKUP($A270,'2015'!$L$3:$P$385,G$5,FALSE)</f>
        <v>6.9492053599252106</v>
      </c>
      <c r="I270" s="59">
        <f>VLOOKUP($A270,'2016'!$L$3:$P$385,I$5,FALSE)</f>
        <v>32.159999999999997</v>
      </c>
      <c r="J270" s="59">
        <f>VLOOKUP($A270,'2016'!$L$3:$P$385,J$5,FALSE)</f>
        <v>2</v>
      </c>
      <c r="K270" s="59">
        <f>100*VLOOKUP($A270,'2016'!$L$3:$P$385,K$5,FALSE)</f>
        <v>6.2189054726368198</v>
      </c>
      <c r="M270" s="59">
        <f>VLOOKUP($A270,'2017'!$L$3:$P$385,M$5,FALSE)</f>
        <v>32.28</v>
      </c>
      <c r="N270" s="59">
        <f>VLOOKUP($A270,'2017'!$L$3:$P$385,N$5,FALSE)</f>
        <v>1.86</v>
      </c>
      <c r="O270" s="59">
        <f>100*VLOOKUP($A270,'2017'!$L$3:$P$385,O$5,FALSE)</f>
        <v>5.7620817843866199</v>
      </c>
      <c r="Q270" s="59">
        <f>VLOOKUP($A270,'2018'!$L$3:$P$385,Q$5,FALSE)</f>
        <v>32.369999999999997</v>
      </c>
      <c r="R270" s="59">
        <f>VLOOKUP($A270,'2018'!$L$3:$P$385,R$5,FALSE)</f>
        <v>1.35</v>
      </c>
      <c r="S270" s="59">
        <f>100*VLOOKUP($A270,'2018'!$L$3:$P$385,S$5,FALSE)</f>
        <v>4.1705282669138102</v>
      </c>
      <c r="U270" s="59">
        <f>VLOOKUP($A270,'2019'!$L$3:$P$385,U$5,FALSE)</f>
        <v>32.72</v>
      </c>
      <c r="V270" s="59">
        <f>VLOOKUP($A270,'2019'!$L$3:$P$385,V$5,FALSE)</f>
        <v>1.1299999999999999</v>
      </c>
      <c r="W270" s="59">
        <f>100*VLOOKUP($A270,'2019'!$L$3:$P$385,W$5,FALSE)</f>
        <v>3.4535452322738398</v>
      </c>
      <c r="Y270" s="59">
        <f>VLOOKUP($A270,'2020'!$C$3:$G$385,Y$5,FALSE)</f>
        <v>33.28</v>
      </c>
      <c r="Z270" s="59">
        <f>VLOOKUP($A270,'2020'!$C$3:$G$385,Z$5,FALSE)</f>
        <v>1.22</v>
      </c>
      <c r="AA270" s="59">
        <f>100*VLOOKUP($A270,'2020'!$C$3:$G$385,AA$5,FALSE)</f>
        <v>3.6658653846153797</v>
      </c>
      <c r="AC270" s="59">
        <f>VLOOKUP($A270,'2021'!$C$3:$G$385,AC$5,FALSE)</f>
        <v>33.729999999999997</v>
      </c>
      <c r="AD270" s="59">
        <f>VLOOKUP($A270,'2021'!$C$3:$G$385,AD$5,FALSE)</f>
        <v>1.24</v>
      </c>
      <c r="AE270" s="59">
        <f>100*VLOOKUP($A270,'2021'!$C$3:$G$385,AE$5,FALSE)</f>
        <v>3.6762525941298598</v>
      </c>
    </row>
    <row r="271" spans="1:31" x14ac:dyDescent="0.3">
      <c r="A271" t="s">
        <v>309</v>
      </c>
      <c r="B271" t="str">
        <f>VLOOKUP(A271,class!A$1:B$455,2,FALSE)</f>
        <v>Shire District</v>
      </c>
      <c r="C271" t="str">
        <f>IF(B271="Shire District",VLOOKUP(A271,counties!A$2:B$271,2,FALSE),"")</f>
        <v>Surrey</v>
      </c>
      <c r="D271" t="str">
        <f>VLOOKUP($A271,classifications!$A$3:$C$336,3,FALSE)</f>
        <v>Urban with Significant Rural</v>
      </c>
      <c r="E271" s="59">
        <f>VLOOKUP($A271,'2015'!$L$3:$P$385,E$5,FALSE)</f>
        <v>35.74</v>
      </c>
      <c r="F271" s="59">
        <f>VLOOKUP($A271,'2015'!$L$3:$P$385,F$5,FALSE)</f>
        <v>4.54</v>
      </c>
      <c r="G271" s="59">
        <f>100*VLOOKUP($A271,'2015'!$L$3:$P$385,G$5,FALSE)</f>
        <v>12.7028539451595</v>
      </c>
      <c r="I271" s="59">
        <f>VLOOKUP($A271,'2016'!$L$3:$P$385,I$5,FALSE)</f>
        <v>36.020000000000003</v>
      </c>
      <c r="J271" s="59">
        <f>VLOOKUP($A271,'2016'!$L$3:$P$385,J$5,FALSE)</f>
        <v>4.42</v>
      </c>
      <c r="K271" s="59">
        <f>100*VLOOKUP($A271,'2016'!$L$3:$P$385,K$5,FALSE)</f>
        <v>12.270960577457</v>
      </c>
      <c r="M271" s="59">
        <f>VLOOKUP($A271,'2017'!$L$3:$P$385,M$5,FALSE)</f>
        <v>36.409999999999997</v>
      </c>
      <c r="N271" s="59">
        <f>VLOOKUP($A271,'2017'!$L$3:$P$385,N$5,FALSE)</f>
        <v>4.4400000000000004</v>
      </c>
      <c r="O271" s="59">
        <f>100*VLOOKUP($A271,'2017'!$L$3:$P$385,O$5,FALSE)</f>
        <v>12.1944520736062</v>
      </c>
      <c r="Q271" s="59">
        <f>VLOOKUP($A271,'2018'!$L$3:$P$385,Q$5,FALSE)</f>
        <v>36.68</v>
      </c>
      <c r="R271" s="59">
        <f>VLOOKUP($A271,'2018'!$L$3:$P$385,R$5,FALSE)</f>
        <v>4.59</v>
      </c>
      <c r="S271" s="59">
        <f>100*VLOOKUP($A271,'2018'!$L$3:$P$385,S$5,FALSE)</f>
        <v>12.513631406761199</v>
      </c>
      <c r="U271" s="59">
        <f>VLOOKUP($A271,'2019'!$L$3:$P$385,U$5,FALSE)</f>
        <v>36.93</v>
      </c>
      <c r="V271" s="59">
        <f>VLOOKUP($A271,'2019'!$L$3:$P$385,V$5,FALSE)</f>
        <v>4.6900000000000004</v>
      </c>
      <c r="W271" s="59">
        <f>100*VLOOKUP($A271,'2019'!$L$3:$P$385,W$5,FALSE)</f>
        <v>12.6997021391822</v>
      </c>
      <c r="Y271" s="59">
        <f>VLOOKUP($A271,'2020'!$C$3:$G$385,Y$5,FALSE)</f>
        <v>37.229999999999997</v>
      </c>
      <c r="Z271" s="59">
        <f>VLOOKUP($A271,'2020'!$C$3:$G$385,Z$5,FALSE)</f>
        <v>4.93</v>
      </c>
      <c r="AA271" s="59">
        <f>100*VLOOKUP($A271,'2020'!$C$3:$G$385,AA$5,FALSE)</f>
        <v>13.242009132420099</v>
      </c>
      <c r="AC271" s="59">
        <f>VLOOKUP($A271,'2021'!$C$3:$G$385,AC$5,FALSE)</f>
        <v>37.340000000000003</v>
      </c>
      <c r="AD271" s="59">
        <f>VLOOKUP($A271,'2021'!$C$3:$G$385,AD$5,FALSE)</f>
        <v>4.96</v>
      </c>
      <c r="AE271" s="59">
        <f>100*VLOOKUP($A271,'2021'!$C$3:$G$385,AE$5,FALSE)</f>
        <v>13.283342260310699</v>
      </c>
    </row>
    <row r="272" spans="1:31" x14ac:dyDescent="0.3">
      <c r="A272" t="s">
        <v>101</v>
      </c>
      <c r="B272" t="str">
        <f>VLOOKUP(A272,class!A$1:B$455,2,FALSE)</f>
        <v>Shire District</v>
      </c>
      <c r="C272" t="str">
        <f>IF(B272="Shire District",VLOOKUP(A272,counties!A$2:B$271,2,FALSE),"")</f>
        <v>Devon</v>
      </c>
      <c r="D272" t="str">
        <f>VLOOKUP($A272,classifications!$A$3:$C$336,3,FALSE)</f>
        <v>Predominantly Rural</v>
      </c>
      <c r="E272" s="59">
        <f>VLOOKUP($A272,'2015'!$L$3:$P$385,E$5,FALSE)</f>
        <v>60.03</v>
      </c>
      <c r="F272" s="59">
        <f>VLOOKUP($A272,'2015'!$L$3:$P$385,F$5,FALSE)</f>
        <v>14.83</v>
      </c>
      <c r="G272" s="59">
        <f>100*VLOOKUP($A272,'2015'!$L$3:$P$385,G$5,FALSE)</f>
        <v>24.704314509412001</v>
      </c>
      <c r="I272" s="59">
        <f>VLOOKUP($A272,'2016'!$L$3:$P$385,I$5,FALSE)</f>
        <v>60.68</v>
      </c>
      <c r="J272" s="59">
        <f>VLOOKUP($A272,'2016'!$L$3:$P$385,J$5,FALSE)</f>
        <v>14.25</v>
      </c>
      <c r="K272" s="59">
        <f>100*VLOOKUP($A272,'2016'!$L$3:$P$385,K$5,FALSE)</f>
        <v>23.483849703361901</v>
      </c>
      <c r="M272" s="59">
        <f>VLOOKUP($A272,'2017'!$L$3:$P$385,M$5,FALSE)</f>
        <v>61.31</v>
      </c>
      <c r="N272" s="59">
        <f>VLOOKUP($A272,'2017'!$L$3:$P$385,N$5,FALSE)</f>
        <v>14.26</v>
      </c>
      <c r="O272" s="59">
        <f>100*VLOOKUP($A272,'2017'!$L$3:$P$385,O$5,FALSE)</f>
        <v>23.258848474963301</v>
      </c>
      <c r="Q272" s="59">
        <f>VLOOKUP($A272,'2018'!$L$3:$P$385,Q$5,FALSE)</f>
        <v>62.11</v>
      </c>
      <c r="R272" s="59">
        <f>VLOOKUP($A272,'2018'!$L$3:$P$385,R$5,FALSE)</f>
        <v>14.5</v>
      </c>
      <c r="S272" s="59">
        <f>100*VLOOKUP($A272,'2018'!$L$3:$P$385,S$5,FALSE)</f>
        <v>23.345677024633698</v>
      </c>
      <c r="U272" s="59">
        <f>VLOOKUP($A272,'2019'!$L$3:$P$385,U$5,FALSE)</f>
        <v>62.67</v>
      </c>
      <c r="V272" s="59">
        <f>VLOOKUP($A272,'2019'!$L$3:$P$385,V$5,FALSE)</f>
        <v>14.51</v>
      </c>
      <c r="W272" s="59">
        <f>100*VLOOKUP($A272,'2019'!$L$3:$P$385,W$5,FALSE)</f>
        <v>23.1530237753311</v>
      </c>
      <c r="Y272" s="59">
        <f>VLOOKUP($A272,'2020'!$C$3:$G$385,Y$5,FALSE)</f>
        <v>63.13</v>
      </c>
      <c r="Z272" s="59">
        <f>VLOOKUP($A272,'2020'!$C$3:$G$385,Z$5,FALSE)</f>
        <v>14.54</v>
      </c>
      <c r="AA272" s="59">
        <f>100*VLOOKUP($A272,'2020'!$C$3:$G$385,AA$5,FALSE)</f>
        <v>23.031839062252498</v>
      </c>
      <c r="AC272" s="59">
        <f>VLOOKUP($A272,'2021'!$C$3:$G$385,AC$5,FALSE)</f>
        <v>63.49</v>
      </c>
      <c r="AD272" s="59">
        <f>VLOOKUP($A272,'2021'!$C$3:$G$385,AD$5,FALSE)</f>
        <v>14.41</v>
      </c>
      <c r="AE272" s="59">
        <f>100*VLOOKUP($A272,'2021'!$C$3:$G$385,AE$5,FALSE)</f>
        <v>22.6964876358482</v>
      </c>
    </row>
    <row r="273" spans="1:31" x14ac:dyDescent="0.3">
      <c r="A273" t="s">
        <v>151</v>
      </c>
      <c r="B273" t="str">
        <f>VLOOKUP(A273,class!A$1:B$455,2,FALSE)</f>
        <v>Unitary Authority</v>
      </c>
      <c r="C273" t="str">
        <f>IF(B273="Shire District",VLOOKUP(A273,counties!A$2:B$271,2,FALSE),"")</f>
        <v/>
      </c>
      <c r="D273" t="str">
        <f>VLOOKUP($A273,classifications!$A$3:$C$336,3,FALSE)</f>
        <v>Predominantly Urban</v>
      </c>
      <c r="E273" s="59">
        <f>VLOOKUP($A273,'2015'!$L$3:$P$385,E$5,FALSE)</f>
        <v>72.02</v>
      </c>
      <c r="F273" s="59">
        <f>VLOOKUP($A273,'2015'!$L$3:$P$385,F$5,FALSE)</f>
        <v>3.86</v>
      </c>
      <c r="G273" s="59">
        <f>100*VLOOKUP($A273,'2015'!$L$3:$P$385,G$5,FALSE)</f>
        <v>5.3596223271313495</v>
      </c>
      <c r="I273" s="59">
        <f>VLOOKUP($A273,'2016'!$L$3:$P$385,I$5,FALSE)</f>
        <v>73.28</v>
      </c>
      <c r="J273" s="59">
        <f>VLOOKUP($A273,'2016'!$L$3:$P$385,J$5,FALSE)</f>
        <v>3.12</v>
      </c>
      <c r="K273" s="59">
        <f>100*VLOOKUP($A273,'2016'!$L$3:$P$385,K$5,FALSE)</f>
        <v>4.2576419213973802</v>
      </c>
      <c r="M273" s="59">
        <f>VLOOKUP($A273,'2017'!$L$3:$P$385,M$5,FALSE)</f>
        <v>74.73</v>
      </c>
      <c r="N273" s="59">
        <f>VLOOKUP($A273,'2017'!$L$3:$P$385,N$5,FALSE)</f>
        <v>3.43</v>
      </c>
      <c r="O273" s="59">
        <f>100*VLOOKUP($A273,'2017'!$L$3:$P$385,O$5,FALSE)</f>
        <v>4.5898568178776893</v>
      </c>
      <c r="Q273" s="59">
        <f>VLOOKUP($A273,'2018'!$L$3:$P$385,Q$5,FALSE)</f>
        <v>75.89</v>
      </c>
      <c r="R273" s="59">
        <f>VLOOKUP($A273,'2018'!$L$3:$P$385,R$5,FALSE)</f>
        <v>2.48</v>
      </c>
      <c r="S273" s="59">
        <f>100*VLOOKUP($A273,'2018'!$L$3:$P$385,S$5,FALSE)</f>
        <v>3.2678877322440405</v>
      </c>
      <c r="U273" s="59">
        <f>VLOOKUP($A273,'2019'!$L$3:$P$385,U$5,FALSE)</f>
        <v>76.89</v>
      </c>
      <c r="V273" s="59">
        <f>VLOOKUP($A273,'2019'!$L$3:$P$385,V$5,FALSE)</f>
        <v>2.44</v>
      </c>
      <c r="W273" s="59">
        <f>100*VLOOKUP($A273,'2019'!$L$3:$P$385,W$5,FALSE)</f>
        <v>3.1733645467551002</v>
      </c>
      <c r="Y273" s="59">
        <f>VLOOKUP($A273,'2020'!$C$3:$G$385,Y$5,FALSE)</f>
        <v>78.13</v>
      </c>
      <c r="Z273" s="59">
        <f>VLOOKUP($A273,'2020'!$C$3:$G$385,Z$5,FALSE)</f>
        <v>2.84</v>
      </c>
      <c r="AA273" s="59">
        <f>100*VLOOKUP($A273,'2020'!$C$3:$G$385,AA$5,FALSE)</f>
        <v>3.6349673620888296</v>
      </c>
      <c r="AC273" s="59">
        <f>VLOOKUP($A273,'2021'!$C$3:$G$385,AC$5,FALSE)</f>
        <v>79.11</v>
      </c>
      <c r="AD273" s="59">
        <f>VLOOKUP($A273,'2021'!$C$3:$G$385,AD$5,FALSE)</f>
        <v>2.4500000000000002</v>
      </c>
      <c r="AE273" s="59">
        <f>100*VLOOKUP($A273,'2021'!$C$3:$G$385,AE$5,FALSE)</f>
        <v>3.0969536088989997</v>
      </c>
    </row>
    <row r="274" spans="1:31" x14ac:dyDescent="0.3">
      <c r="A274" t="s">
        <v>221</v>
      </c>
      <c r="B274" t="str">
        <f>VLOOKUP(A274,class!A$1:B$455,2,FALSE)</f>
        <v>Shire District</v>
      </c>
      <c r="C274" t="str">
        <f>IF(B274="Shire District",VLOOKUP(A274,counties!A$2:B$271,2,FALSE),"")</f>
        <v>Essex</v>
      </c>
      <c r="D274" t="str">
        <f>VLOOKUP($A274,classifications!$A$3:$C$336,3,FALSE)</f>
        <v>Predominantly Rural</v>
      </c>
      <c r="E274" s="59">
        <f>VLOOKUP($A274,'2015'!$L$3:$P$385,E$5,FALSE)</f>
        <v>68.63</v>
      </c>
      <c r="F274" s="59">
        <f>VLOOKUP($A274,'2015'!$L$3:$P$385,F$5,FALSE)</f>
        <v>13.21</v>
      </c>
      <c r="G274" s="59">
        <f>100*VLOOKUP($A274,'2015'!$L$3:$P$385,G$5,FALSE)</f>
        <v>19.248142211860699</v>
      </c>
      <c r="I274" s="59">
        <f>VLOOKUP($A274,'2016'!$L$3:$P$385,I$5,FALSE)</f>
        <v>68.959999999999994</v>
      </c>
      <c r="J274" s="59">
        <f>VLOOKUP($A274,'2016'!$L$3:$P$385,J$5,FALSE)</f>
        <v>12.81</v>
      </c>
      <c r="K274" s="59">
        <f>100*VLOOKUP($A274,'2016'!$L$3:$P$385,K$5,FALSE)</f>
        <v>18.575986078886299</v>
      </c>
      <c r="M274" s="59">
        <f>VLOOKUP($A274,'2017'!$L$3:$P$385,M$5,FALSE)</f>
        <v>69.459999999999994</v>
      </c>
      <c r="N274" s="59">
        <f>VLOOKUP($A274,'2017'!$L$3:$P$385,N$5,FALSE)</f>
        <v>12.83</v>
      </c>
      <c r="O274" s="59">
        <f>100*VLOOKUP($A274,'2017'!$L$3:$P$385,O$5,FALSE)</f>
        <v>18.471062482004001</v>
      </c>
      <c r="Q274" s="59">
        <f>VLOOKUP($A274,'2018'!$L$3:$P$385,Q$5,FALSE)</f>
        <v>70.03</v>
      </c>
      <c r="R274" s="59">
        <f>VLOOKUP($A274,'2018'!$L$3:$P$385,R$5,FALSE)</f>
        <v>12.09</v>
      </c>
      <c r="S274" s="59">
        <f>100*VLOOKUP($A274,'2018'!$L$3:$P$385,S$5,FALSE)</f>
        <v>17.264029701556499</v>
      </c>
      <c r="U274" s="59">
        <f>VLOOKUP($A274,'2019'!$L$3:$P$385,U$5,FALSE)</f>
        <v>70.540000000000006</v>
      </c>
      <c r="V274" s="59">
        <f>VLOOKUP($A274,'2019'!$L$3:$P$385,V$5,FALSE)</f>
        <v>11.87</v>
      </c>
      <c r="W274" s="59">
        <f>100*VLOOKUP($A274,'2019'!$L$3:$P$385,W$5,FALSE)</f>
        <v>16.827332010206998</v>
      </c>
      <c r="Y274" s="59">
        <f>VLOOKUP($A274,'2020'!$C$3:$G$385,Y$5,FALSE)</f>
        <v>71.540000000000006</v>
      </c>
      <c r="Z274" s="59">
        <f>VLOOKUP($A274,'2020'!$C$3:$G$385,Z$5,FALSE)</f>
        <v>12.29</v>
      </c>
      <c r="AA274" s="59">
        <f>100*VLOOKUP($A274,'2020'!$C$3:$G$385,AA$5,FALSE)</f>
        <v>17.1792004473022</v>
      </c>
      <c r="AC274" s="59">
        <f>VLOOKUP($A274,'2021'!$C$3:$G$385,AC$5,FALSE)</f>
        <v>72.23</v>
      </c>
      <c r="AD274" s="59">
        <f>VLOOKUP($A274,'2021'!$C$3:$G$385,AD$5,FALSE)</f>
        <v>12.17</v>
      </c>
      <c r="AE274" s="59">
        <f>100*VLOOKUP($A274,'2021'!$C$3:$G$385,AE$5,FALSE)</f>
        <v>16.8489547279524</v>
      </c>
    </row>
    <row r="275" spans="1:31" x14ac:dyDescent="0.3">
      <c r="A275" t="s">
        <v>232</v>
      </c>
      <c r="B275" t="str">
        <f>VLOOKUP(A275,class!A$1:B$455,2,FALSE)</f>
        <v>Shire District</v>
      </c>
      <c r="C275" t="str">
        <f>IF(B275="Shire District",VLOOKUP(A275,counties!A$2:B$271,2,FALSE),"")</f>
        <v>Hampshire</v>
      </c>
      <c r="D275" t="str">
        <f>VLOOKUP($A275,classifications!$A$3:$C$336,3,FALSE)</f>
        <v>Urban with Significant Rural</v>
      </c>
      <c r="E275" s="59">
        <f>VLOOKUP($A275,'2015'!$L$3:$P$385,E$5,FALSE)</f>
        <v>51.38</v>
      </c>
      <c r="F275" s="59">
        <f>VLOOKUP($A275,'2015'!$L$3:$P$385,F$5,FALSE)</f>
        <v>14.79</v>
      </c>
      <c r="G275" s="59">
        <f>100*VLOOKUP($A275,'2015'!$L$3:$P$385,G$5,FALSE)</f>
        <v>28.785519657454302</v>
      </c>
      <c r="I275" s="59">
        <f>VLOOKUP($A275,'2016'!$L$3:$P$385,I$5,FALSE)</f>
        <v>52.38</v>
      </c>
      <c r="J275" s="59">
        <f>VLOOKUP($A275,'2016'!$L$3:$P$385,J$5,FALSE)</f>
        <v>13.67</v>
      </c>
      <c r="K275" s="59">
        <f>100*VLOOKUP($A275,'2016'!$L$3:$P$385,K$5,FALSE)</f>
        <v>26.097747231767798</v>
      </c>
      <c r="M275" s="59">
        <f>VLOOKUP($A275,'2017'!$L$3:$P$385,M$5,FALSE)</f>
        <v>53.24</v>
      </c>
      <c r="N275" s="59">
        <f>VLOOKUP($A275,'2017'!$L$3:$P$385,N$5,FALSE)</f>
        <v>13.64</v>
      </c>
      <c r="O275" s="59">
        <f>100*VLOOKUP($A275,'2017'!$L$3:$P$385,O$5,FALSE)</f>
        <v>25.619834710743799</v>
      </c>
      <c r="Q275" s="59">
        <f>VLOOKUP($A275,'2018'!$L$3:$P$385,Q$5,FALSE)</f>
        <v>54.1</v>
      </c>
      <c r="R275" s="59">
        <f>VLOOKUP($A275,'2018'!$L$3:$P$385,R$5,FALSE)</f>
        <v>13.45</v>
      </c>
      <c r="S275" s="59">
        <f>100*VLOOKUP($A275,'2018'!$L$3:$P$385,S$5,FALSE)</f>
        <v>24.8613678373383</v>
      </c>
      <c r="U275" s="59">
        <f>VLOOKUP($A275,'2019'!$L$3:$P$385,U$5,FALSE)</f>
        <v>54.79</v>
      </c>
      <c r="V275" s="59">
        <f>VLOOKUP($A275,'2019'!$L$3:$P$385,V$5,FALSE)</f>
        <v>13.51</v>
      </c>
      <c r="W275" s="59">
        <f>100*VLOOKUP($A275,'2019'!$L$3:$P$385,W$5,FALSE)</f>
        <v>24.657784267201997</v>
      </c>
      <c r="Y275" s="59">
        <f>VLOOKUP($A275,'2020'!$C$3:$G$385,Y$5,FALSE)</f>
        <v>55.85</v>
      </c>
      <c r="Z275" s="59">
        <f>VLOOKUP($A275,'2020'!$C$3:$G$385,Z$5,FALSE)</f>
        <v>13.72</v>
      </c>
      <c r="AA275" s="59">
        <f>100*VLOOKUP($A275,'2020'!$C$3:$G$385,AA$5,FALSE)</f>
        <v>24.565801253357201</v>
      </c>
      <c r="AC275" s="59">
        <f>VLOOKUP($A275,'2021'!$C$3:$G$385,AC$5,FALSE)</f>
        <v>56.71</v>
      </c>
      <c r="AD275" s="59">
        <f>VLOOKUP($A275,'2021'!$C$3:$G$385,AD$5,FALSE)</f>
        <v>14.1</v>
      </c>
      <c r="AE275" s="59">
        <f>100*VLOOKUP($A275,'2021'!$C$3:$G$385,AE$5,FALSE)</f>
        <v>24.8633397989773</v>
      </c>
    </row>
    <row r="276" spans="1:31" x14ac:dyDescent="0.3">
      <c r="A276" t="s">
        <v>102</v>
      </c>
      <c r="B276" t="str">
        <f>VLOOKUP(A276,class!A$1:B$455,2,FALSE)</f>
        <v>Shire District</v>
      </c>
      <c r="C276" t="str">
        <f>IF(B276="Shire District",VLOOKUP(A276,counties!A$2:B$271,2,FALSE),"")</f>
        <v>Gloucestershire</v>
      </c>
      <c r="D276" t="str">
        <f>VLOOKUP($A276,classifications!$A$3:$C$336,3,FALSE)</f>
        <v>Predominantly Rural</v>
      </c>
      <c r="E276" s="59">
        <f>VLOOKUP($A276,'2015'!$L$3:$P$385,E$5,FALSE)</f>
        <v>38.44</v>
      </c>
      <c r="F276" s="59">
        <f>VLOOKUP($A276,'2015'!$L$3:$P$385,F$5,FALSE)</f>
        <v>6.15</v>
      </c>
      <c r="G276" s="59">
        <f>100*VLOOKUP($A276,'2015'!$L$3:$P$385,G$5,FALSE)</f>
        <v>15.998959417273701</v>
      </c>
      <c r="I276" s="59">
        <f>VLOOKUP($A276,'2016'!$L$3:$P$385,I$5,FALSE)</f>
        <v>39.130000000000003</v>
      </c>
      <c r="J276" s="59">
        <f>VLOOKUP($A276,'2016'!$L$3:$P$385,J$5,FALSE)</f>
        <v>5.43</v>
      </c>
      <c r="K276" s="59">
        <f>100*VLOOKUP($A276,'2016'!$L$3:$P$385,K$5,FALSE)</f>
        <v>13.876820853565</v>
      </c>
      <c r="M276" s="59">
        <f>VLOOKUP($A276,'2017'!$L$3:$P$385,M$5,FALSE)</f>
        <v>40.049999999999997</v>
      </c>
      <c r="N276" s="59">
        <f>VLOOKUP($A276,'2017'!$L$3:$P$385,N$5,FALSE)</f>
        <v>5.48</v>
      </c>
      <c r="O276" s="59">
        <f>100*VLOOKUP($A276,'2017'!$L$3:$P$385,O$5,FALSE)</f>
        <v>13.6828963795256</v>
      </c>
      <c r="Q276" s="59">
        <f>VLOOKUP($A276,'2018'!$L$3:$P$385,Q$5,FALSE)</f>
        <v>40.81</v>
      </c>
      <c r="R276" s="59">
        <f>VLOOKUP($A276,'2018'!$L$3:$P$385,R$5,FALSE)</f>
        <v>5</v>
      </c>
      <c r="S276" s="59">
        <f>100*VLOOKUP($A276,'2018'!$L$3:$P$385,S$5,FALSE)</f>
        <v>12.2518990443519</v>
      </c>
      <c r="U276" s="59">
        <f>VLOOKUP($A276,'2019'!$L$3:$P$385,U$5,FALSE)</f>
        <v>41.57</v>
      </c>
      <c r="V276" s="59">
        <f>VLOOKUP($A276,'2019'!$L$3:$P$385,V$5,FALSE)</f>
        <v>5.29</v>
      </c>
      <c r="W276" s="59">
        <f>100*VLOOKUP($A276,'2019'!$L$3:$P$385,W$5,FALSE)</f>
        <v>12.7255232138561</v>
      </c>
      <c r="Y276" s="59">
        <f>VLOOKUP($A276,'2020'!$C$3:$G$385,Y$5,FALSE)</f>
        <v>42.38</v>
      </c>
      <c r="Z276" s="59">
        <f>VLOOKUP($A276,'2020'!$C$3:$G$385,Z$5,FALSE)</f>
        <v>5.65</v>
      </c>
      <c r="AA276" s="59">
        <f>100*VLOOKUP($A276,'2020'!$C$3:$G$385,AA$5,FALSE)</f>
        <v>13.3317602642756</v>
      </c>
      <c r="AC276" s="59">
        <f>VLOOKUP($A276,'2021'!$C$3:$G$385,AC$5,FALSE)</f>
        <v>42.79</v>
      </c>
      <c r="AD276" s="59">
        <f>VLOOKUP($A276,'2021'!$C$3:$G$385,AD$5,FALSE)</f>
        <v>5.0199999999999996</v>
      </c>
      <c r="AE276" s="59">
        <f>100*VLOOKUP($A276,'2021'!$C$3:$G$385,AE$5,FALSE)</f>
        <v>11.7317130170601</v>
      </c>
    </row>
    <row r="277" spans="1:31" x14ac:dyDescent="0.3">
      <c r="A277" t="s">
        <v>251</v>
      </c>
      <c r="B277" t="str">
        <f>VLOOKUP(A277,class!A$1:B$455,2,FALSE)</f>
        <v>Shire District</v>
      </c>
      <c r="C277" t="str">
        <f>IF(B277="Shire District",VLOOKUP(A277,counties!A$2:B$271,2,FALSE),"")</f>
        <v>Kent</v>
      </c>
      <c r="D277" t="str">
        <f>VLOOKUP($A277,classifications!$A$3:$C$336,3,FALSE)</f>
        <v>Predominantly Urban</v>
      </c>
      <c r="E277" s="59">
        <f>VLOOKUP($A277,'2015'!$L$3:$P$385,E$5,FALSE)</f>
        <v>66.31</v>
      </c>
      <c r="F277" s="59">
        <f>VLOOKUP($A277,'2015'!$L$3:$P$385,F$5,FALSE)</f>
        <v>6.7</v>
      </c>
      <c r="G277" s="59">
        <f>100*VLOOKUP($A277,'2015'!$L$3:$P$385,G$5,FALSE)</f>
        <v>10.104056703363</v>
      </c>
      <c r="I277" s="59">
        <f>VLOOKUP($A277,'2016'!$L$3:$P$385,I$5,FALSE)</f>
        <v>66.61</v>
      </c>
      <c r="J277" s="59">
        <f>VLOOKUP($A277,'2016'!$L$3:$P$385,J$5,FALSE)</f>
        <v>6.71</v>
      </c>
      <c r="K277" s="59">
        <f>100*VLOOKUP($A277,'2016'!$L$3:$P$385,K$5,FALSE)</f>
        <v>10.0735625281489</v>
      </c>
      <c r="M277" s="59">
        <f>VLOOKUP($A277,'2017'!$L$3:$P$385,M$5,FALSE)</f>
        <v>66.91</v>
      </c>
      <c r="N277" s="59">
        <f>VLOOKUP($A277,'2017'!$L$3:$P$385,N$5,FALSE)</f>
        <v>6.82</v>
      </c>
      <c r="O277" s="59">
        <f>100*VLOOKUP($A277,'2017'!$L$3:$P$385,O$5,FALSE)</f>
        <v>10.1927962935286</v>
      </c>
      <c r="Q277" s="59">
        <f>VLOOKUP($A277,'2018'!$L$3:$P$385,Q$5,FALSE)</f>
        <v>67.150000000000006</v>
      </c>
      <c r="R277" s="59">
        <f>VLOOKUP($A277,'2018'!$L$3:$P$385,R$5,FALSE)</f>
        <v>6.49</v>
      </c>
      <c r="S277" s="59">
        <f>100*VLOOKUP($A277,'2018'!$L$3:$P$385,S$5,FALSE)</f>
        <v>9.6649292628443799</v>
      </c>
      <c r="U277" s="59">
        <f>VLOOKUP($A277,'2019'!$L$3:$P$385,U$5,FALSE)</f>
        <v>67.319999999999993</v>
      </c>
      <c r="V277" s="59">
        <f>VLOOKUP($A277,'2019'!$L$3:$P$385,V$5,FALSE)</f>
        <v>6.24</v>
      </c>
      <c r="W277" s="59">
        <f>100*VLOOKUP($A277,'2019'!$L$3:$P$385,W$5,FALSE)</f>
        <v>9.2691622103386795</v>
      </c>
      <c r="Y277" s="59">
        <f>VLOOKUP($A277,'2020'!$C$3:$G$385,Y$5,FALSE)</f>
        <v>67.55</v>
      </c>
      <c r="Z277" s="59">
        <f>VLOOKUP($A277,'2020'!$C$3:$G$385,Z$5,FALSE)</f>
        <v>6.34</v>
      </c>
      <c r="AA277" s="59">
        <f>100*VLOOKUP($A277,'2020'!$C$3:$G$385,AA$5,FALSE)</f>
        <v>9.3856402664692808</v>
      </c>
      <c r="AC277" s="59">
        <f>VLOOKUP($A277,'2021'!$C$3:$G$385,AC$5,FALSE)</f>
        <v>67.89</v>
      </c>
      <c r="AD277" s="59">
        <f>VLOOKUP($A277,'2021'!$C$3:$G$385,AD$5,FALSE)</f>
        <v>6.36</v>
      </c>
      <c r="AE277" s="59">
        <f>100*VLOOKUP($A277,'2021'!$C$3:$G$385,AE$5,FALSE)</f>
        <v>9.3680954485196608</v>
      </c>
    </row>
    <row r="278" spans="1:31" x14ac:dyDescent="0.3">
      <c r="A278" t="s">
        <v>240</v>
      </c>
      <c r="B278" t="str">
        <f>VLOOKUP(A278,class!A$1:B$455,2,FALSE)</f>
        <v>Shire District</v>
      </c>
      <c r="C278" t="str">
        <f>IF(B278="Shire District",VLOOKUP(A278,counties!A$2:B$271,2,FALSE),"")</f>
        <v>Hertfordshire</v>
      </c>
      <c r="D278" t="str">
        <f>VLOOKUP($A278,classifications!$A$3:$C$336,3,FALSE)</f>
        <v>Predominantly Urban</v>
      </c>
      <c r="E278" s="59">
        <f>VLOOKUP($A278,'2015'!$L$3:$P$385,E$5,FALSE)</f>
        <v>37</v>
      </c>
      <c r="F278" s="59">
        <f>VLOOKUP($A278,'2015'!$L$3:$P$385,F$5,FALSE)</f>
        <v>3.01</v>
      </c>
      <c r="G278" s="59">
        <f>100*VLOOKUP($A278,'2015'!$L$3:$P$385,G$5,FALSE)</f>
        <v>8.1351351351351386</v>
      </c>
      <c r="I278" s="59">
        <f>VLOOKUP($A278,'2016'!$L$3:$P$385,I$5,FALSE)</f>
        <v>37.270000000000003</v>
      </c>
      <c r="J278" s="59">
        <f>VLOOKUP($A278,'2016'!$L$3:$P$385,J$5,FALSE)</f>
        <v>2.92</v>
      </c>
      <c r="K278" s="59">
        <f>100*VLOOKUP($A278,'2016'!$L$3:$P$385,K$5,FALSE)</f>
        <v>7.8347196136302699</v>
      </c>
      <c r="M278" s="59">
        <f>VLOOKUP($A278,'2017'!$L$3:$P$385,M$5,FALSE)</f>
        <v>37.450000000000003</v>
      </c>
      <c r="N278" s="59">
        <f>VLOOKUP($A278,'2017'!$L$3:$P$385,N$5,FALSE)</f>
        <v>2.85</v>
      </c>
      <c r="O278" s="59">
        <f>100*VLOOKUP($A278,'2017'!$L$3:$P$385,O$5,FALSE)</f>
        <v>7.6101468624833091</v>
      </c>
      <c r="Q278" s="59">
        <f>VLOOKUP($A278,'2018'!$L$3:$P$385,Q$5,FALSE)</f>
        <v>37.67</v>
      </c>
      <c r="R278" s="59">
        <f>VLOOKUP($A278,'2018'!$L$3:$P$385,R$5,FALSE)</f>
        <v>2.94</v>
      </c>
      <c r="S278" s="59">
        <f>100*VLOOKUP($A278,'2018'!$L$3:$P$385,S$5,FALSE)</f>
        <v>7.8046190602601495</v>
      </c>
      <c r="U278" s="59">
        <f>VLOOKUP($A278,'2019'!$L$3:$P$385,U$5,FALSE)</f>
        <v>37.86</v>
      </c>
      <c r="V278" s="59">
        <f>VLOOKUP($A278,'2019'!$L$3:$P$385,V$5,FALSE)</f>
        <v>2.84</v>
      </c>
      <c r="W278" s="59">
        <f>100*VLOOKUP($A278,'2019'!$L$3:$P$385,W$5,FALSE)</f>
        <v>7.5013206550449008</v>
      </c>
      <c r="Y278" s="59">
        <f>VLOOKUP($A278,'2020'!$C$3:$G$385,Y$5,FALSE)</f>
        <v>38.14</v>
      </c>
      <c r="Z278" s="59">
        <f>VLOOKUP($A278,'2020'!$C$3:$G$385,Z$5,FALSE)</f>
        <v>3.07</v>
      </c>
      <c r="AA278" s="59">
        <f>100*VLOOKUP($A278,'2020'!$C$3:$G$385,AA$5,FALSE)</f>
        <v>8.0492920818038804</v>
      </c>
      <c r="AC278" s="59">
        <f>VLOOKUP($A278,'2021'!$C$3:$G$385,AC$5,FALSE)</f>
        <v>38.39</v>
      </c>
      <c r="AD278" s="59">
        <f>VLOOKUP($A278,'2021'!$C$3:$G$385,AD$5,FALSE)</f>
        <v>3.27</v>
      </c>
      <c r="AE278" s="59">
        <f>100*VLOOKUP($A278,'2021'!$C$3:$G$385,AE$5,FALSE)</f>
        <v>8.517843188330291</v>
      </c>
    </row>
    <row r="279" spans="1:31" x14ac:dyDescent="0.3">
      <c r="A279" t="s">
        <v>170</v>
      </c>
      <c r="B279" t="str">
        <f>VLOOKUP(A279,class!A$1:B$455,2,FALSE)</f>
        <v>Unitary Authority</v>
      </c>
      <c r="C279" t="str">
        <f>IF(B279="Shire District",VLOOKUP(A279,counties!A$2:B$271,2,FALSE),"")</f>
        <v/>
      </c>
      <c r="D279" t="str">
        <f>VLOOKUP($A279,classifications!$A$3:$C$336,3,FALSE)</f>
        <v>Predominantly Urban</v>
      </c>
      <c r="E279" s="59">
        <f>VLOOKUP($A279,'2015'!$L$3:$P$385,E$5,FALSE)</f>
        <v>65.45</v>
      </c>
      <c r="F279" s="59">
        <f>VLOOKUP($A279,'2015'!$L$3:$P$385,F$5,FALSE)</f>
        <v>8.52</v>
      </c>
      <c r="G279" s="59">
        <f>100*VLOOKUP($A279,'2015'!$L$3:$P$385,G$5,FALSE)</f>
        <v>13.017570664629499</v>
      </c>
      <c r="I279" s="59">
        <f>VLOOKUP($A279,'2016'!$L$3:$P$385,I$5,FALSE)</f>
        <v>66.150000000000006</v>
      </c>
      <c r="J279" s="59">
        <f>VLOOKUP($A279,'2016'!$L$3:$P$385,J$5,FALSE)</f>
        <v>7.92</v>
      </c>
      <c r="K279" s="59">
        <f>100*VLOOKUP($A279,'2016'!$L$3:$P$385,K$5,FALSE)</f>
        <v>11.9727891156463</v>
      </c>
      <c r="M279" s="59">
        <f>VLOOKUP($A279,'2017'!$L$3:$P$385,M$5,FALSE)</f>
        <v>66.81</v>
      </c>
      <c r="N279" s="59">
        <f>VLOOKUP($A279,'2017'!$L$3:$P$385,N$5,FALSE)</f>
        <v>8.18</v>
      </c>
      <c r="O279" s="59">
        <f>100*VLOOKUP($A279,'2017'!$L$3:$P$385,O$5,FALSE)</f>
        <v>12.2436760963928</v>
      </c>
      <c r="Q279" s="59">
        <f>VLOOKUP($A279,'2018'!$L$3:$P$385,Q$5,FALSE)</f>
        <v>67.48</v>
      </c>
      <c r="R279" s="59">
        <f>VLOOKUP($A279,'2018'!$L$3:$P$385,R$5,FALSE)</f>
        <v>8.3800000000000008</v>
      </c>
      <c r="S279" s="59">
        <f>100*VLOOKUP($A279,'2018'!$L$3:$P$385,S$5,FALSE)</f>
        <v>12.418494368701801</v>
      </c>
      <c r="U279" s="59">
        <f>VLOOKUP($A279,'2019'!$L$3:$P$385,U$5,FALSE)</f>
        <v>68.010000000000005</v>
      </c>
      <c r="V279" s="59">
        <f>VLOOKUP($A279,'2019'!$L$3:$P$385,V$5,FALSE)</f>
        <v>8.34</v>
      </c>
      <c r="W279" s="59">
        <f>100*VLOOKUP($A279,'2019'!$L$3:$P$385,W$5,FALSE)</f>
        <v>12.262902514336101</v>
      </c>
      <c r="Y279" s="59">
        <f>VLOOKUP($A279,'2020'!$C$3:$G$385,Y$5,FALSE)</f>
        <v>68.650000000000006</v>
      </c>
      <c r="Z279" s="59">
        <f>VLOOKUP($A279,'2020'!$C$3:$G$385,Z$5,FALSE)</f>
        <v>8.64</v>
      </c>
      <c r="AA279" s="59">
        <f>100*VLOOKUP($A279,'2020'!$C$3:$G$385,AA$5,FALSE)</f>
        <v>12.585579024035001</v>
      </c>
      <c r="AC279" s="59">
        <f>VLOOKUP($A279,'2021'!$C$3:$G$385,AC$5,FALSE)</f>
        <v>69.25</v>
      </c>
      <c r="AD279" s="59">
        <f>VLOOKUP($A279,'2021'!$C$3:$G$385,AD$5,FALSE)</f>
        <v>8.99</v>
      </c>
      <c r="AE279" s="59">
        <f>100*VLOOKUP($A279,'2021'!$C$3:$G$385,AE$5,FALSE)</f>
        <v>12.981949458483799</v>
      </c>
    </row>
    <row r="280" spans="1:31" x14ac:dyDescent="0.3">
      <c r="A280" t="s">
        <v>252</v>
      </c>
      <c r="B280" t="str">
        <f>VLOOKUP(A280,class!A$1:B$455,2,FALSE)</f>
        <v>Shire District</v>
      </c>
      <c r="C280" t="str">
        <f>IF(B280="Shire District",VLOOKUP(A280,counties!A$2:B$271,2,FALSE),"")</f>
        <v>Kent</v>
      </c>
      <c r="D280" t="str">
        <f>VLOOKUP($A280,classifications!$A$3:$C$336,3,FALSE)</f>
        <v>Urban with Significant Rural</v>
      </c>
      <c r="E280" s="59">
        <f>VLOOKUP($A280,'2015'!$L$3:$P$385,E$5,FALSE)</f>
        <v>51.56</v>
      </c>
      <c r="F280" s="59">
        <f>VLOOKUP($A280,'2015'!$L$3:$P$385,F$5,FALSE)</f>
        <v>5.25</v>
      </c>
      <c r="G280" s="59">
        <f>100*VLOOKUP($A280,'2015'!$L$3:$P$385,G$5,FALSE)</f>
        <v>10.1823118696664</v>
      </c>
      <c r="I280" s="59">
        <f>VLOOKUP($A280,'2016'!$L$3:$P$385,I$5,FALSE)</f>
        <v>52.13</v>
      </c>
      <c r="J280" s="59">
        <f>VLOOKUP($A280,'2016'!$L$3:$P$385,J$5,FALSE)</f>
        <v>4.72</v>
      </c>
      <c r="K280" s="59">
        <f>100*VLOOKUP($A280,'2016'!$L$3:$P$385,K$5,FALSE)</f>
        <v>9.0542873585267589</v>
      </c>
      <c r="M280" s="59">
        <f>VLOOKUP($A280,'2017'!$L$3:$P$385,M$5,FALSE)</f>
        <v>53.08</v>
      </c>
      <c r="N280" s="59">
        <f>VLOOKUP($A280,'2017'!$L$3:$P$385,N$5,FALSE)</f>
        <v>5</v>
      </c>
      <c r="O280" s="59">
        <f>100*VLOOKUP($A280,'2017'!$L$3:$P$385,O$5,FALSE)</f>
        <v>9.4197437829690998</v>
      </c>
      <c r="Q280" s="59">
        <f>VLOOKUP($A280,'2018'!$L$3:$P$385,Q$5,FALSE)</f>
        <v>53.86</v>
      </c>
      <c r="R280" s="59">
        <f>VLOOKUP($A280,'2018'!$L$3:$P$385,R$5,FALSE)</f>
        <v>5.29</v>
      </c>
      <c r="S280" s="59">
        <f>100*VLOOKUP($A280,'2018'!$L$3:$P$385,S$5,FALSE)</f>
        <v>9.8217601188265906</v>
      </c>
      <c r="U280" s="59">
        <f>VLOOKUP($A280,'2019'!$L$3:$P$385,U$5,FALSE)</f>
        <v>54.63</v>
      </c>
      <c r="V280" s="59">
        <f>VLOOKUP($A280,'2019'!$L$3:$P$385,V$5,FALSE)</f>
        <v>5.64</v>
      </c>
      <c r="W280" s="59">
        <f>100*VLOOKUP($A280,'2019'!$L$3:$P$385,W$5,FALSE)</f>
        <v>10.3239978034047</v>
      </c>
      <c r="Y280" s="59">
        <f>VLOOKUP($A280,'2020'!$C$3:$G$385,Y$5,FALSE)</f>
        <v>55.1</v>
      </c>
      <c r="Z280" s="59">
        <f>VLOOKUP($A280,'2020'!$C$3:$G$385,Z$5,FALSE)</f>
        <v>5.77</v>
      </c>
      <c r="AA280" s="59">
        <f>100*VLOOKUP($A280,'2020'!$C$3:$G$385,AA$5,FALSE)</f>
        <v>10.4718693284936</v>
      </c>
      <c r="AC280" s="59">
        <f>VLOOKUP($A280,'2021'!$C$3:$G$385,AC$5,FALSE)</f>
        <v>55.49</v>
      </c>
      <c r="AD280" s="59">
        <f>VLOOKUP($A280,'2021'!$C$3:$G$385,AD$5,FALSE)</f>
        <v>5.86</v>
      </c>
      <c r="AE280" s="59">
        <f>100*VLOOKUP($A280,'2021'!$C$3:$G$385,AE$5,FALSE)</f>
        <v>10.5604613443864</v>
      </c>
    </row>
    <row r="281" spans="1:31" x14ac:dyDescent="0.3">
      <c r="A281" t="s">
        <v>163</v>
      </c>
      <c r="B281" t="str">
        <f>VLOOKUP(A281,class!A$1:B$455,2,FALSE)</f>
        <v>Unitary Authority</v>
      </c>
      <c r="C281" t="str">
        <f>IF(B281="Shire District",VLOOKUP(A281,counties!A$2:B$271,2,FALSE),"")</f>
        <v/>
      </c>
      <c r="D281" t="str">
        <f>VLOOKUP($A281,classifications!$A$3:$C$336,3,FALSE)</f>
        <v>Predominantly Urban</v>
      </c>
      <c r="E281" s="59">
        <f>VLOOKUP($A281,'2015'!$L$3:$P$385,E$5,FALSE)</f>
        <v>65.91</v>
      </c>
      <c r="F281" s="59">
        <f>VLOOKUP($A281,'2015'!$L$3:$P$385,F$5,FALSE)</f>
        <v>10.53</v>
      </c>
      <c r="G281" s="59">
        <f>100*VLOOKUP($A281,'2015'!$L$3:$P$385,G$5,FALSE)</f>
        <v>15.9763313609467</v>
      </c>
      <c r="I281" s="59">
        <f>VLOOKUP($A281,'2016'!$L$3:$P$385,I$5,FALSE)</f>
        <v>66.349999999999994</v>
      </c>
      <c r="J281" s="59">
        <f>VLOOKUP($A281,'2016'!$L$3:$P$385,J$5,FALSE)</f>
        <v>10.36</v>
      </c>
      <c r="K281" s="59">
        <f>100*VLOOKUP($A281,'2016'!$L$3:$P$385,K$5,FALSE)</f>
        <v>15.614167294649601</v>
      </c>
      <c r="M281" s="59">
        <f>VLOOKUP($A281,'2017'!$L$3:$P$385,M$5,FALSE)</f>
        <v>66.81</v>
      </c>
      <c r="N281" s="59">
        <f>VLOOKUP($A281,'2017'!$L$3:$P$385,N$5,FALSE)</f>
        <v>10.41</v>
      </c>
      <c r="O281" s="59">
        <f>100*VLOOKUP($A281,'2017'!$L$3:$P$385,O$5,FALSE)</f>
        <v>15.581499775482699</v>
      </c>
      <c r="Q281" s="59">
        <f>VLOOKUP($A281,'2018'!$L$3:$P$385,Q$5,FALSE)</f>
        <v>67.209999999999994</v>
      </c>
      <c r="R281" s="59">
        <f>VLOOKUP($A281,'2018'!$L$3:$P$385,R$5,FALSE)</f>
        <v>10.54</v>
      </c>
      <c r="S281" s="59">
        <f>100*VLOOKUP($A281,'2018'!$L$3:$P$385,S$5,FALSE)</f>
        <v>15.6821901502753</v>
      </c>
      <c r="U281" s="59">
        <f>VLOOKUP($A281,'2019'!$L$3:$P$385,U$5,FALSE)</f>
        <v>67.5</v>
      </c>
      <c r="V281" s="59">
        <f>VLOOKUP($A281,'2019'!$L$3:$P$385,V$5,FALSE)</f>
        <v>10.58</v>
      </c>
      <c r="W281" s="59">
        <f>100*VLOOKUP($A281,'2019'!$L$3:$P$385,W$5,FALSE)</f>
        <v>15.674074074074101</v>
      </c>
      <c r="Y281" s="59">
        <f>VLOOKUP($A281,'2020'!$C$3:$G$385,Y$5,FALSE)</f>
        <v>67.87</v>
      </c>
      <c r="Z281" s="59">
        <f>VLOOKUP($A281,'2020'!$C$3:$G$385,Z$5,FALSE)</f>
        <v>10.62</v>
      </c>
      <c r="AA281" s="59">
        <f>100*VLOOKUP($A281,'2020'!$C$3:$G$385,AA$5,FALSE)</f>
        <v>15.647561514660399</v>
      </c>
      <c r="AC281" s="59">
        <f>VLOOKUP($A281,'2021'!$C$3:$G$385,AC$5,FALSE)</f>
        <v>67.89</v>
      </c>
      <c r="AD281" s="59">
        <f>VLOOKUP($A281,'2021'!$C$3:$G$385,AD$5,FALSE)</f>
        <v>10.45</v>
      </c>
      <c r="AE281" s="59">
        <f>100*VLOOKUP($A281,'2021'!$C$3:$G$385,AE$5,FALSE)</f>
        <v>15.392546766828699</v>
      </c>
    </row>
    <row r="282" spans="1:31" x14ac:dyDescent="0.3">
      <c r="A282" t="s">
        <v>103</v>
      </c>
      <c r="B282" t="str">
        <f>VLOOKUP(A282,class!A$1:B$455,2,FALSE)</f>
        <v>Shire District</v>
      </c>
      <c r="C282" t="str">
        <f>IF(B282="Shire District",VLOOKUP(A282,counties!A$2:B$271,2,FALSE),"")</f>
        <v>Devon</v>
      </c>
      <c r="D282" t="str">
        <f>VLOOKUP($A282,classifications!$A$3:$C$336,3,FALSE)</f>
        <v>Predominantly Rural</v>
      </c>
      <c r="E282" s="59">
        <f>VLOOKUP($A282,'2015'!$L$3:$P$385,E$5,FALSE)</f>
        <v>31.48</v>
      </c>
      <c r="F282" s="59">
        <f>VLOOKUP($A282,'2015'!$L$3:$P$385,F$5,FALSE)</f>
        <v>15.55</v>
      </c>
      <c r="G282" s="59">
        <f>100*VLOOKUP($A282,'2015'!$L$3:$P$385,G$5,FALSE)</f>
        <v>49.396442185514601</v>
      </c>
      <c r="I282" s="59">
        <f>VLOOKUP($A282,'2016'!$L$3:$P$385,I$5,FALSE)</f>
        <v>31.84</v>
      </c>
      <c r="J282" s="59">
        <f>VLOOKUP($A282,'2016'!$L$3:$P$385,J$5,FALSE)</f>
        <v>15.56</v>
      </c>
      <c r="K282" s="59">
        <f>100*VLOOKUP($A282,'2016'!$L$3:$P$385,K$5,FALSE)</f>
        <v>48.869346733668301</v>
      </c>
      <c r="M282" s="59">
        <f>VLOOKUP($A282,'2017'!$L$3:$P$385,M$5,FALSE)</f>
        <v>32.21</v>
      </c>
      <c r="N282" s="59">
        <f>VLOOKUP($A282,'2017'!$L$3:$P$385,N$5,FALSE)</f>
        <v>15.77</v>
      </c>
      <c r="O282" s="59">
        <f>100*VLOOKUP($A282,'2017'!$L$3:$P$385,O$5,FALSE)</f>
        <v>48.959950325985702</v>
      </c>
      <c r="Q282" s="59">
        <f>VLOOKUP($A282,'2018'!$L$3:$P$385,Q$5,FALSE)</f>
        <v>32.47</v>
      </c>
      <c r="R282" s="59">
        <f>VLOOKUP($A282,'2018'!$L$3:$P$385,R$5,FALSE)</f>
        <v>15.85</v>
      </c>
      <c r="S282" s="59">
        <f>100*VLOOKUP($A282,'2018'!$L$3:$P$385,S$5,FALSE)</f>
        <v>48.814290113951294</v>
      </c>
      <c r="U282" s="59">
        <f>VLOOKUP($A282,'2019'!$L$3:$P$385,U$5,FALSE)</f>
        <v>32.630000000000003</v>
      </c>
      <c r="V282" s="59">
        <f>VLOOKUP($A282,'2019'!$L$3:$P$385,V$5,FALSE)</f>
        <v>15.86</v>
      </c>
      <c r="W282" s="59">
        <f>100*VLOOKUP($A282,'2019'!$L$3:$P$385,W$5,FALSE)</f>
        <v>48.605577689242999</v>
      </c>
      <c r="Y282" s="59">
        <f>VLOOKUP($A282,'2020'!$C$3:$G$385,Y$5,FALSE)</f>
        <v>32.979999999999997</v>
      </c>
      <c r="Z282" s="59">
        <f>VLOOKUP($A282,'2020'!$C$3:$G$385,Z$5,FALSE)</f>
        <v>16.100000000000001</v>
      </c>
      <c r="AA282" s="59">
        <f>100*VLOOKUP($A282,'2020'!$C$3:$G$385,AA$5,FALSE)</f>
        <v>48.817465130381997</v>
      </c>
      <c r="AC282" s="59">
        <f>VLOOKUP($A282,'2021'!$C$3:$G$385,AC$5,FALSE)</f>
        <v>33.049999999999997</v>
      </c>
      <c r="AD282" s="59">
        <f>VLOOKUP($A282,'2021'!$C$3:$G$385,AD$5,FALSE)</f>
        <v>16.100000000000001</v>
      </c>
      <c r="AE282" s="59">
        <f>100*VLOOKUP($A282,'2021'!$C$3:$G$385,AE$5,FALSE)</f>
        <v>48.714069591527995</v>
      </c>
    </row>
    <row r="283" spans="1:31" x14ac:dyDescent="0.3">
      <c r="A283" t="s">
        <v>389</v>
      </c>
      <c r="B283" t="str">
        <f>VLOOKUP(A283,class!A$1:B$455,2,FALSE)</f>
        <v>London Borough</v>
      </c>
      <c r="C283" t="str">
        <f>IF(B283="Shire District",VLOOKUP(A283,counties!A$2:B$271,2,FALSE),"")</f>
        <v/>
      </c>
      <c r="D283" t="str">
        <f>VLOOKUP($A283,classifications!$A$3:$C$336,3,FALSE)</f>
        <v>Predominantly Urban</v>
      </c>
      <c r="E283" s="59">
        <f>VLOOKUP($A283,'2015'!$L$3:$P$385,E$5,FALSE)</f>
        <v>119.44</v>
      </c>
      <c r="F283" s="59">
        <f>VLOOKUP($A283,'2015'!$L$3:$P$385,F$5,FALSE)</f>
        <v>42.62</v>
      </c>
      <c r="G283" s="59">
        <f>100*VLOOKUP($A283,'2015'!$L$3:$P$385,G$5,FALSE)</f>
        <v>35.683188211654397</v>
      </c>
      <c r="I283" s="59">
        <f>VLOOKUP($A283,'2016'!$L$3:$P$385,I$5,FALSE)</f>
        <v>122.33</v>
      </c>
      <c r="J283" s="59">
        <f>VLOOKUP($A283,'2016'!$L$3:$P$385,J$5,FALSE)</f>
        <v>45.45</v>
      </c>
      <c r="K283" s="59">
        <f>100*VLOOKUP($A283,'2016'!$L$3:$P$385,K$5,FALSE)</f>
        <v>37.153600915556304</v>
      </c>
      <c r="M283" s="59">
        <f>VLOOKUP($A283,'2017'!$L$3:$P$385,M$5,FALSE)</f>
        <v>126.1</v>
      </c>
      <c r="N283" s="59">
        <f>VLOOKUP($A283,'2017'!$L$3:$P$385,N$5,FALSE)</f>
        <v>49.21</v>
      </c>
      <c r="O283" s="59">
        <f>100*VLOOKUP($A283,'2017'!$L$3:$P$385,O$5,FALSE)</f>
        <v>39.024583663758897</v>
      </c>
      <c r="Q283" s="59">
        <f>VLOOKUP($A283,'2018'!$L$3:$P$385,Q$5,FALSE)</f>
        <v>128.61000000000001</v>
      </c>
      <c r="R283" s="59">
        <f>VLOOKUP($A283,'2018'!$L$3:$P$385,R$5,FALSE)</f>
        <v>51.71</v>
      </c>
      <c r="S283" s="59">
        <f>100*VLOOKUP($A283,'2018'!$L$3:$P$385,S$5,FALSE)</f>
        <v>40.206826840836598</v>
      </c>
      <c r="U283" s="59">
        <f>VLOOKUP($A283,'2019'!$L$3:$P$385,U$5,FALSE)</f>
        <v>131.35</v>
      </c>
      <c r="V283" s="59">
        <f>VLOOKUP($A283,'2019'!$L$3:$P$385,V$5,FALSE)</f>
        <v>54.26</v>
      </c>
      <c r="W283" s="59">
        <f>100*VLOOKUP($A283,'2019'!$L$3:$P$385,W$5,FALSE)</f>
        <v>41.309478492577099</v>
      </c>
      <c r="Y283" s="59">
        <f>VLOOKUP($A283,'2020'!$C$3:$G$385,Y$5,FALSE)</f>
        <v>136.07</v>
      </c>
      <c r="Z283" s="59">
        <f>VLOOKUP($A283,'2020'!$C$3:$G$385,Z$5,FALSE)</f>
        <v>58.88</v>
      </c>
      <c r="AA283" s="59">
        <f>100*VLOOKUP($A283,'2020'!$C$3:$G$385,AA$5,FALSE)</f>
        <v>43.2718453737047</v>
      </c>
      <c r="AC283" s="59">
        <f>VLOOKUP($A283,'2021'!$C$3:$G$385,AC$5,FALSE)</f>
        <v>140.21</v>
      </c>
      <c r="AD283" s="59">
        <f>VLOOKUP($A283,'2021'!$C$3:$G$385,AD$5,FALSE)</f>
        <v>63.06</v>
      </c>
      <c r="AE283" s="59">
        <f>100*VLOOKUP($A283,'2021'!$C$3:$G$385,AE$5,FALSE)</f>
        <v>44.975394051779496</v>
      </c>
    </row>
    <row r="284" spans="1:31" x14ac:dyDescent="0.3">
      <c r="A284" t="s">
        <v>332</v>
      </c>
      <c r="B284" t="str">
        <f>VLOOKUP(A284,class!A$1:B$455,2,FALSE)</f>
        <v>Metropolitan District</v>
      </c>
      <c r="C284" t="str">
        <f>IF(B284="Shire District",VLOOKUP(A284,counties!A$2:B$271,2,FALSE),"")</f>
        <v/>
      </c>
      <c r="D284" t="str">
        <f>VLOOKUP($A284,classifications!$A$3:$C$336,3,FALSE)</f>
        <v>Predominantly Urban</v>
      </c>
      <c r="E284" s="59">
        <f>VLOOKUP($A284,'2015'!$L$3:$P$385,E$5,FALSE)</f>
        <v>97.41</v>
      </c>
      <c r="F284" s="59">
        <f>VLOOKUP($A284,'2015'!$L$3:$P$385,F$5,FALSE)</f>
        <v>6.11</v>
      </c>
      <c r="G284" s="59">
        <f>100*VLOOKUP($A284,'2015'!$L$3:$P$385,G$5,FALSE)</f>
        <v>6.2724566266297108</v>
      </c>
      <c r="I284" s="59">
        <f>VLOOKUP($A284,'2016'!$L$3:$P$385,I$5,FALSE)</f>
        <v>97.94</v>
      </c>
      <c r="J284" s="59">
        <f>VLOOKUP($A284,'2016'!$L$3:$P$385,J$5,FALSE)</f>
        <v>6.47</v>
      </c>
      <c r="K284" s="59">
        <f>100*VLOOKUP($A284,'2016'!$L$3:$P$385,K$5,FALSE)</f>
        <v>6.6060853583826793</v>
      </c>
      <c r="M284" s="59">
        <f>VLOOKUP($A284,'2017'!$L$3:$P$385,M$5,FALSE)</f>
        <v>98.44</v>
      </c>
      <c r="N284" s="59">
        <f>VLOOKUP($A284,'2017'!$L$3:$P$385,N$5,FALSE)</f>
        <v>6.57</v>
      </c>
      <c r="O284" s="59">
        <f>100*VLOOKUP($A284,'2017'!$L$3:$P$385,O$5,FALSE)</f>
        <v>6.6741162129215796</v>
      </c>
      <c r="Q284" s="59">
        <f>VLOOKUP($A284,'2018'!$L$3:$P$385,Q$5,FALSE)</f>
        <v>99.42</v>
      </c>
      <c r="R284" s="59">
        <f>VLOOKUP($A284,'2018'!$L$3:$P$385,R$5,FALSE)</f>
        <v>7.32</v>
      </c>
      <c r="S284" s="59">
        <f>100*VLOOKUP($A284,'2018'!$L$3:$P$385,S$5,FALSE)</f>
        <v>7.3627036813518396</v>
      </c>
      <c r="U284" s="59">
        <f>VLOOKUP($A284,'2019'!$L$3:$P$385,U$5,FALSE)</f>
        <v>100.22</v>
      </c>
      <c r="V284" s="59">
        <f>VLOOKUP($A284,'2019'!$L$3:$P$385,V$5,FALSE)</f>
        <v>7.9</v>
      </c>
      <c r="W284" s="59">
        <f>100*VLOOKUP($A284,'2019'!$L$3:$P$385,W$5,FALSE)</f>
        <v>7.8826581520654599</v>
      </c>
      <c r="Y284" s="59">
        <f>VLOOKUP($A284,'2020'!$C$3:$G$385,Y$5,FALSE)</f>
        <v>100.52</v>
      </c>
      <c r="Z284" s="59">
        <f>VLOOKUP($A284,'2020'!$C$3:$G$385,Z$5,FALSE)</f>
        <v>8.0500000000000007</v>
      </c>
      <c r="AA284" s="59">
        <f>100*VLOOKUP($A284,'2020'!$C$3:$G$385,AA$5,FALSE)</f>
        <v>8.008356545961</v>
      </c>
      <c r="AC284" s="59">
        <f>VLOOKUP($A284,'2021'!$C$3:$G$385,AC$5,FALSE)</f>
        <v>101.09</v>
      </c>
      <c r="AD284" s="59">
        <f>VLOOKUP($A284,'2021'!$C$3:$G$385,AD$5,FALSE)</f>
        <v>8.27</v>
      </c>
      <c r="AE284" s="59">
        <f>100*VLOOKUP($A284,'2021'!$C$3:$G$385,AE$5,FALSE)</f>
        <v>8.1808289642892493</v>
      </c>
    </row>
    <row r="285" spans="1:31" x14ac:dyDescent="0.3">
      <c r="A285" t="s">
        <v>253</v>
      </c>
      <c r="B285" t="str">
        <f>VLOOKUP(A285,class!A$1:B$455,2,FALSE)</f>
        <v>Shire District</v>
      </c>
      <c r="C285" t="str">
        <f>IF(B285="Shire District",VLOOKUP(A285,counties!A$2:B$271,2,FALSE),"")</f>
        <v>Kent</v>
      </c>
      <c r="D285" t="str">
        <f>VLOOKUP($A285,classifications!$A$3:$C$336,3,FALSE)</f>
        <v>Urban with Significant Rural</v>
      </c>
      <c r="E285" s="59">
        <f>VLOOKUP($A285,'2015'!$L$3:$P$385,E$5,FALSE)</f>
        <v>47.98</v>
      </c>
      <c r="F285" s="59">
        <f>VLOOKUP($A285,'2015'!$L$3:$P$385,F$5,FALSE)</f>
        <v>10.69</v>
      </c>
      <c r="G285" s="59">
        <f>100*VLOOKUP($A285,'2015'!$L$3:$P$385,G$5,FALSE)</f>
        <v>22.280116715298</v>
      </c>
      <c r="I285" s="59">
        <f>VLOOKUP($A285,'2016'!$L$3:$P$385,I$5,FALSE)</f>
        <v>48.43</v>
      </c>
      <c r="J285" s="59">
        <f>VLOOKUP($A285,'2016'!$L$3:$P$385,J$5,FALSE)</f>
        <v>10.68</v>
      </c>
      <c r="K285" s="59">
        <f>100*VLOOKUP($A285,'2016'!$L$3:$P$385,K$5,FALSE)</f>
        <v>22.052446830476999</v>
      </c>
      <c r="M285" s="59">
        <f>VLOOKUP($A285,'2017'!$L$3:$P$385,M$5,FALSE)</f>
        <v>48.73</v>
      </c>
      <c r="N285" s="59">
        <f>VLOOKUP($A285,'2017'!$L$3:$P$385,N$5,FALSE)</f>
        <v>10.67</v>
      </c>
      <c r="O285" s="59">
        <f>100*VLOOKUP($A285,'2017'!$L$3:$P$385,O$5,FALSE)</f>
        <v>21.896162528216699</v>
      </c>
      <c r="Q285" s="59">
        <f>VLOOKUP($A285,'2018'!$L$3:$P$385,Q$5,FALSE)</f>
        <v>49.03</v>
      </c>
      <c r="R285" s="59">
        <f>VLOOKUP($A285,'2018'!$L$3:$P$385,R$5,FALSE)</f>
        <v>10.6</v>
      </c>
      <c r="S285" s="59">
        <f>100*VLOOKUP($A285,'2018'!$L$3:$P$385,S$5,FALSE)</f>
        <v>21.619416683663101</v>
      </c>
      <c r="U285" s="59">
        <f>VLOOKUP($A285,'2019'!$L$3:$P$385,U$5,FALSE)</f>
        <v>49.41</v>
      </c>
      <c r="V285" s="59">
        <f>VLOOKUP($A285,'2019'!$L$3:$P$385,V$5,FALSE)</f>
        <v>10.44</v>
      </c>
      <c r="W285" s="59">
        <f>100*VLOOKUP($A285,'2019'!$L$3:$P$385,W$5,FALSE)</f>
        <v>21.129326047358802</v>
      </c>
      <c r="Y285" s="59">
        <f>VLOOKUP($A285,'2020'!$C$3:$G$385,Y$5,FALSE)</f>
        <v>49.98</v>
      </c>
      <c r="Z285" s="59">
        <f>VLOOKUP($A285,'2020'!$C$3:$G$385,Z$5,FALSE)</f>
        <v>10.73</v>
      </c>
      <c r="AA285" s="59">
        <f>100*VLOOKUP($A285,'2020'!$C$3:$G$385,AA$5,FALSE)</f>
        <v>21.468587434974001</v>
      </c>
      <c r="AC285" s="59">
        <f>VLOOKUP($A285,'2021'!$C$3:$G$385,AC$5,FALSE)</f>
        <v>50.59</v>
      </c>
      <c r="AD285" s="59">
        <f>VLOOKUP($A285,'2021'!$C$3:$G$385,AD$5,FALSE)</f>
        <v>10.9</v>
      </c>
      <c r="AE285" s="59">
        <f>100*VLOOKUP($A285,'2021'!$C$3:$G$385,AE$5,FALSE)</f>
        <v>21.545760031626802</v>
      </c>
    </row>
    <row r="286" spans="1:31" x14ac:dyDescent="0.3">
      <c r="A286" t="s">
        <v>104</v>
      </c>
      <c r="B286" t="str">
        <f>VLOOKUP(A286,class!A$1:B$455,2,FALSE)</f>
        <v>Shire District</v>
      </c>
      <c r="C286" t="str">
        <f>IF(B286="Shire District",VLOOKUP(A286,counties!A$2:B$271,2,FALSE),"")</f>
        <v>Essex</v>
      </c>
      <c r="D286" t="str">
        <f>VLOOKUP($A286,classifications!$A$3:$C$336,3,FALSE)</f>
        <v>Predominantly Rural</v>
      </c>
      <c r="E286" s="59">
        <f>VLOOKUP($A286,'2015'!$L$3:$P$385,E$5,FALSE)</f>
        <v>34.61</v>
      </c>
      <c r="F286" s="59">
        <f>VLOOKUP($A286,'2015'!$L$3:$P$385,F$5,FALSE)</f>
        <v>10.79</v>
      </c>
      <c r="G286" s="59">
        <f>100*VLOOKUP($A286,'2015'!$L$3:$P$385,G$5,FALSE)</f>
        <v>31.175960704998602</v>
      </c>
      <c r="I286" s="59">
        <f>VLOOKUP($A286,'2016'!$L$3:$P$385,I$5,FALSE)</f>
        <v>35.11</v>
      </c>
      <c r="J286" s="59">
        <f>VLOOKUP($A286,'2016'!$L$3:$P$385,J$5,FALSE)</f>
        <v>10.27</v>
      </c>
      <c r="K286" s="59">
        <f>100*VLOOKUP($A286,'2016'!$L$3:$P$385,K$5,FALSE)</f>
        <v>29.250925662204502</v>
      </c>
      <c r="M286" s="59">
        <f>VLOOKUP($A286,'2017'!$L$3:$P$385,M$5,FALSE)</f>
        <v>35.81</v>
      </c>
      <c r="N286" s="59">
        <f>VLOOKUP($A286,'2017'!$L$3:$P$385,N$5,FALSE)</f>
        <v>10.1</v>
      </c>
      <c r="O286" s="59">
        <f>100*VLOOKUP($A286,'2017'!$L$3:$P$385,O$5,FALSE)</f>
        <v>28.204412175369995</v>
      </c>
      <c r="Q286" s="59">
        <f>VLOOKUP($A286,'2018'!$L$3:$P$385,Q$5,FALSE)</f>
        <v>36.44</v>
      </c>
      <c r="R286" s="59">
        <f>VLOOKUP($A286,'2018'!$L$3:$P$385,R$5,FALSE)</f>
        <v>10.02</v>
      </c>
      <c r="S286" s="59">
        <f>100*VLOOKUP($A286,'2018'!$L$3:$P$385,S$5,FALSE)</f>
        <v>27.4972557628979</v>
      </c>
      <c r="U286" s="59">
        <f>VLOOKUP($A286,'2019'!$L$3:$P$385,U$5,FALSE)</f>
        <v>37.17</v>
      </c>
      <c r="V286" s="59">
        <f>VLOOKUP($A286,'2019'!$L$3:$P$385,V$5,FALSE)</f>
        <v>10.45</v>
      </c>
      <c r="W286" s="59">
        <f>100*VLOOKUP($A286,'2019'!$L$3:$P$385,W$5,FALSE)</f>
        <v>28.114070486951796</v>
      </c>
      <c r="Y286" s="59">
        <f>VLOOKUP($A286,'2020'!$C$3:$G$385,Y$5,FALSE)</f>
        <v>38.18</v>
      </c>
      <c r="Z286" s="59">
        <f>VLOOKUP($A286,'2020'!$C$3:$G$385,Z$5,FALSE)</f>
        <v>11.27</v>
      </c>
      <c r="AA286" s="59">
        <f>100*VLOOKUP($A286,'2020'!$C$3:$G$385,AA$5,FALSE)</f>
        <v>29.518072289156599</v>
      </c>
      <c r="AC286" s="59">
        <f>VLOOKUP($A286,'2021'!$C$3:$G$385,AC$5,FALSE)</f>
        <v>38.69</v>
      </c>
      <c r="AD286" s="59">
        <f>VLOOKUP($A286,'2021'!$C$3:$G$385,AD$5,FALSE)</f>
        <v>11.51</v>
      </c>
      <c r="AE286" s="59">
        <f>100*VLOOKUP($A286,'2021'!$C$3:$G$385,AE$5,FALSE)</f>
        <v>29.749289222021204</v>
      </c>
    </row>
    <row r="287" spans="1:31" x14ac:dyDescent="0.3">
      <c r="A287" t="s">
        <v>105</v>
      </c>
      <c r="B287" t="str">
        <f>VLOOKUP(A287,class!A$1:B$455,2,FALSE)</f>
        <v>Shire District</v>
      </c>
      <c r="C287" t="str">
        <f>IF(B287="Shire District",VLOOKUP(A287,counties!A$2:B$271,2,FALSE),"")</f>
        <v>Oxfordshire</v>
      </c>
      <c r="D287" t="str">
        <f>VLOOKUP($A287,classifications!$A$3:$C$336,3,FALSE)</f>
        <v>Predominantly Rural</v>
      </c>
      <c r="E287" s="59">
        <f>VLOOKUP($A287,'2015'!$L$3:$P$385,E$5,FALSE)</f>
        <v>52.92</v>
      </c>
      <c r="F287" s="59">
        <f>VLOOKUP($A287,'2015'!$L$3:$P$385,F$5,FALSE)</f>
        <v>9.5</v>
      </c>
      <c r="G287" s="59">
        <f>100*VLOOKUP($A287,'2015'!$L$3:$P$385,G$5,FALSE)</f>
        <v>17.9516250944822</v>
      </c>
      <c r="I287" s="59">
        <f>VLOOKUP($A287,'2016'!$L$3:$P$385,I$5,FALSE)</f>
        <v>53.99</v>
      </c>
      <c r="J287" s="59">
        <f>VLOOKUP($A287,'2016'!$L$3:$P$385,J$5,FALSE)</f>
        <v>8.44</v>
      </c>
      <c r="K287" s="59">
        <f>100*VLOOKUP($A287,'2016'!$L$3:$P$385,K$5,FALSE)</f>
        <v>15.6325245415818</v>
      </c>
      <c r="M287" s="59">
        <f>VLOOKUP($A287,'2017'!$L$3:$P$385,M$5,FALSE)</f>
        <v>54.93</v>
      </c>
      <c r="N287" s="59">
        <f>VLOOKUP($A287,'2017'!$L$3:$P$385,N$5,FALSE)</f>
        <v>8.24</v>
      </c>
      <c r="O287" s="59">
        <f>100*VLOOKUP($A287,'2017'!$L$3:$P$385,O$5,FALSE)</f>
        <v>15.0009102494083</v>
      </c>
      <c r="Q287" s="59">
        <f>VLOOKUP($A287,'2018'!$L$3:$P$385,Q$5,FALSE)</f>
        <v>56.11</v>
      </c>
      <c r="R287" s="59">
        <f>VLOOKUP($A287,'2018'!$L$3:$P$385,R$5,FALSE)</f>
        <v>7.39</v>
      </c>
      <c r="S287" s="59">
        <f>100*VLOOKUP($A287,'2018'!$L$3:$P$385,S$5,FALSE)</f>
        <v>13.170557832828401</v>
      </c>
      <c r="U287" s="59">
        <f>VLOOKUP($A287,'2019'!$L$3:$P$385,U$5,FALSE)</f>
        <v>57.13</v>
      </c>
      <c r="V287" s="59">
        <f>VLOOKUP($A287,'2019'!$L$3:$P$385,V$5,FALSE)</f>
        <v>7.16</v>
      </c>
      <c r="W287" s="59">
        <f>100*VLOOKUP($A287,'2019'!$L$3:$P$385,W$5,FALSE)</f>
        <v>12.532819884474</v>
      </c>
      <c r="Y287" s="59">
        <f>VLOOKUP($A287,'2020'!$C$3:$G$385,Y$5,FALSE)</f>
        <v>58.55</v>
      </c>
      <c r="Z287" s="59">
        <f>VLOOKUP($A287,'2020'!$C$3:$G$385,Z$5,FALSE)</f>
        <v>8.2100000000000009</v>
      </c>
      <c r="AA287" s="59">
        <f>100*VLOOKUP($A287,'2020'!$C$3:$G$385,AA$5,FALSE)</f>
        <v>14.022203245089701</v>
      </c>
      <c r="AC287" s="59">
        <f>VLOOKUP($A287,'2021'!$C$3:$G$385,AC$5,FALSE)</f>
        <v>59.97</v>
      </c>
      <c r="AD287" s="59">
        <f>VLOOKUP($A287,'2021'!$C$3:$G$385,AD$5,FALSE)</f>
        <v>8.59</v>
      </c>
      <c r="AE287" s="59">
        <f>100*VLOOKUP($A287,'2021'!$C$3:$G$385,AE$5,FALSE)</f>
        <v>14.323828580957098</v>
      </c>
    </row>
    <row r="288" spans="1:31" x14ac:dyDescent="0.3">
      <c r="A288" t="s">
        <v>359</v>
      </c>
      <c r="B288" t="str">
        <f>VLOOKUP(A288,class!A$1:B$455,2,FALSE)</f>
        <v>Metropolitan District</v>
      </c>
      <c r="C288" t="str">
        <f>IF(B288="Shire District",VLOOKUP(A288,counties!A$2:B$271,2,FALSE),"")</f>
        <v/>
      </c>
      <c r="D288" t="str">
        <f>VLOOKUP($A288,classifications!$A$3:$C$336,3,FALSE)</f>
        <v>Predominantly Urban</v>
      </c>
      <c r="E288" s="59">
        <f>VLOOKUP($A288,'2015'!$L$3:$P$385,E$5,FALSE)</f>
        <v>149.78</v>
      </c>
      <c r="F288" s="59">
        <f>VLOOKUP($A288,'2015'!$L$3:$P$385,F$5,FALSE)</f>
        <v>8.27</v>
      </c>
      <c r="G288" s="59">
        <f>100*VLOOKUP($A288,'2015'!$L$3:$P$385,G$5,FALSE)</f>
        <v>5.5214314327680603</v>
      </c>
      <c r="I288" s="59">
        <f>VLOOKUP($A288,'2016'!$L$3:$P$385,I$5,FALSE)</f>
        <v>151.63</v>
      </c>
      <c r="J288" s="59">
        <f>VLOOKUP($A288,'2016'!$L$3:$P$385,J$5,FALSE)</f>
        <v>6.89</v>
      </c>
      <c r="K288" s="59">
        <f>100*VLOOKUP($A288,'2016'!$L$3:$P$385,K$5,FALSE)</f>
        <v>4.5439556815933502</v>
      </c>
      <c r="M288" s="59">
        <f>VLOOKUP($A288,'2017'!$L$3:$P$385,M$5,FALSE)</f>
        <v>153.56</v>
      </c>
      <c r="N288" s="59">
        <f>VLOOKUP($A288,'2017'!$L$3:$P$385,N$5,FALSE)</f>
        <v>7.04</v>
      </c>
      <c r="O288" s="59">
        <f>100*VLOOKUP($A288,'2017'!$L$3:$P$385,O$5,FALSE)</f>
        <v>4.5845272206303704</v>
      </c>
      <c r="Q288" s="59">
        <f>VLOOKUP($A288,'2018'!$L$3:$P$385,Q$5,FALSE)</f>
        <v>155.62</v>
      </c>
      <c r="R288" s="59">
        <f>VLOOKUP($A288,'2018'!$L$3:$P$385,R$5,FALSE)</f>
        <v>6.67</v>
      </c>
      <c r="S288" s="59">
        <f>100*VLOOKUP($A288,'2018'!$L$3:$P$385,S$5,FALSE)</f>
        <v>4.2860814805294893</v>
      </c>
      <c r="U288" s="59">
        <f>VLOOKUP($A288,'2019'!$L$3:$P$385,U$5,FALSE)</f>
        <v>157.6</v>
      </c>
      <c r="V288" s="59">
        <f>VLOOKUP($A288,'2019'!$L$3:$P$385,V$5,FALSE)</f>
        <v>7.22</v>
      </c>
      <c r="W288" s="59">
        <f>100*VLOOKUP($A288,'2019'!$L$3:$P$385,W$5,FALSE)</f>
        <v>4.5812182741116798</v>
      </c>
      <c r="Y288" s="59">
        <f>VLOOKUP($A288,'2020'!$C$3:$G$385,Y$5,FALSE)</f>
        <v>159.22999999999999</v>
      </c>
      <c r="Z288" s="59">
        <f>VLOOKUP($A288,'2020'!$C$3:$G$385,Z$5,FALSE)</f>
        <v>7.3</v>
      </c>
      <c r="AA288" s="59">
        <f>100*VLOOKUP($A288,'2020'!$C$3:$G$385,AA$5,FALSE)</f>
        <v>4.5845632104502894</v>
      </c>
      <c r="AC288" s="59">
        <f>VLOOKUP($A288,'2021'!$C$3:$G$385,AC$5,FALSE)</f>
        <v>160.37</v>
      </c>
      <c r="AD288" s="59">
        <f>VLOOKUP($A288,'2021'!$C$3:$G$385,AD$5,FALSE)</f>
        <v>6.94</v>
      </c>
      <c r="AE288" s="59">
        <f>100*VLOOKUP($A288,'2021'!$C$3:$G$385,AE$5,FALSE)</f>
        <v>4.3274926731932402</v>
      </c>
    </row>
    <row r="289" spans="1:31" x14ac:dyDescent="0.3">
      <c r="A289" t="s">
        <v>353</v>
      </c>
      <c r="B289" t="str">
        <f>VLOOKUP(A289,class!A$1:B$455,2,FALSE)</f>
        <v>Metropolitan District</v>
      </c>
      <c r="C289" t="str">
        <f>IF(B289="Shire District",VLOOKUP(A289,counties!A$2:B$271,2,FALSE),"")</f>
        <v/>
      </c>
      <c r="D289" t="str">
        <f>VLOOKUP($A289,classifications!$A$3:$C$336,3,FALSE)</f>
        <v>Predominantly Urban</v>
      </c>
      <c r="E289" s="59">
        <f>VLOOKUP($A289,'2015'!$L$3:$P$385,E$5,FALSE)</f>
        <v>113.18</v>
      </c>
      <c r="F289" s="59">
        <f>VLOOKUP($A289,'2015'!$L$3:$P$385,F$5,FALSE)</f>
        <v>7.33</v>
      </c>
      <c r="G289" s="59">
        <f>100*VLOOKUP($A289,'2015'!$L$3:$P$385,G$5,FALSE)</f>
        <v>6.4764092595865002</v>
      </c>
      <c r="I289" s="59">
        <f>VLOOKUP($A289,'2016'!$L$3:$P$385,I$5,FALSE)</f>
        <v>113.94</v>
      </c>
      <c r="J289" s="59">
        <f>VLOOKUP($A289,'2016'!$L$3:$P$385,J$5,FALSE)</f>
        <v>6.8</v>
      </c>
      <c r="K289" s="59">
        <f>100*VLOOKUP($A289,'2016'!$L$3:$P$385,K$5,FALSE)</f>
        <v>5.9680533614182902</v>
      </c>
      <c r="M289" s="59">
        <f>VLOOKUP($A289,'2017'!$L$3:$P$385,M$5,FALSE)</f>
        <v>114.73</v>
      </c>
      <c r="N289" s="59">
        <f>VLOOKUP($A289,'2017'!$L$3:$P$385,N$5,FALSE)</f>
        <v>7.07</v>
      </c>
      <c r="O289" s="59">
        <f>100*VLOOKUP($A289,'2017'!$L$3:$P$385,O$5,FALSE)</f>
        <v>6.1622940817571701</v>
      </c>
      <c r="Q289" s="59">
        <f>VLOOKUP($A289,'2018'!$L$3:$P$385,Q$5,FALSE)</f>
        <v>115.51</v>
      </c>
      <c r="R289" s="59">
        <f>VLOOKUP($A289,'2018'!$L$3:$P$385,R$5,FALSE)</f>
        <v>7.37</v>
      </c>
      <c r="S289" s="59">
        <f>100*VLOOKUP($A289,'2018'!$L$3:$P$385,S$5,FALSE)</f>
        <v>6.3803999653709598</v>
      </c>
      <c r="U289" s="59">
        <f>VLOOKUP($A289,'2019'!$L$3:$P$385,U$5,FALSE)</f>
        <v>116.22</v>
      </c>
      <c r="V289" s="59">
        <f>VLOOKUP($A289,'2019'!$L$3:$P$385,V$5,FALSE)</f>
        <v>7.75</v>
      </c>
      <c r="W289" s="59">
        <f>100*VLOOKUP($A289,'2019'!$L$3:$P$385,W$5,FALSE)</f>
        <v>6.6683875408707598</v>
      </c>
      <c r="Y289" s="59">
        <f>VLOOKUP($A289,'2020'!$C$3:$G$385,Y$5,FALSE)</f>
        <v>116.7</v>
      </c>
      <c r="Z289" s="59">
        <f>VLOOKUP($A289,'2020'!$C$3:$G$385,Z$5,FALSE)</f>
        <v>7.67</v>
      </c>
      <c r="AA289" s="59">
        <f>100*VLOOKUP($A289,'2020'!$C$3:$G$385,AA$5,FALSE)</f>
        <v>6.57240788346187</v>
      </c>
      <c r="AC289" s="59">
        <f>VLOOKUP($A289,'2021'!$C$3:$G$385,AC$5,FALSE)</f>
        <v>117.01</v>
      </c>
      <c r="AD289" s="59">
        <f>VLOOKUP($A289,'2021'!$C$3:$G$385,AD$5,FALSE)</f>
        <v>7.65</v>
      </c>
      <c r="AE289" s="59">
        <f>100*VLOOKUP($A289,'2021'!$C$3:$G$385,AE$5,FALSE)</f>
        <v>6.5379027433552697</v>
      </c>
    </row>
    <row r="290" spans="1:31" x14ac:dyDescent="0.3">
      <c r="A290" t="s">
        <v>390</v>
      </c>
      <c r="B290" t="str">
        <f>VLOOKUP(A290,class!A$1:B$455,2,FALSE)</f>
        <v>London Borough</v>
      </c>
      <c r="C290" t="str">
        <f>IF(B290="Shire District",VLOOKUP(A290,counties!A$2:B$271,2,FALSE),"")</f>
        <v/>
      </c>
      <c r="D290" t="str">
        <f>VLOOKUP($A290,classifications!$A$3:$C$336,3,FALSE)</f>
        <v>Predominantly Urban</v>
      </c>
      <c r="E290" s="59">
        <f>VLOOKUP($A290,'2015'!$L$3:$P$385,E$5,FALSE)</f>
        <v>101.09</v>
      </c>
      <c r="F290" s="59">
        <f>VLOOKUP($A290,'2015'!$L$3:$P$385,F$5,FALSE)</f>
        <v>8.18</v>
      </c>
      <c r="G290" s="59">
        <f>100*VLOOKUP($A290,'2015'!$L$3:$P$385,G$5,FALSE)</f>
        <v>8.0917993866851301</v>
      </c>
      <c r="I290" s="59">
        <f>VLOOKUP($A290,'2016'!$L$3:$P$385,I$5,FALSE)</f>
        <v>102.36</v>
      </c>
      <c r="J290" s="59">
        <f>VLOOKUP($A290,'2016'!$L$3:$P$385,J$5,FALSE)</f>
        <v>9.15</v>
      </c>
      <c r="K290" s="59">
        <f>100*VLOOKUP($A290,'2016'!$L$3:$P$385,K$5,FALSE)</f>
        <v>8.9390386869871001</v>
      </c>
      <c r="M290" s="59">
        <f>VLOOKUP($A290,'2017'!$L$3:$P$385,M$5,FALSE)</f>
        <v>103.22</v>
      </c>
      <c r="N290" s="59">
        <f>VLOOKUP($A290,'2017'!$L$3:$P$385,N$5,FALSE)</f>
        <v>9.68</v>
      </c>
      <c r="O290" s="59">
        <f>100*VLOOKUP($A290,'2017'!$L$3:$P$385,O$5,FALSE)</f>
        <v>9.3780275140476697</v>
      </c>
      <c r="Q290" s="59">
        <f>VLOOKUP($A290,'2018'!$L$3:$P$385,Q$5,FALSE)</f>
        <v>104.41</v>
      </c>
      <c r="R290" s="59">
        <f>VLOOKUP($A290,'2018'!$L$3:$P$385,R$5,FALSE)</f>
        <v>10.73</v>
      </c>
      <c r="S290" s="59">
        <f>100*VLOOKUP($A290,'2018'!$L$3:$P$385,S$5,FALSE)</f>
        <v>10.276793410592902</v>
      </c>
      <c r="U290" s="59">
        <f>VLOOKUP($A290,'2019'!$L$3:$P$385,U$5,FALSE)</f>
        <v>105.06</v>
      </c>
      <c r="V290" s="59">
        <f>VLOOKUP($A290,'2019'!$L$3:$P$385,V$5,FALSE)</f>
        <v>11.1</v>
      </c>
      <c r="W290" s="59">
        <f>100*VLOOKUP($A290,'2019'!$L$3:$P$385,W$5,FALSE)</f>
        <v>10.5653912050257</v>
      </c>
      <c r="Y290" s="59">
        <f>VLOOKUP($A290,'2020'!$C$3:$G$385,Y$5,FALSE)</f>
        <v>106.12</v>
      </c>
      <c r="Z290" s="59">
        <f>VLOOKUP($A290,'2020'!$C$3:$G$385,Z$5,FALSE)</f>
        <v>11.86</v>
      </c>
      <c r="AA290" s="59">
        <f>100*VLOOKUP($A290,'2020'!$C$3:$G$385,AA$5,FALSE)</f>
        <v>11.1760271390878</v>
      </c>
      <c r="AC290" s="59">
        <f>VLOOKUP($A290,'2021'!$C$3:$G$385,AC$5,FALSE)</f>
        <v>107.27</v>
      </c>
      <c r="AD290" s="59">
        <f>VLOOKUP($A290,'2021'!$C$3:$G$385,AD$5,FALSE)</f>
        <v>12.82</v>
      </c>
      <c r="AE290" s="59">
        <f>100*VLOOKUP($A290,'2021'!$C$3:$G$385,AE$5,FALSE)</f>
        <v>11.9511513004568</v>
      </c>
    </row>
    <row r="291" spans="1:31" x14ac:dyDescent="0.3">
      <c r="A291" t="s">
        <v>391</v>
      </c>
      <c r="B291" t="str">
        <f>VLOOKUP(A291,class!A$1:B$455,2,FALSE)</f>
        <v>London Borough</v>
      </c>
      <c r="C291" t="str">
        <f>IF(B291="Shire District",VLOOKUP(A291,counties!A$2:B$271,2,FALSE),"")</f>
        <v/>
      </c>
      <c r="D291" t="str">
        <f>VLOOKUP($A291,classifications!$A$3:$C$336,3,FALSE)</f>
        <v>Predominantly Urban</v>
      </c>
      <c r="E291" s="59">
        <f>VLOOKUP($A291,'2015'!$L$3:$P$385,E$5,FALSE)</f>
        <v>138.82</v>
      </c>
      <c r="F291" s="59">
        <f>VLOOKUP($A291,'2015'!$L$3:$P$385,F$5,FALSE)</f>
        <v>18.91</v>
      </c>
      <c r="G291" s="59">
        <f>100*VLOOKUP($A291,'2015'!$L$3:$P$385,G$5,FALSE)</f>
        <v>13.621956490419199</v>
      </c>
      <c r="I291" s="59">
        <f>VLOOKUP($A291,'2016'!$L$3:$P$385,I$5,FALSE)</f>
        <v>140.86000000000001</v>
      </c>
      <c r="J291" s="59">
        <f>VLOOKUP($A291,'2016'!$L$3:$P$385,J$5,FALSE)</f>
        <v>20.74</v>
      </c>
      <c r="K291" s="59">
        <f>100*VLOOKUP($A291,'2016'!$L$3:$P$385,K$5,FALSE)</f>
        <v>14.7238392730371</v>
      </c>
      <c r="M291" s="59">
        <f>VLOOKUP($A291,'2017'!$L$3:$P$385,M$5,FALSE)</f>
        <v>142.69</v>
      </c>
      <c r="N291" s="59">
        <f>VLOOKUP($A291,'2017'!$L$3:$P$385,N$5,FALSE)</f>
        <v>22.32</v>
      </c>
      <c r="O291" s="59">
        <f>100*VLOOKUP($A291,'2017'!$L$3:$P$385,O$5,FALSE)</f>
        <v>15.642301492746499</v>
      </c>
      <c r="Q291" s="59">
        <f>VLOOKUP($A291,'2018'!$L$3:$P$385,Q$5,FALSE)</f>
        <v>144.53</v>
      </c>
      <c r="R291" s="59">
        <f>VLOOKUP($A291,'2018'!$L$3:$P$385,R$5,FALSE)</f>
        <v>24.06</v>
      </c>
      <c r="S291" s="59">
        <f>100*VLOOKUP($A291,'2018'!$L$3:$P$385,S$5,FALSE)</f>
        <v>16.6470628935169</v>
      </c>
      <c r="U291" s="59">
        <f>VLOOKUP($A291,'2019'!$L$3:$P$385,U$5,FALSE)</f>
        <v>146.29</v>
      </c>
      <c r="V291" s="59">
        <f>VLOOKUP($A291,'2019'!$L$3:$P$385,V$5,FALSE)</f>
        <v>25.61</v>
      </c>
      <c r="W291" s="59">
        <f>100*VLOOKUP($A291,'2019'!$L$3:$P$385,W$5,FALSE)</f>
        <v>17.506323056941699</v>
      </c>
      <c r="Y291" s="59">
        <f>VLOOKUP($A291,'2020'!$C$3:$G$385,Y$5,FALSE)</f>
        <v>147.99</v>
      </c>
      <c r="Z291" s="59">
        <f>VLOOKUP($A291,'2020'!$C$3:$G$385,Z$5,FALSE)</f>
        <v>27.11</v>
      </c>
      <c r="AA291" s="59">
        <f>100*VLOOKUP($A291,'2020'!$C$3:$G$385,AA$5,FALSE)</f>
        <v>18.318805324684099</v>
      </c>
      <c r="AC291" s="59">
        <f>VLOOKUP($A291,'2021'!$C$3:$G$385,AC$5,FALSE)</f>
        <v>148.97999999999999</v>
      </c>
      <c r="AD291" s="59">
        <f>VLOOKUP($A291,'2021'!$C$3:$G$385,AD$5,FALSE)</f>
        <v>28.02</v>
      </c>
      <c r="AE291" s="59">
        <f>100*VLOOKUP($A291,'2021'!$C$3:$G$385,AE$5,FALSE)</f>
        <v>18.807893677003602</v>
      </c>
    </row>
    <row r="292" spans="1:31" x14ac:dyDescent="0.3">
      <c r="A292" t="s">
        <v>133</v>
      </c>
      <c r="B292" t="str">
        <f>VLOOKUP(A292,class!A$1:B$455,2,FALSE)</f>
        <v>Unitary Authority</v>
      </c>
      <c r="C292" t="str">
        <f>IF(B292="Shire District",VLOOKUP(A292,counties!A$2:B$271,2,FALSE),"")</f>
        <v/>
      </c>
      <c r="D292" t="str">
        <f>VLOOKUP($A292,classifications!$A$3:$C$336,3,FALSE)</f>
        <v>Predominantly Urban</v>
      </c>
      <c r="E292" s="59">
        <f>VLOOKUP($A292,'2015'!$L$3:$P$385,E$5,FALSE)</f>
        <v>91.05</v>
      </c>
      <c r="F292" s="59">
        <f>VLOOKUP($A292,'2015'!$L$3:$P$385,F$5,FALSE)</f>
        <v>3.96</v>
      </c>
      <c r="G292" s="59">
        <f>100*VLOOKUP($A292,'2015'!$L$3:$P$385,G$5,FALSE)</f>
        <v>4.3492586490938994</v>
      </c>
      <c r="I292" s="59">
        <f>VLOOKUP($A292,'2016'!$L$3:$P$385,I$5,FALSE)</f>
        <v>91.78</v>
      </c>
      <c r="J292" s="59">
        <f>VLOOKUP($A292,'2016'!$L$3:$P$385,J$5,FALSE)</f>
        <v>3.88</v>
      </c>
      <c r="K292" s="59">
        <f>100*VLOOKUP($A292,'2016'!$L$3:$P$385,K$5,FALSE)</f>
        <v>4.2275005447809999</v>
      </c>
      <c r="M292" s="59">
        <f>VLOOKUP($A292,'2017'!$L$3:$P$385,M$5,FALSE)</f>
        <v>92.32</v>
      </c>
      <c r="N292" s="59">
        <f>VLOOKUP($A292,'2017'!$L$3:$P$385,N$5,FALSE)</f>
        <v>4.09</v>
      </c>
      <c r="O292" s="59">
        <f>100*VLOOKUP($A292,'2017'!$L$3:$P$385,O$5,FALSE)</f>
        <v>4.4302426343154195</v>
      </c>
      <c r="Q292" s="59">
        <f>VLOOKUP($A292,'2018'!$L$3:$P$385,Q$5,FALSE)</f>
        <v>92.73</v>
      </c>
      <c r="R292" s="59">
        <f>VLOOKUP($A292,'2018'!$L$3:$P$385,R$5,FALSE)</f>
        <v>3.58</v>
      </c>
      <c r="S292" s="59">
        <f>100*VLOOKUP($A292,'2018'!$L$3:$P$385,S$5,FALSE)</f>
        <v>3.8606707645853597</v>
      </c>
      <c r="U292" s="59">
        <f>VLOOKUP($A292,'2019'!$L$3:$P$385,U$5,FALSE)</f>
        <v>93.16</v>
      </c>
      <c r="V292" s="59">
        <f>VLOOKUP($A292,'2019'!$L$3:$P$385,V$5,FALSE)</f>
        <v>3.65</v>
      </c>
      <c r="W292" s="59">
        <f>100*VLOOKUP($A292,'2019'!$L$3:$P$385,W$5,FALSE)</f>
        <v>3.9179905538857898</v>
      </c>
      <c r="Y292" s="59">
        <f>VLOOKUP($A292,'2020'!$C$3:$G$385,Y$5,FALSE)</f>
        <v>93.6</v>
      </c>
      <c r="Z292" s="59">
        <f>VLOOKUP($A292,'2020'!$C$3:$G$385,Z$5,FALSE)</f>
        <v>3.75</v>
      </c>
      <c r="AA292" s="59">
        <f>100*VLOOKUP($A292,'2020'!$C$3:$G$385,AA$5,FALSE)</f>
        <v>4.0064102564102599</v>
      </c>
      <c r="AC292" s="59">
        <f>VLOOKUP($A292,'2021'!$C$3:$G$385,AC$5,FALSE)</f>
        <v>93.98</v>
      </c>
      <c r="AD292" s="59">
        <f>VLOOKUP($A292,'2021'!$C$3:$G$385,AD$5,FALSE)</f>
        <v>3.55</v>
      </c>
      <c r="AE292" s="59">
        <f>100*VLOOKUP($A292,'2021'!$C$3:$G$385,AE$5,FALSE)</f>
        <v>3.7773994466907901</v>
      </c>
    </row>
    <row r="293" spans="1:31" x14ac:dyDescent="0.3">
      <c r="A293" t="s">
        <v>314</v>
      </c>
      <c r="B293" t="str">
        <f>VLOOKUP(A293,class!A$1:B$455,2,FALSE)</f>
        <v>Shire District</v>
      </c>
      <c r="C293" t="str">
        <f>IF(B293="Shire District",VLOOKUP(A293,counties!A$2:B$271,2,FALSE),"")</f>
        <v>Warwickshire</v>
      </c>
      <c r="D293" t="str">
        <f>VLOOKUP($A293,classifications!$A$3:$C$336,3,FALSE)</f>
        <v>Predominantly Urban</v>
      </c>
      <c r="E293" s="59">
        <f>VLOOKUP($A293,'2015'!$L$3:$P$385,E$5,FALSE)</f>
        <v>61.12</v>
      </c>
      <c r="F293" s="59">
        <f>VLOOKUP($A293,'2015'!$L$3:$P$385,F$5,FALSE)</f>
        <v>9.2899999999999991</v>
      </c>
      <c r="G293" s="59">
        <f>100*VLOOKUP($A293,'2015'!$L$3:$P$385,G$5,FALSE)</f>
        <v>15.199607329842902</v>
      </c>
      <c r="I293" s="59">
        <f>VLOOKUP($A293,'2016'!$L$3:$P$385,I$5,FALSE)</f>
        <v>61.75</v>
      </c>
      <c r="J293" s="59">
        <f>VLOOKUP($A293,'2016'!$L$3:$P$385,J$5,FALSE)</f>
        <v>8.7100000000000009</v>
      </c>
      <c r="K293" s="59">
        <f>100*VLOOKUP($A293,'2016'!$L$3:$P$385,K$5,FALSE)</f>
        <v>14.105263157894701</v>
      </c>
      <c r="M293" s="59">
        <f>VLOOKUP($A293,'2017'!$L$3:$P$385,M$5,FALSE)</f>
        <v>62.52</v>
      </c>
      <c r="N293" s="59">
        <f>VLOOKUP($A293,'2017'!$L$3:$P$385,N$5,FALSE)</f>
        <v>8.61</v>
      </c>
      <c r="O293" s="59">
        <f>100*VLOOKUP($A293,'2017'!$L$3:$P$385,O$5,FALSE)</f>
        <v>13.771593090211102</v>
      </c>
      <c r="Q293" s="59">
        <f>VLOOKUP($A293,'2018'!$L$3:$P$385,Q$5,FALSE)</f>
        <v>63.67</v>
      </c>
      <c r="R293" s="59">
        <f>VLOOKUP($A293,'2018'!$L$3:$P$385,R$5,FALSE)</f>
        <v>8.48</v>
      </c>
      <c r="S293" s="59">
        <f>100*VLOOKUP($A293,'2018'!$L$3:$P$385,S$5,FALSE)</f>
        <v>13.318674414952101</v>
      </c>
      <c r="U293" s="59">
        <f>VLOOKUP($A293,'2019'!$L$3:$P$385,U$5,FALSE)</f>
        <v>64.72</v>
      </c>
      <c r="V293" s="59">
        <f>VLOOKUP($A293,'2019'!$L$3:$P$385,V$5,FALSE)</f>
        <v>8.7899999999999991</v>
      </c>
      <c r="W293" s="59">
        <f>100*VLOOKUP($A293,'2019'!$L$3:$P$385,W$5,FALSE)</f>
        <v>13.581582200247199</v>
      </c>
      <c r="Y293" s="59">
        <f>VLOOKUP($A293,'2020'!$C$3:$G$385,Y$5,FALSE)</f>
        <v>65.650000000000006</v>
      </c>
      <c r="Z293" s="59">
        <f>VLOOKUP($A293,'2020'!$C$3:$G$385,Z$5,FALSE)</f>
        <v>9.1199999999999992</v>
      </c>
      <c r="AA293" s="59">
        <f>100*VLOOKUP($A293,'2020'!$C$3:$G$385,AA$5,FALSE)</f>
        <v>13.891850723533899</v>
      </c>
      <c r="AC293" s="59">
        <f>VLOOKUP($A293,'2021'!$C$3:$G$385,AC$5,FALSE)</f>
        <v>66.55</v>
      </c>
      <c r="AD293" s="59">
        <f>VLOOKUP($A293,'2021'!$C$3:$G$385,AD$5,FALSE)</f>
        <v>9.19</v>
      </c>
      <c r="AE293" s="59">
        <f>100*VLOOKUP($A293,'2021'!$C$3:$G$385,AE$5,FALSE)</f>
        <v>13.809166040571</v>
      </c>
    </row>
    <row r="294" spans="1:31" x14ac:dyDescent="0.3">
      <c r="A294" t="s">
        <v>241</v>
      </c>
      <c r="B294" t="str">
        <f>VLOOKUP(A294,class!A$1:B$455,2,FALSE)</f>
        <v>Shire District</v>
      </c>
      <c r="C294" t="str">
        <f>IF(B294="Shire District",VLOOKUP(A294,counties!A$2:B$271,2,FALSE),"")</f>
        <v>Hertfordshire</v>
      </c>
      <c r="D294" t="str">
        <f>VLOOKUP($A294,classifications!$A$3:$C$336,3,FALSE)</f>
        <v>Predominantly Urban</v>
      </c>
      <c r="E294" s="59">
        <f>VLOOKUP($A294,'2015'!$L$3:$P$385,E$5,FALSE)</f>
        <v>38.479999999999997</v>
      </c>
      <c r="F294" s="59">
        <f>VLOOKUP($A294,'2015'!$L$3:$P$385,F$5,FALSE)</f>
        <v>4.75</v>
      </c>
      <c r="G294" s="59">
        <f>100*VLOOKUP($A294,'2015'!$L$3:$P$385,G$5,FALSE)</f>
        <v>12.3440748440748</v>
      </c>
      <c r="I294" s="59">
        <f>VLOOKUP($A294,'2016'!$L$3:$P$385,I$5,FALSE)</f>
        <v>38.729999999999997</v>
      </c>
      <c r="J294" s="59">
        <f>VLOOKUP($A294,'2016'!$L$3:$P$385,J$5,FALSE)</f>
        <v>4.72</v>
      </c>
      <c r="K294" s="59">
        <f>100*VLOOKUP($A294,'2016'!$L$3:$P$385,K$5,FALSE)</f>
        <v>12.1869351923573</v>
      </c>
      <c r="M294" s="59">
        <f>VLOOKUP($A294,'2017'!$L$3:$P$385,M$5,FALSE)</f>
        <v>39.11</v>
      </c>
      <c r="N294" s="59">
        <f>VLOOKUP($A294,'2017'!$L$3:$P$385,N$5,FALSE)</f>
        <v>4.91</v>
      </c>
      <c r="O294" s="59">
        <f>100*VLOOKUP($A294,'2017'!$L$3:$P$385,O$5,FALSE)</f>
        <v>12.554333929941199</v>
      </c>
      <c r="Q294" s="59">
        <f>VLOOKUP($A294,'2018'!$L$3:$P$385,Q$5,FALSE)</f>
        <v>39.54</v>
      </c>
      <c r="R294" s="59">
        <f>VLOOKUP($A294,'2018'!$L$3:$P$385,R$5,FALSE)</f>
        <v>5.19</v>
      </c>
      <c r="S294" s="59">
        <f>100*VLOOKUP($A294,'2018'!$L$3:$P$385,S$5,FALSE)</f>
        <v>13.125948406676798</v>
      </c>
      <c r="U294" s="59">
        <f>VLOOKUP($A294,'2019'!$L$3:$P$385,U$5,FALSE)</f>
        <v>39.9</v>
      </c>
      <c r="V294" s="59">
        <f>VLOOKUP($A294,'2019'!$L$3:$P$385,V$5,FALSE)</f>
        <v>5.39</v>
      </c>
      <c r="W294" s="59">
        <f>100*VLOOKUP($A294,'2019'!$L$3:$P$385,W$5,FALSE)</f>
        <v>13.508771929824601</v>
      </c>
      <c r="Y294" s="59">
        <f>VLOOKUP($A294,'2020'!$C$3:$G$385,Y$5,FALSE)</f>
        <v>40.270000000000003</v>
      </c>
      <c r="Z294" s="59">
        <f>VLOOKUP($A294,'2020'!$C$3:$G$385,Z$5,FALSE)</f>
        <v>5.39</v>
      </c>
      <c r="AA294" s="59">
        <f>100*VLOOKUP($A294,'2020'!$C$3:$G$385,AA$5,FALSE)</f>
        <v>13.3846535882791</v>
      </c>
      <c r="AC294" s="59">
        <f>VLOOKUP($A294,'2021'!$C$3:$G$385,AC$5,FALSE)</f>
        <v>40.549999999999997</v>
      </c>
      <c r="AD294" s="59">
        <f>VLOOKUP($A294,'2021'!$C$3:$G$385,AD$5,FALSE)</f>
        <v>5.58</v>
      </c>
      <c r="AE294" s="59">
        <f>100*VLOOKUP($A294,'2021'!$C$3:$G$385,AE$5,FALSE)</f>
        <v>13.7607891491985</v>
      </c>
    </row>
    <row r="295" spans="1:31" x14ac:dyDescent="0.3">
      <c r="A295" t="s">
        <v>310</v>
      </c>
      <c r="B295" t="str">
        <f>VLOOKUP(A295,class!A$1:B$455,2,FALSE)</f>
        <v>Shire District</v>
      </c>
      <c r="C295" t="str">
        <f>IF(B295="Shire District",VLOOKUP(A295,counties!A$2:B$271,2,FALSE),"")</f>
        <v>Surrey</v>
      </c>
      <c r="D295" t="str">
        <f>VLOOKUP($A295,classifications!$A$3:$C$336,3,FALSE)</f>
        <v>Predominantly Rural</v>
      </c>
      <c r="E295" s="59">
        <f>VLOOKUP($A295,'2015'!$L$3:$P$385,E$5,FALSE)</f>
        <v>51.94</v>
      </c>
      <c r="F295" s="59">
        <f>VLOOKUP($A295,'2015'!$L$3:$P$385,F$5,FALSE)</f>
        <v>6.56</v>
      </c>
      <c r="G295" s="59">
        <f>100*VLOOKUP($A295,'2015'!$L$3:$P$385,G$5,FALSE)</f>
        <v>12.6299576434347</v>
      </c>
      <c r="I295" s="59">
        <f>VLOOKUP($A295,'2016'!$L$3:$P$385,I$5,FALSE)</f>
        <v>52.39</v>
      </c>
      <c r="J295" s="59">
        <f>VLOOKUP($A295,'2016'!$L$3:$P$385,J$5,FALSE)</f>
        <v>6.45</v>
      </c>
      <c r="K295" s="59">
        <f>100*VLOOKUP($A295,'2016'!$L$3:$P$385,K$5,FALSE)</f>
        <v>12.311509830120301</v>
      </c>
      <c r="M295" s="59">
        <f>VLOOKUP($A295,'2017'!$L$3:$P$385,M$5,FALSE)</f>
        <v>52.74</v>
      </c>
      <c r="N295" s="59">
        <f>VLOOKUP($A295,'2017'!$L$3:$P$385,N$5,FALSE)</f>
        <v>6.5</v>
      </c>
      <c r="O295" s="59">
        <f>100*VLOOKUP($A295,'2017'!$L$3:$P$385,O$5,FALSE)</f>
        <v>12.3246113007205</v>
      </c>
      <c r="Q295" s="59">
        <f>VLOOKUP($A295,'2018'!$L$3:$P$385,Q$5,FALSE)</f>
        <v>53.08</v>
      </c>
      <c r="R295" s="59">
        <f>VLOOKUP($A295,'2018'!$L$3:$P$385,R$5,FALSE)</f>
        <v>5.99</v>
      </c>
      <c r="S295" s="59">
        <f>100*VLOOKUP($A295,'2018'!$L$3:$P$385,S$5,FALSE)</f>
        <v>11.284853051997001</v>
      </c>
      <c r="U295" s="59">
        <f>VLOOKUP($A295,'2019'!$L$3:$P$385,U$5,FALSE)</f>
        <v>53.6</v>
      </c>
      <c r="V295" s="59">
        <f>VLOOKUP($A295,'2019'!$L$3:$P$385,V$5,FALSE)</f>
        <v>6.03</v>
      </c>
      <c r="W295" s="59">
        <f>100*VLOOKUP($A295,'2019'!$L$3:$P$385,W$5,FALSE)</f>
        <v>11.25</v>
      </c>
      <c r="Y295" s="59">
        <f>VLOOKUP($A295,'2020'!$C$3:$G$385,Y$5,FALSE)</f>
        <v>54.14</v>
      </c>
      <c r="Z295" s="59">
        <f>VLOOKUP($A295,'2020'!$C$3:$G$385,Z$5,FALSE)</f>
        <v>6.07</v>
      </c>
      <c r="AA295" s="59">
        <f>100*VLOOKUP($A295,'2020'!$C$3:$G$385,AA$5,FALSE)</f>
        <v>11.2116734392316</v>
      </c>
      <c r="AC295" s="59">
        <f>VLOOKUP($A295,'2021'!$C$3:$G$385,AC$5,FALSE)</f>
        <v>54.87</v>
      </c>
      <c r="AD295" s="59">
        <f>VLOOKUP($A295,'2021'!$C$3:$G$385,AD$5,FALSE)</f>
        <v>6.32</v>
      </c>
      <c r="AE295" s="59">
        <f>100*VLOOKUP($A295,'2021'!$C$3:$G$385,AE$5,FALSE)</f>
        <v>11.518133770730801</v>
      </c>
    </row>
    <row r="296" spans="1:31" x14ac:dyDescent="0.3">
      <c r="A296" t="s">
        <v>106</v>
      </c>
      <c r="B296" t="str">
        <f>VLOOKUP(A296,class!A$1:B$455,2,FALSE)</f>
        <v>Shire District</v>
      </c>
      <c r="C296" t="str">
        <f>IF(B296="Shire District",VLOOKUP(A296,counties!A$2:B$271,2,FALSE),"")</f>
        <v>East Sussex</v>
      </c>
      <c r="D296" t="str">
        <f>VLOOKUP($A296,classifications!$A$3:$C$336,3,FALSE)</f>
        <v>Predominantly Rural</v>
      </c>
      <c r="E296" s="59">
        <f>VLOOKUP($A296,'2015'!$L$3:$P$385,E$5,FALSE)</f>
        <v>67.42</v>
      </c>
      <c r="F296" s="59">
        <f>VLOOKUP($A296,'2015'!$L$3:$P$385,F$5,FALSE)</f>
        <v>17.940000000000001</v>
      </c>
      <c r="G296" s="59">
        <f>100*VLOOKUP($A296,'2015'!$L$3:$P$385,G$5,FALSE)</f>
        <v>26.609314743399597</v>
      </c>
      <c r="I296" s="59">
        <f>VLOOKUP($A296,'2016'!$L$3:$P$385,I$5,FALSE)</f>
        <v>68.02</v>
      </c>
      <c r="J296" s="59">
        <f>VLOOKUP($A296,'2016'!$L$3:$P$385,J$5,FALSE)</f>
        <v>17.690000000000001</v>
      </c>
      <c r="K296" s="59">
        <f>100*VLOOKUP($A296,'2016'!$L$3:$P$385,K$5,FALSE)</f>
        <v>26.007056748015302</v>
      </c>
      <c r="M296" s="59">
        <f>VLOOKUP($A296,'2017'!$L$3:$P$385,M$5,FALSE)</f>
        <v>68.52</v>
      </c>
      <c r="N296" s="59">
        <f>VLOOKUP($A296,'2017'!$L$3:$P$385,N$5,FALSE)</f>
        <v>17.63</v>
      </c>
      <c r="O296" s="59">
        <f>100*VLOOKUP($A296,'2017'!$L$3:$P$385,O$5,FALSE)</f>
        <v>25.729713952130801</v>
      </c>
      <c r="Q296" s="59">
        <f>VLOOKUP($A296,'2018'!$L$3:$P$385,Q$5,FALSE)</f>
        <v>69.03</v>
      </c>
      <c r="R296" s="59">
        <f>VLOOKUP($A296,'2018'!$L$3:$P$385,R$5,FALSE)</f>
        <v>17.3</v>
      </c>
      <c r="S296" s="59">
        <f>100*VLOOKUP($A296,'2018'!$L$3:$P$385,S$5,FALSE)</f>
        <v>25.061567434448801</v>
      </c>
      <c r="U296" s="59">
        <f>VLOOKUP($A296,'2019'!$L$3:$P$385,U$5,FALSE)</f>
        <v>69.63</v>
      </c>
      <c r="V296" s="59">
        <f>VLOOKUP($A296,'2019'!$L$3:$P$385,V$5,FALSE)</f>
        <v>17.03</v>
      </c>
      <c r="W296" s="59">
        <f>100*VLOOKUP($A296,'2019'!$L$3:$P$385,W$5,FALSE)</f>
        <v>24.457848628464703</v>
      </c>
      <c r="Y296" s="59">
        <f>VLOOKUP($A296,'2020'!$C$3:$G$385,Y$5,FALSE)</f>
        <v>70.400000000000006</v>
      </c>
      <c r="Z296" s="59">
        <f>VLOOKUP($A296,'2020'!$C$3:$G$385,Z$5,FALSE)</f>
        <v>17.2</v>
      </c>
      <c r="AA296" s="59">
        <f>100*VLOOKUP($A296,'2020'!$C$3:$G$385,AA$5,FALSE)</f>
        <v>24.431818181818198</v>
      </c>
      <c r="AC296" s="59">
        <f>VLOOKUP($A296,'2021'!$C$3:$G$385,AC$5,FALSE)</f>
        <v>71.489999999999995</v>
      </c>
      <c r="AD296" s="59">
        <f>VLOOKUP($A296,'2021'!$C$3:$G$385,AD$5,FALSE)</f>
        <v>17.649999999999999</v>
      </c>
      <c r="AE296" s="59">
        <f>100*VLOOKUP($A296,'2021'!$C$3:$G$385,AE$5,FALSE)</f>
        <v>24.688767659812598</v>
      </c>
    </row>
    <row r="297" spans="1:31" x14ac:dyDescent="0.3">
      <c r="A297" t="s">
        <v>109</v>
      </c>
      <c r="B297" t="str">
        <f>VLOOKUP(A297,class!A$1:B$455,2,FALSE)</f>
        <v>Unitary Authority</v>
      </c>
      <c r="C297" t="str">
        <f>IF(B297="Shire District",VLOOKUP(A297,counties!A$2:B$271,2,FALSE),"")</f>
        <v/>
      </c>
      <c r="D297" t="str">
        <f>VLOOKUP($A297,classifications!$A$3:$C$336,3,FALSE)</f>
        <v>Urban with Significant Rural</v>
      </c>
      <c r="E297" s="59">
        <f>VLOOKUP($A297,'2015'!$L$3:$P$385,E$5,FALSE)</f>
        <v>165.35</v>
      </c>
      <c r="F297" s="59">
        <f>VLOOKUP($A297,'2015'!$L$3:$P$385,F$5,FALSE)</f>
        <v>24.11</v>
      </c>
      <c r="G297" s="59">
        <f>100*VLOOKUP($A297,'2015'!$L$3:$P$385,G$5,FALSE)</f>
        <v>14.581191412156</v>
      </c>
      <c r="I297" s="59">
        <f>VLOOKUP($A297,'2016'!$L$3:$P$385,I$5,FALSE)</f>
        <v>167.2</v>
      </c>
      <c r="J297" s="59">
        <f>VLOOKUP($A297,'2016'!$L$3:$P$385,J$5,FALSE)</f>
        <v>22.62</v>
      </c>
      <c r="K297" s="59">
        <f>100*VLOOKUP($A297,'2016'!$L$3:$P$385,K$5,FALSE)</f>
        <v>13.528708133971302</v>
      </c>
      <c r="M297" s="59">
        <f>VLOOKUP($A297,'2017'!$L$3:$P$385,M$5,FALSE)</f>
        <v>169.48</v>
      </c>
      <c r="N297" s="59">
        <f>VLOOKUP($A297,'2017'!$L$3:$P$385,N$5,FALSE)</f>
        <v>22.82</v>
      </c>
      <c r="O297" s="59">
        <f>100*VLOOKUP($A297,'2017'!$L$3:$P$385,O$5,FALSE)</f>
        <v>13.464715600660801</v>
      </c>
      <c r="Q297" s="59">
        <f>VLOOKUP($A297,'2018'!$L$3:$P$385,Q$5,FALSE)</f>
        <v>171.64</v>
      </c>
      <c r="R297" s="59">
        <f>VLOOKUP($A297,'2018'!$L$3:$P$385,R$5,FALSE)</f>
        <v>22.19</v>
      </c>
      <c r="S297" s="59">
        <f>100*VLOOKUP($A297,'2018'!$L$3:$P$385,S$5,FALSE)</f>
        <v>12.928221859706401</v>
      </c>
      <c r="U297" s="59">
        <f>VLOOKUP($A297,'2019'!$L$3:$P$385,U$5,FALSE)</f>
        <v>174.25</v>
      </c>
      <c r="V297" s="59">
        <f>VLOOKUP($A297,'2019'!$L$3:$P$385,V$5,FALSE)</f>
        <v>23.07</v>
      </c>
      <c r="W297" s="59">
        <f>100*VLOOKUP($A297,'2019'!$L$3:$P$385,W$5,FALSE)</f>
        <v>13.239598278335702</v>
      </c>
      <c r="Y297" s="59">
        <f>VLOOKUP($A297,'2020'!$C$3:$G$385,Y$5,FALSE)</f>
        <v>176.34</v>
      </c>
      <c r="Z297" s="59">
        <f>VLOOKUP($A297,'2020'!$C$3:$G$385,Z$5,FALSE)</f>
        <v>23.99</v>
      </c>
      <c r="AA297" s="59">
        <f>100*VLOOKUP($A297,'2020'!$C$3:$G$385,AA$5,FALSE)</f>
        <v>13.604400589769799</v>
      </c>
      <c r="AC297" s="59">
        <f>VLOOKUP($A297,'2021'!$C$3:$G$385,AC$5,FALSE)</f>
        <v>177.98</v>
      </c>
      <c r="AD297" s="59">
        <f>VLOOKUP($A297,'2021'!$C$3:$G$385,AD$5,FALSE)</f>
        <v>23.77</v>
      </c>
      <c r="AE297" s="59">
        <f>100*VLOOKUP($A297,'2021'!$C$3:$G$385,AE$5,FALSE)</f>
        <v>13.355433194741002</v>
      </c>
    </row>
    <row r="298" spans="1:31" x14ac:dyDescent="0.3">
      <c r="A298" t="s">
        <v>242</v>
      </c>
      <c r="B298" t="str">
        <f>VLOOKUP(A298,class!A$1:B$455,2,FALSE)</f>
        <v>Shire District</v>
      </c>
      <c r="C298" t="str">
        <f>IF(B298="Shire District",VLOOKUP(A298,counties!A$2:B$271,2,FALSE),"")</f>
        <v>Hertfordshire</v>
      </c>
      <c r="D298" t="str">
        <f>VLOOKUP($A298,classifications!$A$3:$C$336,3,FALSE)</f>
        <v>Predominantly Urban</v>
      </c>
      <c r="E298" s="59">
        <f>VLOOKUP($A298,'2015'!$L$3:$P$385,E$5,FALSE)</f>
        <v>46.88</v>
      </c>
      <c r="F298" s="59">
        <f>VLOOKUP($A298,'2015'!$L$3:$P$385,F$5,FALSE)</f>
        <v>4.12</v>
      </c>
      <c r="G298" s="59">
        <f>100*VLOOKUP($A298,'2015'!$L$3:$P$385,G$5,FALSE)</f>
        <v>8.7883959044368609</v>
      </c>
      <c r="I298" s="59">
        <f>VLOOKUP($A298,'2016'!$L$3:$P$385,I$5,FALSE)</f>
        <v>47.49</v>
      </c>
      <c r="J298" s="59">
        <f>VLOOKUP($A298,'2016'!$L$3:$P$385,J$5,FALSE)</f>
        <v>4.37</v>
      </c>
      <c r="K298" s="59">
        <f>100*VLOOKUP($A298,'2016'!$L$3:$P$385,K$5,FALSE)</f>
        <v>9.2019372499473597</v>
      </c>
      <c r="M298" s="59">
        <f>VLOOKUP($A298,'2017'!$L$3:$P$385,M$5,FALSE)</f>
        <v>47.86</v>
      </c>
      <c r="N298" s="59">
        <f>VLOOKUP($A298,'2017'!$L$3:$P$385,N$5,FALSE)</f>
        <v>4.41</v>
      </c>
      <c r="O298" s="59">
        <f>100*VLOOKUP($A298,'2017'!$L$3:$P$385,O$5,FALSE)</f>
        <v>9.2143752611784393</v>
      </c>
      <c r="Q298" s="59">
        <f>VLOOKUP($A298,'2018'!$L$3:$P$385,Q$5,FALSE)</f>
        <v>48.16</v>
      </c>
      <c r="R298" s="59">
        <f>VLOOKUP($A298,'2018'!$L$3:$P$385,R$5,FALSE)</f>
        <v>4.51</v>
      </c>
      <c r="S298" s="59">
        <f>100*VLOOKUP($A298,'2018'!$L$3:$P$385,S$5,FALSE)</f>
        <v>9.3646179401993415</v>
      </c>
      <c r="U298" s="59">
        <f>VLOOKUP($A298,'2019'!$L$3:$P$385,U$5,FALSE)</f>
        <v>48.59</v>
      </c>
      <c r="V298" s="59">
        <f>VLOOKUP($A298,'2019'!$L$3:$P$385,V$5,FALSE)</f>
        <v>4.7300000000000004</v>
      </c>
      <c r="W298" s="59">
        <f>100*VLOOKUP($A298,'2019'!$L$3:$P$385,W$5,FALSE)</f>
        <v>9.7345132743362797</v>
      </c>
      <c r="Y298" s="59">
        <f>VLOOKUP($A298,'2020'!$C$3:$G$385,Y$5,FALSE)</f>
        <v>48.9</v>
      </c>
      <c r="Z298" s="59">
        <f>VLOOKUP($A298,'2020'!$C$3:$G$385,Z$5,FALSE)</f>
        <v>4.8099999999999996</v>
      </c>
      <c r="AA298" s="59">
        <f>100*VLOOKUP($A298,'2020'!$C$3:$G$385,AA$5,FALSE)</f>
        <v>9.8364008179959104</v>
      </c>
      <c r="AC298" s="59">
        <f>VLOOKUP($A298,'2021'!$C$3:$G$385,AC$5,FALSE)</f>
        <v>49.43</v>
      </c>
      <c r="AD298" s="59">
        <f>VLOOKUP($A298,'2021'!$C$3:$G$385,AD$5,FALSE)</f>
        <v>5.18</v>
      </c>
      <c r="AE298" s="59">
        <f>100*VLOOKUP($A298,'2021'!$C$3:$G$385,AE$5,FALSE)</f>
        <v>10.4794659113898</v>
      </c>
    </row>
    <row r="299" spans="1:31" x14ac:dyDescent="0.3">
      <c r="A299" t="s">
        <v>173</v>
      </c>
      <c r="B299" t="str">
        <f>VLOOKUP(A299,class!A$1:B$455,2,FALSE)</f>
        <v>Unitary Authority</v>
      </c>
      <c r="C299" t="str">
        <f>IF(B299="Shire District",VLOOKUP(A299,counties!A$2:B$271,2,FALSE),"")</f>
        <v/>
      </c>
      <c r="D299" t="str">
        <f>VLOOKUP($A299,classifications!$A$3:$C$336,3,FALSE)</f>
        <v>Urban with Significant Rural</v>
      </c>
      <c r="E299" s="59">
        <f>VLOOKUP($A299,'2015'!$L$3:$P$385,E$5,FALSE)</f>
        <v>66.44</v>
      </c>
      <c r="F299" s="59">
        <f>VLOOKUP($A299,'2015'!$L$3:$P$385,F$5,FALSE)</f>
        <v>21.05</v>
      </c>
      <c r="G299" s="59">
        <f>100*VLOOKUP($A299,'2015'!$L$3:$P$385,G$5,FALSE)</f>
        <v>31.6827212522577</v>
      </c>
      <c r="I299" s="59">
        <f>VLOOKUP($A299,'2016'!$L$3:$P$385,I$5,FALSE)</f>
        <v>67.099999999999994</v>
      </c>
      <c r="J299" s="59">
        <f>VLOOKUP($A299,'2016'!$L$3:$P$385,J$5,FALSE)</f>
        <v>21.07</v>
      </c>
      <c r="K299" s="59">
        <f>100*VLOOKUP($A299,'2016'!$L$3:$P$385,K$5,FALSE)</f>
        <v>31.4008941877794</v>
      </c>
      <c r="M299" s="59">
        <f>VLOOKUP($A299,'2017'!$L$3:$P$385,M$5,FALSE)</f>
        <v>67.5</v>
      </c>
      <c r="N299" s="59">
        <f>VLOOKUP($A299,'2017'!$L$3:$P$385,N$5,FALSE)</f>
        <v>21.25</v>
      </c>
      <c r="O299" s="59">
        <f>100*VLOOKUP($A299,'2017'!$L$3:$P$385,O$5,FALSE)</f>
        <v>31.481481481481499</v>
      </c>
      <c r="Q299" s="59">
        <f>VLOOKUP($A299,'2018'!$L$3:$P$385,Q$5,FALSE)</f>
        <v>68.09</v>
      </c>
      <c r="R299" s="59">
        <f>VLOOKUP($A299,'2018'!$L$3:$P$385,R$5,FALSE)</f>
        <v>21.42</v>
      </c>
      <c r="S299" s="59">
        <f>100*VLOOKUP($A299,'2018'!$L$3:$P$385,S$5,FALSE)</f>
        <v>31.458363930092499</v>
      </c>
      <c r="U299" s="59">
        <f>VLOOKUP($A299,'2019'!$L$3:$P$385,U$5,FALSE)</f>
        <v>68.599999999999994</v>
      </c>
      <c r="V299" s="59">
        <f>VLOOKUP($A299,'2019'!$L$3:$P$385,V$5,FALSE)</f>
        <v>21.54</v>
      </c>
      <c r="W299" s="59">
        <f>100*VLOOKUP($A299,'2019'!$L$3:$P$385,W$5,FALSE)</f>
        <v>31.399416909620996</v>
      </c>
      <c r="Y299" s="59">
        <f>VLOOKUP($A299,'2020'!$C$3:$G$385,Y$5,FALSE)</f>
        <v>69.05</v>
      </c>
      <c r="Z299" s="59">
        <f>VLOOKUP($A299,'2020'!$C$3:$G$385,Z$5,FALSE)</f>
        <v>21.61</v>
      </c>
      <c r="AA299" s="59">
        <f>100*VLOOKUP($A299,'2020'!$C$3:$G$385,AA$5,FALSE)</f>
        <v>31.296162201303403</v>
      </c>
      <c r="AC299" s="59">
        <f>VLOOKUP($A299,'2021'!$C$3:$G$385,AC$5,FALSE)</f>
        <v>69.55</v>
      </c>
      <c r="AD299" s="59">
        <f>VLOOKUP($A299,'2021'!$C$3:$G$385,AD$5,FALSE)</f>
        <v>21.66</v>
      </c>
      <c r="AE299" s="59">
        <f>100*VLOOKUP($A299,'2021'!$C$3:$G$385,AE$5,FALSE)</f>
        <v>31.143062544931698</v>
      </c>
    </row>
    <row r="300" spans="1:31" x14ac:dyDescent="0.3">
      <c r="A300" t="s">
        <v>107</v>
      </c>
      <c r="B300" t="str">
        <f>VLOOKUP(A300,class!A$1:B$455,2,FALSE)</f>
        <v>Shire District</v>
      </c>
      <c r="C300" t="str">
        <f>IF(B300="Shire District",VLOOKUP(A300,counties!A$2:B$271,2,FALSE),"")</f>
        <v>Devon</v>
      </c>
      <c r="D300" t="str">
        <f>VLOOKUP($A300,classifications!$A$3:$C$336,3,FALSE)</f>
        <v>Predominantly Rural</v>
      </c>
      <c r="E300" s="59">
        <f>VLOOKUP($A300,'2015'!$L$3:$P$385,E$5,FALSE)</f>
        <v>25.14</v>
      </c>
      <c r="F300" s="59">
        <f>VLOOKUP($A300,'2015'!$L$3:$P$385,F$5,FALSE)</f>
        <v>11.77</v>
      </c>
      <c r="G300" s="59">
        <f>100*VLOOKUP($A300,'2015'!$L$3:$P$385,G$5,FALSE)</f>
        <v>46.817820206841695</v>
      </c>
      <c r="I300" s="59">
        <f>VLOOKUP($A300,'2016'!$L$3:$P$385,I$5,FALSE)</f>
        <v>25.33</v>
      </c>
      <c r="J300" s="59">
        <f>VLOOKUP($A300,'2016'!$L$3:$P$385,J$5,FALSE)</f>
        <v>11.72</v>
      </c>
      <c r="K300" s="59">
        <f>100*VLOOKUP($A300,'2016'!$L$3:$P$385,K$5,FALSE)</f>
        <v>46.269245953414902</v>
      </c>
      <c r="M300" s="59">
        <f>VLOOKUP($A300,'2017'!$L$3:$P$385,M$5,FALSE)</f>
        <v>25.48</v>
      </c>
      <c r="N300" s="59">
        <f>VLOOKUP($A300,'2017'!$L$3:$P$385,N$5,FALSE)</f>
        <v>11.72</v>
      </c>
      <c r="O300" s="59">
        <f>100*VLOOKUP($A300,'2017'!$L$3:$P$385,O$5,FALSE)</f>
        <v>45.996860282574595</v>
      </c>
      <c r="Q300" s="59">
        <f>VLOOKUP($A300,'2018'!$L$3:$P$385,Q$5,FALSE)</f>
        <v>25.66</v>
      </c>
      <c r="R300" s="59">
        <f>VLOOKUP($A300,'2018'!$L$3:$P$385,R$5,FALSE)</f>
        <v>11.61</v>
      </c>
      <c r="S300" s="59">
        <f>100*VLOOKUP($A300,'2018'!$L$3:$P$385,S$5,FALSE)</f>
        <v>45.245518316445796</v>
      </c>
      <c r="U300" s="59">
        <f>VLOOKUP($A300,'2019'!$L$3:$P$385,U$5,FALSE)</f>
        <v>25.76</v>
      </c>
      <c r="V300" s="59">
        <f>VLOOKUP($A300,'2019'!$L$3:$P$385,V$5,FALSE)</f>
        <v>11.13</v>
      </c>
      <c r="W300" s="59">
        <f>100*VLOOKUP($A300,'2019'!$L$3:$P$385,W$5,FALSE)</f>
        <v>43.206521739130402</v>
      </c>
      <c r="Y300" s="59">
        <f>VLOOKUP($A300,'2020'!$C$3:$G$385,Y$5,FALSE)</f>
        <v>25.97</v>
      </c>
      <c r="Z300" s="59">
        <f>VLOOKUP($A300,'2020'!$C$3:$G$385,Z$5,FALSE)</f>
        <v>11.57</v>
      </c>
      <c r="AA300" s="59">
        <f>100*VLOOKUP($A300,'2020'!$C$3:$G$385,AA$5,FALSE)</f>
        <v>44.551405467847502</v>
      </c>
      <c r="AC300" s="59">
        <f>VLOOKUP($A300,'2021'!$C$3:$G$385,AC$5,FALSE)</f>
        <v>26.14</v>
      </c>
      <c r="AD300" s="59">
        <f>VLOOKUP($A300,'2021'!$C$3:$G$385,AD$5,FALSE)</f>
        <v>11.53</v>
      </c>
      <c r="AE300" s="59">
        <f>100*VLOOKUP($A300,'2021'!$C$3:$G$385,AE$5,FALSE)</f>
        <v>44.108645753634299</v>
      </c>
    </row>
    <row r="301" spans="1:31" x14ac:dyDescent="0.3">
      <c r="A301" t="s">
        <v>263</v>
      </c>
      <c r="B301" t="str">
        <f>VLOOKUP(A301,class!A$1:B$455,2,FALSE)</f>
        <v>Shire District</v>
      </c>
      <c r="C301" t="str">
        <f>IF(B301="Shire District",VLOOKUP(A301,counties!A$2:B$271,2,FALSE),"")</f>
        <v>Lancashire</v>
      </c>
      <c r="D301" t="str">
        <f>VLOOKUP($A301,classifications!$A$3:$C$336,3,FALSE)</f>
        <v>Urban with Significant Rural</v>
      </c>
      <c r="E301" s="59">
        <f>VLOOKUP($A301,'2015'!$L$3:$P$385,E$5,FALSE)</f>
        <v>48.41</v>
      </c>
      <c r="F301" s="59">
        <f>VLOOKUP($A301,'2015'!$L$3:$P$385,F$5,FALSE)</f>
        <v>6.19</v>
      </c>
      <c r="G301" s="59">
        <f>100*VLOOKUP($A301,'2015'!$L$3:$P$385,G$5,FALSE)</f>
        <v>12.786614335881</v>
      </c>
      <c r="I301" s="59">
        <f>VLOOKUP($A301,'2016'!$L$3:$P$385,I$5,FALSE)</f>
        <v>48.69</v>
      </c>
      <c r="J301" s="59">
        <f>VLOOKUP($A301,'2016'!$L$3:$P$385,J$5,FALSE)</f>
        <v>5.94</v>
      </c>
      <c r="K301" s="59">
        <f>100*VLOOKUP($A301,'2016'!$L$3:$P$385,K$5,FALSE)</f>
        <v>12.1996303142329</v>
      </c>
      <c r="M301" s="59">
        <f>VLOOKUP($A301,'2017'!$L$3:$P$385,M$5,FALSE)</f>
        <v>49.18</v>
      </c>
      <c r="N301" s="59">
        <f>VLOOKUP($A301,'2017'!$L$3:$P$385,N$5,FALSE)</f>
        <v>6.14</v>
      </c>
      <c r="O301" s="59">
        <f>100*VLOOKUP($A301,'2017'!$L$3:$P$385,O$5,FALSE)</f>
        <v>12.4847498983327</v>
      </c>
      <c r="Q301" s="59">
        <f>VLOOKUP($A301,'2018'!$L$3:$P$385,Q$5,FALSE)</f>
        <v>49.38</v>
      </c>
      <c r="R301" s="59">
        <f>VLOOKUP($A301,'2018'!$L$3:$P$385,R$5,FALSE)</f>
        <v>5.59</v>
      </c>
      <c r="S301" s="59">
        <f>100*VLOOKUP($A301,'2018'!$L$3:$P$385,S$5,FALSE)</f>
        <v>11.3203726204941</v>
      </c>
      <c r="U301" s="59">
        <f>VLOOKUP($A301,'2019'!$L$3:$P$385,U$5,FALSE)</f>
        <v>49.65</v>
      </c>
      <c r="V301" s="59">
        <f>VLOOKUP($A301,'2019'!$L$3:$P$385,V$5,FALSE)</f>
        <v>5.2</v>
      </c>
      <c r="W301" s="59">
        <f>100*VLOOKUP($A301,'2019'!$L$3:$P$385,W$5,FALSE)</f>
        <v>10.473313192346401</v>
      </c>
      <c r="Y301" s="59">
        <f>VLOOKUP($A301,'2020'!$C$3:$G$385,Y$5,FALSE)</f>
        <v>50.24</v>
      </c>
      <c r="Z301" s="59">
        <f>VLOOKUP($A301,'2020'!$C$3:$G$385,Z$5,FALSE)</f>
        <v>5.42</v>
      </c>
      <c r="AA301" s="59">
        <f>100*VLOOKUP($A301,'2020'!$C$3:$G$385,AA$5,FALSE)</f>
        <v>10.7882165605096</v>
      </c>
      <c r="AC301" s="59">
        <f>VLOOKUP($A301,'2021'!$C$3:$G$385,AC$5,FALSE)</f>
        <v>50.65</v>
      </c>
      <c r="AD301" s="59">
        <f>VLOOKUP($A301,'2021'!$C$3:$G$385,AD$5,FALSE)</f>
        <v>5.32</v>
      </c>
      <c r="AE301" s="59">
        <f>100*VLOOKUP($A301,'2021'!$C$3:$G$385,AE$5,FALSE)</f>
        <v>10.5034550839092</v>
      </c>
    </row>
    <row r="302" spans="1:31" x14ac:dyDescent="0.3">
      <c r="A302" t="s">
        <v>108</v>
      </c>
      <c r="B302" t="str">
        <f>VLOOKUP(A302,class!A$1:B$455,2,FALSE)</f>
        <v>Shire District</v>
      </c>
      <c r="C302" t="str">
        <f>IF(B302="Shire District",VLOOKUP(A302,counties!A$2:B$271,2,FALSE),"")</f>
        <v>Lincolnshire</v>
      </c>
      <c r="D302" t="str">
        <f>VLOOKUP($A302,classifications!$A$3:$C$336,3,FALSE)</f>
        <v>Predominantly Rural</v>
      </c>
      <c r="E302" s="59">
        <f>VLOOKUP($A302,'2015'!$L$3:$P$385,E$5,FALSE)</f>
        <v>41.91</v>
      </c>
      <c r="F302" s="59">
        <f>VLOOKUP($A302,'2015'!$L$3:$P$385,F$5,FALSE)</f>
        <v>10.87</v>
      </c>
      <c r="G302" s="59">
        <f>100*VLOOKUP($A302,'2015'!$L$3:$P$385,G$5,FALSE)</f>
        <v>25.9365306609401</v>
      </c>
      <c r="I302" s="59">
        <f>VLOOKUP($A302,'2016'!$L$3:$P$385,I$5,FALSE)</f>
        <v>42.35</v>
      </c>
      <c r="J302" s="59">
        <f>VLOOKUP($A302,'2016'!$L$3:$P$385,J$5,FALSE)</f>
        <v>10.86</v>
      </c>
      <c r="K302" s="59">
        <f>100*VLOOKUP($A302,'2016'!$L$3:$P$385,K$5,FALSE)</f>
        <v>25.6434474616293</v>
      </c>
      <c r="M302" s="59">
        <f>VLOOKUP($A302,'2017'!$L$3:$P$385,M$5,FALSE)</f>
        <v>42.66</v>
      </c>
      <c r="N302" s="59">
        <f>VLOOKUP($A302,'2017'!$L$3:$P$385,N$5,FALSE)</f>
        <v>10.8</v>
      </c>
      <c r="O302" s="59">
        <f>100*VLOOKUP($A302,'2017'!$L$3:$P$385,O$5,FALSE)</f>
        <v>25.3164556962025</v>
      </c>
      <c r="Q302" s="59">
        <f>VLOOKUP($A302,'2018'!$L$3:$P$385,Q$5,FALSE)</f>
        <v>42.95</v>
      </c>
      <c r="R302" s="59">
        <f>VLOOKUP($A302,'2018'!$L$3:$P$385,R$5,FALSE)</f>
        <v>10.3</v>
      </c>
      <c r="S302" s="59">
        <f>100*VLOOKUP($A302,'2018'!$L$3:$P$385,S$5,FALSE)</f>
        <v>23.981373690337602</v>
      </c>
      <c r="U302" s="59">
        <f>VLOOKUP($A302,'2019'!$L$3:$P$385,U$5,FALSE)</f>
        <v>43.28</v>
      </c>
      <c r="V302" s="59">
        <f>VLOOKUP($A302,'2019'!$L$3:$P$385,V$5,FALSE)</f>
        <v>10.08</v>
      </c>
      <c r="W302" s="59">
        <f>100*VLOOKUP($A302,'2019'!$L$3:$P$385,W$5,FALSE)</f>
        <v>23.290203327171898</v>
      </c>
      <c r="Y302" s="59">
        <f>VLOOKUP($A302,'2020'!$C$3:$G$385,Y$5,FALSE)</f>
        <v>43.87</v>
      </c>
      <c r="Z302" s="59">
        <f>VLOOKUP($A302,'2020'!$C$3:$G$385,Z$5,FALSE)</f>
        <v>10.39</v>
      </c>
      <c r="AA302" s="59">
        <f>100*VLOOKUP($A302,'2020'!$C$3:$G$385,AA$5,FALSE)</f>
        <v>23.683610667882398</v>
      </c>
      <c r="AC302" s="59">
        <f>VLOOKUP($A302,'2021'!$C$3:$G$385,AC$5,FALSE)</f>
        <v>44.35</v>
      </c>
      <c r="AD302" s="59">
        <f>VLOOKUP($A302,'2021'!$C$3:$G$385,AD$5,FALSE)</f>
        <v>10.199999999999999</v>
      </c>
      <c r="AE302" s="59">
        <f>100*VLOOKUP($A302,'2021'!$C$3:$G$385,AE$5,FALSE)</f>
        <v>22.998872604284102</v>
      </c>
    </row>
    <row r="303" spans="1:31" x14ac:dyDescent="0.3">
      <c r="A303" t="s">
        <v>110</v>
      </c>
      <c r="B303" t="str">
        <f>VLOOKUP(A303,class!A$1:B$455,2,FALSE)</f>
        <v>Shire District</v>
      </c>
      <c r="C303" t="str">
        <f>IF(B303="Shire District",VLOOKUP(A303,counties!A$2:B$271,2,FALSE),"")</f>
        <v>Oxfordshire</v>
      </c>
      <c r="D303" t="str">
        <f>VLOOKUP($A303,classifications!$A$3:$C$336,3,FALSE)</f>
        <v>Predominantly Rural</v>
      </c>
      <c r="E303" s="59">
        <f>VLOOKUP($A303,'2015'!$L$3:$P$385,E$5,FALSE)</f>
        <v>46.61</v>
      </c>
      <c r="F303" s="59">
        <f>VLOOKUP($A303,'2015'!$L$3:$P$385,F$5,FALSE)</f>
        <v>12.88</v>
      </c>
      <c r="G303" s="59">
        <f>100*VLOOKUP($A303,'2015'!$L$3:$P$385,G$5,FALSE)</f>
        <v>27.633555031109204</v>
      </c>
      <c r="I303" s="59">
        <f>VLOOKUP($A303,'2016'!$L$3:$P$385,I$5,FALSE)</f>
        <v>47.01</v>
      </c>
      <c r="J303" s="59">
        <f>VLOOKUP($A303,'2016'!$L$3:$P$385,J$5,FALSE)</f>
        <v>12.32</v>
      </c>
      <c r="K303" s="59">
        <f>100*VLOOKUP($A303,'2016'!$L$3:$P$385,K$5,FALSE)</f>
        <v>26.207189959583101</v>
      </c>
      <c r="M303" s="59">
        <f>VLOOKUP($A303,'2017'!$L$3:$P$385,M$5,FALSE)</f>
        <v>47.48</v>
      </c>
      <c r="N303" s="59">
        <f>VLOOKUP($A303,'2017'!$L$3:$P$385,N$5,FALSE)</f>
        <v>12.3</v>
      </c>
      <c r="O303" s="59">
        <f>100*VLOOKUP($A303,'2017'!$L$3:$P$385,O$5,FALSE)</f>
        <v>25.905644481887101</v>
      </c>
      <c r="Q303" s="59">
        <f>VLOOKUP($A303,'2018'!$L$3:$P$385,Q$5,FALSE)</f>
        <v>48.07</v>
      </c>
      <c r="R303" s="59">
        <f>VLOOKUP($A303,'2018'!$L$3:$P$385,R$5,FALSE)</f>
        <v>11.23</v>
      </c>
      <c r="S303" s="59">
        <f>100*VLOOKUP($A303,'2018'!$L$3:$P$385,S$5,FALSE)</f>
        <v>23.3617640940295</v>
      </c>
      <c r="U303" s="59">
        <f>VLOOKUP($A303,'2019'!$L$3:$P$385,U$5,FALSE)</f>
        <v>48.58</v>
      </c>
      <c r="V303" s="59">
        <f>VLOOKUP($A303,'2019'!$L$3:$P$385,V$5,FALSE)</f>
        <v>10.64</v>
      </c>
      <c r="W303" s="59">
        <f>100*VLOOKUP($A303,'2019'!$L$3:$P$385,W$5,FALSE)</f>
        <v>21.902017291066301</v>
      </c>
      <c r="Y303" s="59">
        <f>VLOOKUP($A303,'2020'!$C$3:$G$385,Y$5,FALSE)</f>
        <v>49.77</v>
      </c>
      <c r="Z303" s="59">
        <f>VLOOKUP($A303,'2020'!$C$3:$G$385,Z$5,FALSE)</f>
        <v>11.46</v>
      </c>
      <c r="AA303" s="59">
        <f>100*VLOOKUP($A303,'2020'!$C$3:$G$385,AA$5,FALSE)</f>
        <v>23.025919228450899</v>
      </c>
      <c r="AC303" s="59">
        <f>VLOOKUP($A303,'2021'!$C$3:$G$385,AC$5,FALSE)</f>
        <v>50.88</v>
      </c>
      <c r="AD303" s="59">
        <f>VLOOKUP($A303,'2021'!$C$3:$G$385,AD$5,FALSE)</f>
        <v>11.83</v>
      </c>
      <c r="AE303" s="59">
        <f>100*VLOOKUP($A303,'2021'!$C$3:$G$385,AE$5,FALSE)</f>
        <v>23.250786163522001</v>
      </c>
    </row>
    <row r="304" spans="1:31" x14ac:dyDescent="0.3">
      <c r="A304" t="s">
        <v>111</v>
      </c>
      <c r="B304" t="str">
        <f>VLOOKUP(A304,class!A$1:B$455,2,FALSE)</f>
        <v>Shire District</v>
      </c>
      <c r="C304" t="str">
        <f>IF(B304="Shire District",VLOOKUP(A304,counties!A$2:B$271,2,FALSE),"")</f>
        <v>Suffolk</v>
      </c>
      <c r="D304" t="str">
        <f>VLOOKUP($A304,classifications!$A$3:$C$336,3,FALSE)</f>
        <v>Predominantly Rural</v>
      </c>
      <c r="E304" s="59">
        <f>VLOOKUP($A304,'2015'!$L$3:$P$385,E$5,FALSE)</f>
        <v>76.98</v>
      </c>
      <c r="F304" s="59">
        <f>VLOOKUP($A304,'2015'!$L$3:$P$385,F$5,FALSE)</f>
        <v>25.63</v>
      </c>
      <c r="G304" s="59">
        <f>100*VLOOKUP($A304,'2015'!$L$3:$P$385,G$5,FALSE)</f>
        <v>33.294362171992695</v>
      </c>
      <c r="I304" s="59">
        <f>VLOOKUP($A304,'2016'!$L$3:$P$385,I$5,FALSE)</f>
        <v>77.64</v>
      </c>
      <c r="J304" s="59">
        <f>VLOOKUP($A304,'2016'!$L$3:$P$385,J$5,FALSE)</f>
        <v>25.73</v>
      </c>
      <c r="K304" s="59">
        <f>100*VLOOKUP($A304,'2016'!$L$3:$P$385,K$5,FALSE)</f>
        <v>33.1401339515714</v>
      </c>
      <c r="M304" s="59">
        <f>VLOOKUP($A304,'2017'!$L$3:$P$385,M$5,FALSE)</f>
        <v>78.03</v>
      </c>
      <c r="N304" s="59">
        <f>VLOOKUP($A304,'2017'!$L$3:$P$385,N$5,FALSE)</f>
        <v>25.54</v>
      </c>
      <c r="O304" s="59">
        <f>100*VLOOKUP($A304,'2017'!$L$3:$P$385,O$5,FALSE)</f>
        <v>32.731000897090901</v>
      </c>
      <c r="Q304" s="59">
        <f>VLOOKUP($A304,'2018'!$L$3:$P$385,Q$5,FALSE)</f>
        <v>78.58</v>
      </c>
      <c r="R304" s="59">
        <f>VLOOKUP($A304,'2018'!$L$3:$P$385,R$5,FALSE)</f>
        <v>25.04</v>
      </c>
      <c r="S304" s="59">
        <f>100*VLOOKUP($A304,'2018'!$L$3:$P$385,S$5,FALSE)</f>
        <v>31.865614660218899</v>
      </c>
      <c r="U304" s="59">
        <f>VLOOKUP($A304,'2019'!$L$3:$P$385,U$5,FALSE)</f>
        <v>79.349999999999994</v>
      </c>
      <c r="V304" s="59">
        <f>VLOOKUP($A304,'2019'!$L$3:$P$385,V$5,FALSE)</f>
        <v>25.26</v>
      </c>
      <c r="W304" s="59">
        <f>100*VLOOKUP($A304,'2019'!$L$3:$P$385,W$5,FALSE)</f>
        <v>31.833648393194704</v>
      </c>
      <c r="Y304" s="59">
        <f>VLOOKUP($A304,'2020'!$C$3:$G$385,Y$5,FALSE)</f>
        <v>80.150000000000006</v>
      </c>
      <c r="Z304" s="59">
        <f>VLOOKUP($A304,'2020'!$C$3:$G$385,Z$5,FALSE)</f>
        <v>25.6</v>
      </c>
      <c r="AA304" s="59">
        <f>100*VLOOKUP($A304,'2020'!$C$3:$G$385,AA$5,FALSE)</f>
        <v>31.9401122894573</v>
      </c>
      <c r="AC304" s="59">
        <f>VLOOKUP($A304,'2021'!$C$3:$G$385,AC$5,FALSE)</f>
        <v>81.209999999999994</v>
      </c>
      <c r="AD304" s="59">
        <f>VLOOKUP($A304,'2021'!$C$3:$G$385,AD$5,FALSE)</f>
        <v>26</v>
      </c>
      <c r="AE304" s="59">
        <f>100*VLOOKUP($A304,'2021'!$C$3:$G$385,AE$5,FALSE)</f>
        <v>32.0157616057136</v>
      </c>
    </row>
    <row r="305" spans="1:31" x14ac:dyDescent="0.3">
      <c r="A305" t="s">
        <v>392</v>
      </c>
      <c r="B305" t="str">
        <f>VLOOKUP(A305,class!A$1:B$455,2,FALSE)</f>
        <v>London Borough</v>
      </c>
      <c r="C305" t="str">
        <f>IF(B305="Shire District",VLOOKUP(A305,counties!A$2:B$271,2,FALSE),"")</f>
        <v/>
      </c>
      <c r="D305" t="str">
        <f>VLOOKUP($A305,classifications!$A$3:$C$336,3,FALSE)</f>
        <v>Predominantly Urban</v>
      </c>
      <c r="E305" s="59">
        <f>VLOOKUP($A305,'2015'!$L$3:$P$385,E$5,FALSE)</f>
        <v>123.65</v>
      </c>
      <c r="F305" s="59">
        <f>VLOOKUP($A305,'2015'!$L$3:$P$385,F$5,FALSE)</f>
        <v>36.28</v>
      </c>
      <c r="G305" s="59">
        <f>100*VLOOKUP($A305,'2015'!$L$3:$P$385,G$5,FALSE)</f>
        <v>29.340881520420499</v>
      </c>
      <c r="I305" s="59">
        <f>VLOOKUP($A305,'2016'!$L$3:$P$385,I$5,FALSE)</f>
        <v>124.41</v>
      </c>
      <c r="J305" s="59">
        <f>VLOOKUP($A305,'2016'!$L$3:$P$385,J$5,FALSE)</f>
        <v>37.18</v>
      </c>
      <c r="K305" s="59">
        <f>100*VLOOKUP($A305,'2016'!$L$3:$P$385,K$5,FALSE)</f>
        <v>29.885057471264396</v>
      </c>
      <c r="M305" s="59">
        <f>VLOOKUP($A305,'2017'!$L$3:$P$385,M$5,FALSE)</f>
        <v>125.46</v>
      </c>
      <c r="N305" s="59">
        <f>VLOOKUP($A305,'2017'!$L$3:$P$385,N$5,FALSE)</f>
        <v>38.47</v>
      </c>
      <c r="O305" s="59">
        <f>100*VLOOKUP($A305,'2017'!$L$3:$P$385,O$5,FALSE)</f>
        <v>30.663159572772198</v>
      </c>
      <c r="Q305" s="59">
        <f>VLOOKUP($A305,'2018'!$L$3:$P$385,Q$5,FALSE)</f>
        <v>126.7</v>
      </c>
      <c r="R305" s="59">
        <f>VLOOKUP($A305,'2018'!$L$3:$P$385,R$5,FALSE)</f>
        <v>39.950000000000003</v>
      </c>
      <c r="S305" s="59">
        <f>100*VLOOKUP($A305,'2018'!$L$3:$P$385,S$5,FALSE)</f>
        <v>31.531176006314098</v>
      </c>
      <c r="U305" s="59">
        <f>VLOOKUP($A305,'2019'!$L$3:$P$385,U$5,FALSE)</f>
        <v>127.34</v>
      </c>
      <c r="V305" s="59">
        <f>VLOOKUP($A305,'2019'!$L$3:$P$385,V$5,FALSE)</f>
        <v>40.450000000000003</v>
      </c>
      <c r="W305" s="59">
        <f>100*VLOOKUP($A305,'2019'!$L$3:$P$385,W$5,FALSE)</f>
        <v>31.765352599340304</v>
      </c>
      <c r="Y305" s="59">
        <f>VLOOKUP($A305,'2020'!$C$3:$G$385,Y$5,FALSE)</f>
        <v>128.52000000000001</v>
      </c>
      <c r="Z305" s="59">
        <f>VLOOKUP($A305,'2020'!$C$3:$G$385,Z$5,FALSE)</f>
        <v>41.35</v>
      </c>
      <c r="AA305" s="59">
        <f>100*VLOOKUP($A305,'2020'!$C$3:$G$385,AA$5,FALSE)</f>
        <v>32.173980703392502</v>
      </c>
      <c r="AC305" s="59">
        <f>VLOOKUP($A305,'2021'!$C$3:$G$385,AC$5,FALSE)</f>
        <v>128.94999999999999</v>
      </c>
      <c r="AD305" s="59">
        <f>VLOOKUP($A305,'2021'!$C$3:$G$385,AD$5,FALSE)</f>
        <v>42.58</v>
      </c>
      <c r="AE305" s="59">
        <f>100*VLOOKUP($A305,'2021'!$C$3:$G$385,AE$5,FALSE)</f>
        <v>33.020550601008097</v>
      </c>
    </row>
    <row r="306" spans="1:31" x14ac:dyDescent="0.3">
      <c r="A306" t="s">
        <v>333</v>
      </c>
      <c r="B306" t="str">
        <f>VLOOKUP(A306,class!A$1:B$455,2,FALSE)</f>
        <v>Metropolitan District</v>
      </c>
      <c r="C306" t="str">
        <f>IF(B306="Shire District",VLOOKUP(A306,counties!A$2:B$271,2,FALSE),"")</f>
        <v/>
      </c>
      <c r="D306" t="str">
        <f>VLOOKUP($A306,classifications!$A$3:$C$336,3,FALSE)</f>
        <v>Predominantly Urban</v>
      </c>
      <c r="E306" s="59">
        <f>VLOOKUP($A306,'2015'!$L$3:$P$385,E$5,FALSE)</f>
        <v>141.58000000000001</v>
      </c>
      <c r="F306" s="59">
        <f>VLOOKUP($A306,'2015'!$L$3:$P$385,F$5,FALSE)</f>
        <v>6.03</v>
      </c>
      <c r="G306" s="59">
        <f>100*VLOOKUP($A306,'2015'!$L$3:$P$385,G$5,FALSE)</f>
        <v>4.2590761406978404</v>
      </c>
      <c r="I306" s="59">
        <f>VLOOKUP($A306,'2016'!$L$3:$P$385,I$5,FALSE)</f>
        <v>142.31</v>
      </c>
      <c r="J306" s="59">
        <f>VLOOKUP($A306,'2016'!$L$3:$P$385,J$5,FALSE)</f>
        <v>5.25</v>
      </c>
      <c r="K306" s="59">
        <f>100*VLOOKUP($A306,'2016'!$L$3:$P$385,K$5,FALSE)</f>
        <v>3.6891293654697503</v>
      </c>
      <c r="M306" s="59">
        <f>VLOOKUP($A306,'2017'!$L$3:$P$385,M$5,FALSE)</f>
        <v>143.21</v>
      </c>
      <c r="N306" s="59">
        <f>VLOOKUP($A306,'2017'!$L$3:$P$385,N$5,FALSE)</f>
        <v>4.95</v>
      </c>
      <c r="O306" s="59">
        <f>100*VLOOKUP($A306,'2017'!$L$3:$P$385,O$5,FALSE)</f>
        <v>3.4564625375323001</v>
      </c>
      <c r="Q306" s="59">
        <f>VLOOKUP($A306,'2018'!$L$3:$P$385,Q$5,FALSE)</f>
        <v>144.05000000000001</v>
      </c>
      <c r="R306" s="59">
        <f>VLOOKUP($A306,'2018'!$L$3:$P$385,R$5,FALSE)</f>
        <v>3.57</v>
      </c>
      <c r="S306" s="59">
        <f>100*VLOOKUP($A306,'2018'!$L$3:$P$385,S$5,FALSE)</f>
        <v>2.4783061437001002</v>
      </c>
      <c r="U306" s="59">
        <f>VLOOKUP($A306,'2019'!$L$3:$P$385,U$5,FALSE)</f>
        <v>145.44999999999999</v>
      </c>
      <c r="V306" s="59">
        <f>VLOOKUP($A306,'2019'!$L$3:$P$385,V$5,FALSE)</f>
        <v>3.26</v>
      </c>
      <c r="W306" s="59">
        <f>100*VLOOKUP($A306,'2019'!$L$3:$P$385,W$5,FALSE)</f>
        <v>2.2413200412512899</v>
      </c>
      <c r="Y306" s="59">
        <f>VLOOKUP($A306,'2020'!$C$3:$G$385,Y$5,FALSE)</f>
        <v>147.11000000000001</v>
      </c>
      <c r="Z306" s="59">
        <f>VLOOKUP($A306,'2020'!$C$3:$G$385,Z$5,FALSE)</f>
        <v>4.07</v>
      </c>
      <c r="AA306" s="59">
        <f>100*VLOOKUP($A306,'2020'!$C$3:$G$385,AA$5,FALSE)</f>
        <v>2.7666372102508299</v>
      </c>
      <c r="AC306" s="59">
        <f>VLOOKUP($A306,'2021'!$C$3:$G$385,AC$5,FALSE)</f>
        <v>148.71</v>
      </c>
      <c r="AD306" s="59">
        <f>VLOOKUP($A306,'2021'!$C$3:$G$385,AD$5,FALSE)</f>
        <v>4.49</v>
      </c>
      <c r="AE306" s="59">
        <f>100*VLOOKUP($A306,'2021'!$C$3:$G$385,AE$5,FALSE)</f>
        <v>3.01929930737677</v>
      </c>
    </row>
    <row r="307" spans="1:31" x14ac:dyDescent="0.3">
      <c r="A307" t="s">
        <v>184</v>
      </c>
      <c r="B307" t="str">
        <f>VLOOKUP(A307,class!A$1:B$455,2,FALSE)</f>
        <v>Unitary Authority</v>
      </c>
      <c r="C307" t="str">
        <f>IF(B307="Shire District",VLOOKUP(A307,counties!A$2:B$271,2,FALSE),"")</f>
        <v/>
      </c>
      <c r="D307" t="str">
        <f>VLOOKUP($A307,classifications!$A$3:$C$336,3,FALSE)</f>
        <v>Predominantly Rural</v>
      </c>
      <c r="E307" s="59">
        <f>VLOOKUP($A307,'2015'!$L$3:$P$385,E$5,FALSE)</f>
        <v>210.24</v>
      </c>
      <c r="F307" s="59">
        <f>VLOOKUP($A307,'2015'!$L$3:$P$385,F$5,FALSE)</f>
        <v>69.040000000000006</v>
      </c>
      <c r="G307" s="59">
        <f>100*VLOOKUP($A307,'2015'!$L$3:$P$385,G$5,FALSE)</f>
        <v>32.838660578386602</v>
      </c>
      <c r="I307" s="59">
        <f>VLOOKUP($A307,'2016'!$L$3:$P$385,I$5,FALSE)</f>
        <v>212.44</v>
      </c>
      <c r="J307" s="59">
        <f>VLOOKUP($A307,'2016'!$L$3:$P$385,J$5,FALSE)</f>
        <v>66.5</v>
      </c>
      <c r="K307" s="59">
        <f>100*VLOOKUP($A307,'2016'!$L$3:$P$385,K$5,FALSE)</f>
        <v>31.302956128789301</v>
      </c>
      <c r="M307" s="59">
        <f>VLOOKUP($A307,'2017'!$L$3:$P$385,M$5,FALSE)</f>
        <v>214.85</v>
      </c>
      <c r="N307" s="59">
        <f>VLOOKUP($A307,'2017'!$L$3:$P$385,N$5,FALSE)</f>
        <v>66.47</v>
      </c>
      <c r="O307" s="59">
        <f>100*VLOOKUP($A307,'2017'!$L$3:$P$385,O$5,FALSE)</f>
        <v>30.937863625785401</v>
      </c>
      <c r="Q307" s="59">
        <f>VLOOKUP($A307,'2018'!$L$3:$P$385,Q$5,FALSE)</f>
        <v>217.35</v>
      </c>
      <c r="R307" s="59">
        <f>VLOOKUP($A307,'2018'!$L$3:$P$385,R$5,FALSE)</f>
        <v>65.36</v>
      </c>
      <c r="S307" s="59">
        <f>100*VLOOKUP($A307,'2018'!$L$3:$P$385,S$5,FALSE)</f>
        <v>30.071313549574402</v>
      </c>
      <c r="U307" s="59">
        <f>VLOOKUP($A307,'2019'!$L$3:$P$385,U$5,FALSE)</f>
        <v>219.89</v>
      </c>
      <c r="V307" s="59">
        <f>VLOOKUP($A307,'2019'!$L$3:$P$385,V$5,FALSE)</f>
        <v>65.37</v>
      </c>
      <c r="W307" s="59">
        <f>100*VLOOKUP($A307,'2019'!$L$3:$P$385,W$5,FALSE)</f>
        <v>29.728500613943297</v>
      </c>
      <c r="Y307" s="59">
        <f>VLOOKUP($A307,'2020'!$C$3:$G$385,Y$5,FALSE)</f>
        <v>223.02</v>
      </c>
      <c r="Z307" s="59">
        <f>VLOOKUP($A307,'2020'!$C$3:$G$385,Z$5,FALSE)</f>
        <v>66.89</v>
      </c>
      <c r="AA307" s="59">
        <f>100*VLOOKUP($A307,'2020'!$C$3:$G$385,AA$5,FALSE)</f>
        <v>29.992825755537599</v>
      </c>
      <c r="AC307" s="59">
        <f>VLOOKUP($A307,'2021'!$C$3:$G$385,AC$5,FALSE)</f>
        <v>225.16</v>
      </c>
      <c r="AD307" s="59">
        <f>VLOOKUP($A307,'2021'!$C$3:$G$385,AD$5,FALSE)</f>
        <v>67.17</v>
      </c>
      <c r="AE307" s="59">
        <f>100*VLOOKUP($A307,'2021'!$C$3:$G$385,AE$5,FALSE)</f>
        <v>29.832119381772998</v>
      </c>
    </row>
    <row r="308" spans="1:31" x14ac:dyDescent="0.3">
      <c r="A308" t="s">
        <v>233</v>
      </c>
      <c r="B308" t="str">
        <f>VLOOKUP(A308,class!A$1:B$455,2,FALSE)</f>
        <v>Shire District</v>
      </c>
      <c r="C308" t="str">
        <f>IF(B308="Shire District",VLOOKUP(A308,counties!A$2:B$271,2,FALSE),"")</f>
        <v>Hampshire</v>
      </c>
      <c r="D308" t="str">
        <f>VLOOKUP($A308,classifications!$A$3:$C$336,3,FALSE)</f>
        <v>Predominantly Rural</v>
      </c>
      <c r="E308" s="59">
        <f>VLOOKUP($A308,'2015'!$L$3:$P$385,E$5,FALSE)</f>
        <v>50.62</v>
      </c>
      <c r="F308" s="59">
        <f>VLOOKUP($A308,'2015'!$L$3:$P$385,F$5,FALSE)</f>
        <v>11.71</v>
      </c>
      <c r="G308" s="59">
        <f>100*VLOOKUP($A308,'2015'!$L$3:$P$385,G$5,FALSE)</f>
        <v>23.133148952982999</v>
      </c>
      <c r="I308" s="59">
        <f>VLOOKUP($A308,'2016'!$L$3:$P$385,I$5,FALSE)</f>
        <v>50.95</v>
      </c>
      <c r="J308" s="59">
        <f>VLOOKUP($A308,'2016'!$L$3:$P$385,J$5,FALSE)</f>
        <v>10.99</v>
      </c>
      <c r="K308" s="59">
        <f>100*VLOOKUP($A308,'2016'!$L$3:$P$385,K$5,FALSE)</f>
        <v>21.570166830225702</v>
      </c>
      <c r="M308" s="59">
        <f>VLOOKUP($A308,'2017'!$L$3:$P$385,M$5,FALSE)</f>
        <v>51.68</v>
      </c>
      <c r="N308" s="59">
        <f>VLOOKUP($A308,'2017'!$L$3:$P$385,N$5,FALSE)</f>
        <v>11.01</v>
      </c>
      <c r="O308" s="59">
        <f>100*VLOOKUP($A308,'2017'!$L$3:$P$385,O$5,FALSE)</f>
        <v>21.304179566563501</v>
      </c>
      <c r="Q308" s="59">
        <f>VLOOKUP($A308,'2018'!$L$3:$P$385,Q$5,FALSE)</f>
        <v>52.26</v>
      </c>
      <c r="R308" s="59">
        <f>VLOOKUP($A308,'2018'!$L$3:$P$385,R$5,FALSE)</f>
        <v>10.86</v>
      </c>
      <c r="S308" s="59">
        <f>100*VLOOKUP($A308,'2018'!$L$3:$P$385,S$5,FALSE)</f>
        <v>20.780711825487899</v>
      </c>
      <c r="U308" s="59">
        <f>VLOOKUP($A308,'2019'!$L$3:$P$385,U$5,FALSE)</f>
        <v>53.26</v>
      </c>
      <c r="V308" s="59">
        <f>VLOOKUP($A308,'2019'!$L$3:$P$385,V$5,FALSE)</f>
        <v>10.83</v>
      </c>
      <c r="W308" s="59">
        <f>100*VLOOKUP($A308,'2019'!$L$3:$P$385,W$5,FALSE)</f>
        <v>20.334209538114902</v>
      </c>
      <c r="Y308" s="59">
        <f>VLOOKUP($A308,'2020'!$C$3:$G$385,Y$5,FALSE)</f>
        <v>53.95</v>
      </c>
      <c r="Z308" s="59">
        <f>VLOOKUP($A308,'2020'!$C$3:$G$385,Z$5,FALSE)</f>
        <v>10.99</v>
      </c>
      <c r="AA308" s="59">
        <f>100*VLOOKUP($A308,'2020'!$C$3:$G$385,AA$5,FALSE)</f>
        <v>20.370713623725699</v>
      </c>
      <c r="AC308" s="59">
        <f>VLOOKUP($A308,'2021'!$C$3:$G$385,AC$5,FALSE)</f>
        <v>54.59</v>
      </c>
      <c r="AD308" s="59">
        <f>VLOOKUP($A308,'2021'!$C$3:$G$385,AD$5,FALSE)</f>
        <v>10.93</v>
      </c>
      <c r="AE308" s="59">
        <f>100*VLOOKUP($A308,'2021'!$C$3:$G$385,AE$5,FALSE)</f>
        <v>20.021982047994101</v>
      </c>
    </row>
    <row r="309" spans="1:31" x14ac:dyDescent="0.3">
      <c r="A309" t="s">
        <v>176</v>
      </c>
      <c r="B309" t="str">
        <f>VLOOKUP(A309,class!A$1:B$455,2,FALSE)</f>
        <v>Unitary Authority</v>
      </c>
      <c r="C309" t="str">
        <f>IF(B309="Shire District",VLOOKUP(A309,counties!A$2:B$271,2,FALSE),"")</f>
        <v/>
      </c>
      <c r="D309" t="str">
        <f>VLOOKUP($A309,classifications!$A$3:$C$336,3,FALSE)</f>
        <v>Predominantly Urban</v>
      </c>
      <c r="E309" s="59">
        <f>VLOOKUP($A309,'2015'!$L$3:$P$385,E$5,FALSE)</f>
        <v>62.58</v>
      </c>
      <c r="F309" s="59">
        <f>VLOOKUP($A309,'2015'!$L$3:$P$385,F$5,FALSE)</f>
        <v>8.24</v>
      </c>
      <c r="G309" s="59">
        <f>100*VLOOKUP($A309,'2015'!$L$3:$P$385,G$5,FALSE)</f>
        <v>13.1671460530521</v>
      </c>
      <c r="I309" s="59">
        <f>VLOOKUP($A309,'2016'!$L$3:$P$385,I$5,FALSE)</f>
        <v>63.3</v>
      </c>
      <c r="J309" s="59">
        <f>VLOOKUP($A309,'2016'!$L$3:$P$385,J$5,FALSE)</f>
        <v>8.2899999999999991</v>
      </c>
      <c r="K309" s="59">
        <f>100*VLOOKUP($A309,'2016'!$L$3:$P$385,K$5,FALSE)</f>
        <v>13.096366508688801</v>
      </c>
      <c r="M309" s="59">
        <f>VLOOKUP($A309,'2017'!$L$3:$P$385,M$5,FALSE)</f>
        <v>63.79</v>
      </c>
      <c r="N309" s="59">
        <f>VLOOKUP($A309,'2017'!$L$3:$P$385,N$5,FALSE)</f>
        <v>8.48</v>
      </c>
      <c r="O309" s="59">
        <f>100*VLOOKUP($A309,'2017'!$L$3:$P$385,O$5,FALSE)</f>
        <v>13.293619689606501</v>
      </c>
      <c r="Q309" s="59">
        <f>VLOOKUP($A309,'2018'!$L$3:$P$385,Q$5,FALSE)</f>
        <v>64.319999999999993</v>
      </c>
      <c r="R309" s="59">
        <f>VLOOKUP($A309,'2018'!$L$3:$P$385,R$5,FALSE)</f>
        <v>8.7799999999999994</v>
      </c>
      <c r="S309" s="59">
        <f>100*VLOOKUP($A309,'2018'!$L$3:$P$385,S$5,FALSE)</f>
        <v>13.6504975124378</v>
      </c>
      <c r="U309" s="59">
        <f>VLOOKUP($A309,'2019'!$L$3:$P$385,U$5,FALSE)</f>
        <v>64.88</v>
      </c>
      <c r="V309" s="59">
        <f>VLOOKUP($A309,'2019'!$L$3:$P$385,V$5,FALSE)</f>
        <v>9.14</v>
      </c>
      <c r="W309" s="59">
        <f>100*VLOOKUP($A309,'2019'!$L$3:$P$385,W$5,FALSE)</f>
        <v>14.0875462392109</v>
      </c>
      <c r="Y309" s="59">
        <f>VLOOKUP($A309,'2020'!$C$3:$G$385,Y$5,FALSE)</f>
        <v>65.2</v>
      </c>
      <c r="Z309" s="59">
        <f>VLOOKUP($A309,'2020'!$C$3:$G$385,Z$5,FALSE)</f>
        <v>9.1199999999999992</v>
      </c>
      <c r="AA309" s="59">
        <f>100*VLOOKUP($A309,'2020'!$C$3:$G$385,AA$5,FALSE)</f>
        <v>13.987730061349701</v>
      </c>
      <c r="AC309" s="59">
        <f>VLOOKUP($A309,'2021'!$C$3:$G$385,AC$5,FALSE)</f>
        <v>65.59</v>
      </c>
      <c r="AD309" s="59">
        <f>VLOOKUP($A309,'2021'!$C$3:$G$385,AD$5,FALSE)</f>
        <v>9.4499999999999993</v>
      </c>
      <c r="AE309" s="59">
        <f>100*VLOOKUP($A309,'2021'!$C$3:$G$385,AE$5,FALSE)</f>
        <v>14.407684098185699</v>
      </c>
    </row>
    <row r="310" spans="1:31" x14ac:dyDescent="0.3">
      <c r="A310" t="s">
        <v>338</v>
      </c>
      <c r="B310" t="str">
        <f>VLOOKUP(A310,class!A$1:B$455,2,FALSE)</f>
        <v>Metropolitan District</v>
      </c>
      <c r="C310" t="str">
        <f>IF(B310="Shire District",VLOOKUP(A310,counties!A$2:B$271,2,FALSE),"")</f>
        <v/>
      </c>
      <c r="D310" t="str">
        <f>VLOOKUP($A310,classifications!$A$3:$C$336,3,FALSE)</f>
        <v>Predominantly Urban</v>
      </c>
      <c r="E310" s="59">
        <f>VLOOKUP($A310,'2015'!$L$3:$P$385,E$5,FALSE)</f>
        <v>146.94</v>
      </c>
      <c r="F310" s="59">
        <f>VLOOKUP($A310,'2015'!$L$3:$P$385,F$5,FALSE)</f>
        <v>7.18</v>
      </c>
      <c r="G310" s="59">
        <f>100*VLOOKUP($A310,'2015'!$L$3:$P$385,G$5,FALSE)</f>
        <v>4.8863481693208106</v>
      </c>
      <c r="I310" s="59">
        <f>VLOOKUP($A310,'2016'!$L$3:$P$385,I$5,FALSE)</f>
        <v>147.43</v>
      </c>
      <c r="J310" s="59">
        <f>VLOOKUP($A310,'2016'!$L$3:$P$385,J$5,FALSE)</f>
        <v>7.28</v>
      </c>
      <c r="K310" s="59">
        <f>100*VLOOKUP($A310,'2016'!$L$3:$P$385,K$5,FALSE)</f>
        <v>4.9379366479006999</v>
      </c>
      <c r="M310" s="59">
        <f>VLOOKUP($A310,'2017'!$L$3:$P$385,M$5,FALSE)</f>
        <v>147.76</v>
      </c>
      <c r="N310" s="59">
        <f>VLOOKUP($A310,'2017'!$L$3:$P$385,N$5,FALSE)</f>
        <v>6.95</v>
      </c>
      <c r="O310" s="59">
        <f>100*VLOOKUP($A310,'2017'!$L$3:$P$385,O$5,FALSE)</f>
        <v>4.7035733622089895</v>
      </c>
      <c r="Q310" s="59">
        <f>VLOOKUP($A310,'2018'!$L$3:$P$385,Q$5,FALSE)</f>
        <v>148.27000000000001</v>
      </c>
      <c r="R310" s="59">
        <f>VLOOKUP($A310,'2018'!$L$3:$P$385,R$5,FALSE)</f>
        <v>6.91</v>
      </c>
      <c r="S310" s="59">
        <f>100*VLOOKUP($A310,'2018'!$L$3:$P$385,S$5,FALSE)</f>
        <v>4.6604168071760999</v>
      </c>
      <c r="U310" s="59">
        <f>VLOOKUP($A310,'2019'!$L$3:$P$385,U$5,FALSE)</f>
        <v>148.86000000000001</v>
      </c>
      <c r="V310" s="59">
        <f>VLOOKUP($A310,'2019'!$L$3:$P$385,V$5,FALSE)</f>
        <v>6.76</v>
      </c>
      <c r="W310" s="59">
        <f>100*VLOOKUP($A310,'2019'!$L$3:$P$385,W$5,FALSE)</f>
        <v>4.5411796318688697</v>
      </c>
      <c r="Y310" s="59">
        <f>VLOOKUP($A310,'2020'!$C$3:$G$385,Y$5,FALSE)</f>
        <v>149.46</v>
      </c>
      <c r="Z310" s="59">
        <f>VLOOKUP($A310,'2020'!$C$3:$G$385,Z$5,FALSE)</f>
        <v>6.87</v>
      </c>
      <c r="AA310" s="59">
        <f>100*VLOOKUP($A310,'2020'!$C$3:$G$385,AA$5,FALSE)</f>
        <v>4.5965475712565196</v>
      </c>
      <c r="AC310" s="59">
        <f>VLOOKUP($A310,'2021'!$C$3:$G$385,AC$5,FALSE)</f>
        <v>149.87</v>
      </c>
      <c r="AD310" s="59">
        <f>VLOOKUP($A310,'2021'!$C$3:$G$385,AD$5,FALSE)</f>
        <v>6.65</v>
      </c>
      <c r="AE310" s="59">
        <f>100*VLOOKUP($A310,'2021'!$C$3:$G$385,AE$5,FALSE)</f>
        <v>4.4371788883699201</v>
      </c>
    </row>
    <row r="311" spans="1:31" x14ac:dyDescent="0.3">
      <c r="A311" t="s">
        <v>311</v>
      </c>
      <c r="B311" t="str">
        <f>VLOOKUP(A311,class!A$1:B$455,2,FALSE)</f>
        <v>Shire District</v>
      </c>
      <c r="C311" t="str">
        <f>IF(B311="Shire District",VLOOKUP(A311,counties!A$2:B$271,2,FALSE),"")</f>
        <v>Surrey</v>
      </c>
      <c r="D311" t="str">
        <f>VLOOKUP($A311,classifications!$A$3:$C$336,3,FALSE)</f>
        <v>Predominantly Urban</v>
      </c>
      <c r="E311" s="59">
        <f>VLOOKUP($A311,'2015'!$L$3:$P$385,E$5,FALSE)</f>
        <v>41.56</v>
      </c>
      <c r="F311" s="59">
        <f>VLOOKUP($A311,'2015'!$L$3:$P$385,F$5,FALSE)</f>
        <v>6.41</v>
      </c>
      <c r="G311" s="59">
        <f>100*VLOOKUP($A311,'2015'!$L$3:$P$385,G$5,FALSE)</f>
        <v>15.423484119345501</v>
      </c>
      <c r="I311" s="59">
        <f>VLOOKUP($A311,'2016'!$L$3:$P$385,I$5,FALSE)</f>
        <v>41.99</v>
      </c>
      <c r="J311" s="59">
        <f>VLOOKUP($A311,'2016'!$L$3:$P$385,J$5,FALSE)</f>
        <v>6.34</v>
      </c>
      <c r="K311" s="59">
        <f>100*VLOOKUP($A311,'2016'!$L$3:$P$385,K$5,FALSE)</f>
        <v>15.098833055489399</v>
      </c>
      <c r="M311" s="59">
        <f>VLOOKUP($A311,'2017'!$L$3:$P$385,M$5,FALSE)</f>
        <v>42.44</v>
      </c>
      <c r="N311" s="59">
        <f>VLOOKUP($A311,'2017'!$L$3:$P$385,N$5,FALSE)</f>
        <v>6.59</v>
      </c>
      <c r="O311" s="59">
        <f>100*VLOOKUP($A311,'2017'!$L$3:$P$385,O$5,FALSE)</f>
        <v>15.527803958529701</v>
      </c>
      <c r="Q311" s="59">
        <f>VLOOKUP($A311,'2018'!$L$3:$P$385,Q$5,FALSE)</f>
        <v>42.65</v>
      </c>
      <c r="R311" s="59">
        <f>VLOOKUP($A311,'2018'!$L$3:$P$385,R$5,FALSE)</f>
        <v>6.74</v>
      </c>
      <c r="S311" s="59">
        <f>100*VLOOKUP($A311,'2018'!$L$3:$P$385,S$5,FALSE)</f>
        <v>15.803048065650598</v>
      </c>
      <c r="U311" s="59">
        <f>VLOOKUP($A311,'2019'!$L$3:$P$385,U$5,FALSE)</f>
        <v>42.93</v>
      </c>
      <c r="V311" s="59">
        <f>VLOOKUP($A311,'2019'!$L$3:$P$385,V$5,FALSE)</f>
        <v>6.78</v>
      </c>
      <c r="W311" s="59">
        <f>100*VLOOKUP($A311,'2019'!$L$3:$P$385,W$5,FALSE)</f>
        <v>15.793151642208199</v>
      </c>
      <c r="Y311" s="59">
        <f>VLOOKUP($A311,'2020'!$C$3:$G$385,Y$5,FALSE)</f>
        <v>43.17</v>
      </c>
      <c r="Z311" s="59">
        <f>VLOOKUP($A311,'2020'!$C$3:$G$385,Z$5,FALSE)</f>
        <v>6.98</v>
      </c>
      <c r="AA311" s="59">
        <f>100*VLOOKUP($A311,'2020'!$C$3:$G$385,AA$5,FALSE)</f>
        <v>16.168635626592501</v>
      </c>
      <c r="AC311" s="59">
        <f>VLOOKUP($A311,'2021'!$C$3:$G$385,AC$5,FALSE)</f>
        <v>43.03</v>
      </c>
      <c r="AD311" s="59">
        <f>VLOOKUP($A311,'2021'!$C$3:$G$385,AD$5,FALSE)</f>
        <v>6.84</v>
      </c>
      <c r="AE311" s="59">
        <f>100*VLOOKUP($A311,'2021'!$C$3:$G$385,AE$5,FALSE)</f>
        <v>15.8958865907506</v>
      </c>
    </row>
    <row r="312" spans="1:31" x14ac:dyDescent="0.3">
      <c r="A312" t="s">
        <v>177</v>
      </c>
      <c r="B312" t="str">
        <f>VLOOKUP(A312,class!A$1:B$455,2,FALSE)</f>
        <v>Unitary Authority</v>
      </c>
      <c r="C312" t="str">
        <f>IF(B312="Shire District",VLOOKUP(A312,counties!A$2:B$271,2,FALSE),"")</f>
        <v/>
      </c>
      <c r="D312" t="str">
        <f>VLOOKUP($A312,classifications!$A$3:$C$336,3,FALSE)</f>
        <v>Predominantly Urban</v>
      </c>
      <c r="E312" s="59">
        <f>VLOOKUP($A312,'2015'!$L$3:$P$385,E$5,FALSE)</f>
        <v>64.14</v>
      </c>
      <c r="F312" s="59">
        <f>VLOOKUP($A312,'2015'!$L$3:$P$385,F$5,FALSE)</f>
        <v>5.73</v>
      </c>
      <c r="G312" s="59">
        <f>100*VLOOKUP($A312,'2015'!$L$3:$P$385,G$5,FALSE)</f>
        <v>8.9335827876520106</v>
      </c>
      <c r="I312" s="59">
        <f>VLOOKUP($A312,'2016'!$L$3:$P$385,I$5,FALSE)</f>
        <v>64.790000000000006</v>
      </c>
      <c r="J312" s="59">
        <f>VLOOKUP($A312,'2016'!$L$3:$P$385,J$5,FALSE)</f>
        <v>4.33</v>
      </c>
      <c r="K312" s="59">
        <f>100*VLOOKUP($A312,'2016'!$L$3:$P$385,K$5,FALSE)</f>
        <v>6.6831301126717104</v>
      </c>
      <c r="M312" s="59">
        <f>VLOOKUP($A312,'2017'!$L$3:$P$385,M$5,FALSE)</f>
        <v>65.790000000000006</v>
      </c>
      <c r="N312" s="59">
        <f>VLOOKUP($A312,'2017'!$L$3:$P$385,N$5,FALSE)</f>
        <v>3.84</v>
      </c>
      <c r="O312" s="59">
        <f>100*VLOOKUP($A312,'2017'!$L$3:$P$385,O$5,FALSE)</f>
        <v>5.8367533059735504</v>
      </c>
      <c r="Q312" s="59">
        <f>VLOOKUP($A312,'2018'!$L$3:$P$385,Q$5,FALSE)</f>
        <v>67.2</v>
      </c>
      <c r="R312" s="59">
        <f>VLOOKUP($A312,'2018'!$L$3:$P$385,R$5,FALSE)</f>
        <v>3.43</v>
      </c>
      <c r="S312" s="59">
        <f>100*VLOOKUP($A312,'2018'!$L$3:$P$385,S$5,FALSE)</f>
        <v>5.1041666666666696</v>
      </c>
      <c r="U312" s="59">
        <f>VLOOKUP($A312,'2019'!$L$3:$P$385,U$5,FALSE)</f>
        <v>68.790000000000006</v>
      </c>
      <c r="V312" s="59">
        <f>VLOOKUP($A312,'2019'!$L$3:$P$385,V$5,FALSE)</f>
        <v>3.81</v>
      </c>
      <c r="W312" s="59">
        <f>100*VLOOKUP($A312,'2019'!$L$3:$P$385,W$5,FALSE)</f>
        <v>5.5385957261229803</v>
      </c>
      <c r="Y312" s="59">
        <f>VLOOKUP($A312,'2020'!$C$3:$G$385,Y$5,FALSE)</f>
        <v>70.430000000000007</v>
      </c>
      <c r="Z312" s="59">
        <f>VLOOKUP($A312,'2020'!$C$3:$G$385,Z$5,FALSE)</f>
        <v>4.67</v>
      </c>
      <c r="AA312" s="59">
        <f>100*VLOOKUP($A312,'2020'!$C$3:$G$385,AA$5,FALSE)</f>
        <v>6.6306971461025102</v>
      </c>
      <c r="AC312" s="59">
        <f>VLOOKUP($A312,'2021'!$C$3:$G$385,AC$5,FALSE)</f>
        <v>71.66</v>
      </c>
      <c r="AD312" s="59">
        <f>VLOOKUP($A312,'2021'!$C$3:$G$385,AD$5,FALSE)</f>
        <v>5.0999999999999996</v>
      </c>
      <c r="AE312" s="59">
        <f>100*VLOOKUP($A312,'2021'!$C$3:$G$385,AE$5,FALSE)</f>
        <v>7.116941110801001</v>
      </c>
    </row>
    <row r="313" spans="1:31" x14ac:dyDescent="0.3">
      <c r="A313" t="s">
        <v>354</v>
      </c>
      <c r="B313" t="str">
        <f>VLOOKUP(A313,class!A$1:B$455,2,FALSE)</f>
        <v>Metropolitan District</v>
      </c>
      <c r="C313" t="str">
        <f>IF(B313="Shire District",VLOOKUP(A313,counties!A$2:B$271,2,FALSE),"")</f>
        <v/>
      </c>
      <c r="D313" t="str">
        <f>VLOOKUP($A313,classifications!$A$3:$C$336,3,FALSE)</f>
        <v>Predominantly Urban</v>
      </c>
      <c r="E313" s="59">
        <f>VLOOKUP($A313,'2015'!$L$3:$P$385,E$5,FALSE)</f>
        <v>107.56</v>
      </c>
      <c r="F313" s="59">
        <f>VLOOKUP($A313,'2015'!$L$3:$P$385,F$5,FALSE)</f>
        <v>9.8800000000000008</v>
      </c>
      <c r="G313" s="59">
        <f>100*VLOOKUP($A313,'2015'!$L$3:$P$385,G$5,FALSE)</f>
        <v>9.1855708441799901</v>
      </c>
      <c r="I313" s="59">
        <f>VLOOKUP($A313,'2016'!$L$3:$P$385,I$5,FALSE)</f>
        <v>108.18</v>
      </c>
      <c r="J313" s="59">
        <f>VLOOKUP($A313,'2016'!$L$3:$P$385,J$5,FALSE)</f>
        <v>9.6300000000000008</v>
      </c>
      <c r="K313" s="59">
        <f>100*VLOOKUP($A313,'2016'!$L$3:$P$385,K$5,FALSE)</f>
        <v>8.9018302828618996</v>
      </c>
      <c r="M313" s="59">
        <f>VLOOKUP($A313,'2017'!$L$3:$P$385,M$5,FALSE)</f>
        <v>108.88</v>
      </c>
      <c r="N313" s="59">
        <f>VLOOKUP($A313,'2017'!$L$3:$P$385,N$5,FALSE)</f>
        <v>9.73</v>
      </c>
      <c r="O313" s="59">
        <f>100*VLOOKUP($A313,'2017'!$L$3:$P$385,O$5,FALSE)</f>
        <v>8.9364437913299</v>
      </c>
      <c r="Q313" s="59">
        <f>VLOOKUP($A313,'2018'!$L$3:$P$385,Q$5,FALSE)</f>
        <v>109.45</v>
      </c>
      <c r="R313" s="59">
        <f>VLOOKUP($A313,'2018'!$L$3:$P$385,R$5,FALSE)</f>
        <v>9.76</v>
      </c>
      <c r="S313" s="59">
        <f>100*VLOOKUP($A313,'2018'!$L$3:$P$385,S$5,FALSE)</f>
        <v>8.9173138419369593</v>
      </c>
      <c r="U313" s="59">
        <f>VLOOKUP($A313,'2019'!$L$3:$P$385,U$5,FALSE)</f>
        <v>109.99</v>
      </c>
      <c r="V313" s="59">
        <f>VLOOKUP($A313,'2019'!$L$3:$P$385,V$5,FALSE)</f>
        <v>9.17</v>
      </c>
      <c r="W313" s="59">
        <f>100*VLOOKUP($A313,'2019'!$L$3:$P$385,W$5,FALSE)</f>
        <v>8.3371215565051386</v>
      </c>
      <c r="Y313" s="59">
        <f>VLOOKUP($A313,'2020'!$C$3:$G$385,Y$5,FALSE)</f>
        <v>110.75</v>
      </c>
      <c r="Z313" s="59">
        <f>VLOOKUP($A313,'2020'!$C$3:$G$385,Z$5,FALSE)</f>
        <v>9.18</v>
      </c>
      <c r="AA313" s="59">
        <f>100*VLOOKUP($A313,'2020'!$C$3:$G$385,AA$5,FALSE)</f>
        <v>8.2889390519187387</v>
      </c>
      <c r="AC313" s="59">
        <f>VLOOKUP($A313,'2021'!$C$3:$G$385,AC$5,FALSE)</f>
        <v>111.72</v>
      </c>
      <c r="AD313" s="59">
        <f>VLOOKUP($A313,'2021'!$C$3:$G$385,AD$5,FALSE)</f>
        <v>9.93</v>
      </c>
      <c r="AE313" s="59">
        <f>100*VLOOKUP($A313,'2021'!$C$3:$G$385,AE$5,FALSE)</f>
        <v>8.8882921589688504</v>
      </c>
    </row>
    <row r="314" spans="1:31" x14ac:dyDescent="0.3">
      <c r="A314" t="s">
        <v>322</v>
      </c>
      <c r="B314" t="str">
        <f>VLOOKUP(A314,class!A$1:B$455,2,FALSE)</f>
        <v>Shire District</v>
      </c>
      <c r="C314" t="str">
        <f>IF(B314="Shire District",VLOOKUP(A314,counties!A$2:B$271,2,FALSE),"")</f>
        <v>Worcestershire</v>
      </c>
      <c r="D314" t="str">
        <f>VLOOKUP($A314,classifications!$A$3:$C$336,3,FALSE)</f>
        <v>Predominantly Urban</v>
      </c>
      <c r="E314" s="59">
        <f>VLOOKUP($A314,'2015'!$L$3:$P$385,E$5,FALSE)</f>
        <v>44.43</v>
      </c>
      <c r="F314" s="59">
        <f>VLOOKUP($A314,'2015'!$L$3:$P$385,F$5,FALSE)</f>
        <v>3.88</v>
      </c>
      <c r="G314" s="59">
        <f>100*VLOOKUP($A314,'2015'!$L$3:$P$385,G$5,FALSE)</f>
        <v>8.73283817240603</v>
      </c>
      <c r="I314" s="59">
        <f>VLOOKUP($A314,'2016'!$L$3:$P$385,I$5,FALSE)</f>
        <v>45.01</v>
      </c>
      <c r="J314" s="59">
        <f>VLOOKUP($A314,'2016'!$L$3:$P$385,J$5,FALSE)</f>
        <v>4.01</v>
      </c>
      <c r="K314" s="59">
        <f>100*VLOOKUP($A314,'2016'!$L$3:$P$385,K$5,FALSE)</f>
        <v>8.9091313041546307</v>
      </c>
      <c r="M314" s="59">
        <f>VLOOKUP($A314,'2017'!$L$3:$P$385,M$5,FALSE)</f>
        <v>45.61</v>
      </c>
      <c r="N314" s="59">
        <f>VLOOKUP($A314,'2017'!$L$3:$P$385,N$5,FALSE)</f>
        <v>4.4000000000000004</v>
      </c>
      <c r="O314" s="59">
        <f>100*VLOOKUP($A314,'2017'!$L$3:$P$385,O$5,FALSE)</f>
        <v>9.6470072352554297</v>
      </c>
      <c r="Q314" s="59">
        <f>VLOOKUP($A314,'2018'!$L$3:$P$385,Q$5,FALSE)</f>
        <v>45.9</v>
      </c>
      <c r="R314" s="59">
        <f>VLOOKUP($A314,'2018'!$L$3:$P$385,R$5,FALSE)</f>
        <v>4.41</v>
      </c>
      <c r="S314" s="59">
        <f>100*VLOOKUP($A314,'2018'!$L$3:$P$385,S$5,FALSE)</f>
        <v>9.6078431372548998</v>
      </c>
      <c r="U314" s="59">
        <f>VLOOKUP($A314,'2019'!$L$3:$P$385,U$5,FALSE)</f>
        <v>46.18</v>
      </c>
      <c r="V314" s="59">
        <f>VLOOKUP($A314,'2019'!$L$3:$P$385,V$5,FALSE)</f>
        <v>4.41</v>
      </c>
      <c r="W314" s="59">
        <f>100*VLOOKUP($A314,'2019'!$L$3:$P$385,W$5,FALSE)</f>
        <v>9.5495885664789899</v>
      </c>
      <c r="Y314" s="59">
        <f>VLOOKUP($A314,'2020'!$C$3:$G$385,Y$5,FALSE)</f>
        <v>46.34</v>
      </c>
      <c r="Z314" s="59">
        <f>VLOOKUP($A314,'2020'!$C$3:$G$385,Z$5,FALSE)</f>
        <v>4.1900000000000004</v>
      </c>
      <c r="AA314" s="59">
        <f>100*VLOOKUP($A314,'2020'!$C$3:$G$385,AA$5,FALSE)</f>
        <v>9.0418644799309504</v>
      </c>
      <c r="AC314" s="59">
        <f>VLOOKUP($A314,'2021'!$C$3:$G$385,AC$5,FALSE)</f>
        <v>46.71</v>
      </c>
      <c r="AD314" s="59">
        <f>VLOOKUP($A314,'2021'!$C$3:$G$385,AD$5,FALSE)</f>
        <v>4.34</v>
      </c>
      <c r="AE314" s="59">
        <f>100*VLOOKUP($A314,'2021'!$C$3:$G$385,AE$5,FALSE)</f>
        <v>9.2913722971526411</v>
      </c>
    </row>
    <row r="315" spans="1:31" x14ac:dyDescent="0.3">
      <c r="A315" t="s">
        <v>319</v>
      </c>
      <c r="B315" t="str">
        <f>VLOOKUP(A315,class!A$1:B$455,2,FALSE)</f>
        <v>Shire District</v>
      </c>
      <c r="C315" t="str">
        <f>IF(B315="Shire District",VLOOKUP(A315,counties!A$2:B$271,2,FALSE),"")</f>
        <v>West Sussex</v>
      </c>
      <c r="D315" t="str">
        <f>VLOOKUP($A315,classifications!$A$3:$C$336,3,FALSE)</f>
        <v>Predominantly Urban</v>
      </c>
      <c r="E315" s="59">
        <f>VLOOKUP($A315,'2015'!$L$3:$P$385,E$5,FALSE)</f>
        <v>48.87</v>
      </c>
      <c r="F315" s="59">
        <f>VLOOKUP($A315,'2015'!$L$3:$P$385,F$5,FALSE)</f>
        <v>6.66</v>
      </c>
      <c r="G315" s="59">
        <f>100*VLOOKUP($A315,'2015'!$L$3:$P$385,G$5,FALSE)</f>
        <v>13.627992633517499</v>
      </c>
      <c r="I315" s="59">
        <f>VLOOKUP($A315,'2016'!$L$3:$P$385,I$5,FALSE)</f>
        <v>49.26</v>
      </c>
      <c r="J315" s="59">
        <f>VLOOKUP($A315,'2016'!$L$3:$P$385,J$5,FALSE)</f>
        <v>6.31</v>
      </c>
      <c r="K315" s="59">
        <f>100*VLOOKUP($A315,'2016'!$L$3:$P$385,K$5,FALSE)</f>
        <v>12.8095818107998</v>
      </c>
      <c r="M315" s="59">
        <f>VLOOKUP($A315,'2017'!$L$3:$P$385,M$5,FALSE)</f>
        <v>49.66</v>
      </c>
      <c r="N315" s="59">
        <f>VLOOKUP($A315,'2017'!$L$3:$P$385,N$5,FALSE)</f>
        <v>6.3</v>
      </c>
      <c r="O315" s="59">
        <f>100*VLOOKUP($A315,'2017'!$L$3:$P$385,O$5,FALSE)</f>
        <v>12.6862666129682</v>
      </c>
      <c r="Q315" s="59">
        <f>VLOOKUP($A315,'2018'!$L$3:$P$385,Q$5,FALSE)</f>
        <v>50.02</v>
      </c>
      <c r="R315" s="59">
        <f>VLOOKUP($A315,'2018'!$L$3:$P$385,R$5,FALSE)</f>
        <v>6.28</v>
      </c>
      <c r="S315" s="59">
        <f>100*VLOOKUP($A315,'2018'!$L$3:$P$385,S$5,FALSE)</f>
        <v>12.5549780087965</v>
      </c>
      <c r="U315" s="59">
        <f>VLOOKUP($A315,'2019'!$L$3:$P$385,U$5,FALSE)</f>
        <v>50.46</v>
      </c>
      <c r="V315" s="59">
        <f>VLOOKUP($A315,'2019'!$L$3:$P$385,V$5,FALSE)</f>
        <v>6.63</v>
      </c>
      <c r="W315" s="59">
        <f>100*VLOOKUP($A315,'2019'!$L$3:$P$385,W$5,FALSE)</f>
        <v>13.139120095124902</v>
      </c>
      <c r="Y315" s="59">
        <f>VLOOKUP($A315,'2020'!$C$3:$G$385,Y$5,FALSE)</f>
        <v>50.89</v>
      </c>
      <c r="Z315" s="59">
        <f>VLOOKUP($A315,'2020'!$C$3:$G$385,Z$5,FALSE)</f>
        <v>6.98</v>
      </c>
      <c r="AA315" s="59">
        <f>100*VLOOKUP($A315,'2020'!$C$3:$G$385,AA$5,FALSE)</f>
        <v>13.715857732363901</v>
      </c>
      <c r="AC315" s="59">
        <f>VLOOKUP($A315,'2021'!$C$3:$G$385,AC$5,FALSE)</f>
        <v>51.1</v>
      </c>
      <c r="AD315" s="59">
        <f>VLOOKUP($A315,'2021'!$C$3:$G$385,AD$5,FALSE)</f>
        <v>7.17</v>
      </c>
      <c r="AE315" s="59">
        <f>100*VLOOKUP($A315,'2021'!$C$3:$G$385,AE$5,FALSE)</f>
        <v>14.0313111545988</v>
      </c>
    </row>
    <row r="316" spans="1:31" x14ac:dyDescent="0.3">
      <c r="A316" t="s">
        <v>112</v>
      </c>
      <c r="B316" t="str">
        <f>VLOOKUP(A316,class!A$1:B$455,2,FALSE)</f>
        <v>Shire District</v>
      </c>
      <c r="C316" t="str">
        <f>IF(B316="Shire District",VLOOKUP(A316,counties!A$2:B$271,2,FALSE),"")</f>
        <v>Worcestershire</v>
      </c>
      <c r="D316" t="str">
        <f>VLOOKUP($A316,classifications!$A$3:$C$336,3,FALSE)</f>
        <v>Predominantly Rural</v>
      </c>
      <c r="E316" s="59">
        <f>VLOOKUP($A316,'2015'!$L$3:$P$385,E$5,FALSE)</f>
        <v>53.66</v>
      </c>
      <c r="F316" s="59">
        <f>VLOOKUP($A316,'2015'!$L$3:$P$385,F$5,FALSE)</f>
        <v>14.13</v>
      </c>
      <c r="G316" s="59">
        <f>100*VLOOKUP($A316,'2015'!$L$3:$P$385,G$5,FALSE)</f>
        <v>26.332463660082002</v>
      </c>
      <c r="I316" s="59">
        <f>VLOOKUP($A316,'2016'!$L$3:$P$385,I$5,FALSE)</f>
        <v>54.66</v>
      </c>
      <c r="J316" s="59">
        <f>VLOOKUP($A316,'2016'!$L$3:$P$385,J$5,FALSE)</f>
        <v>13.66</v>
      </c>
      <c r="K316" s="59">
        <f>100*VLOOKUP($A316,'2016'!$L$3:$P$385,K$5,FALSE)</f>
        <v>24.990852542993</v>
      </c>
      <c r="M316" s="59">
        <f>VLOOKUP($A316,'2017'!$L$3:$P$385,M$5,FALSE)</f>
        <v>55.62</v>
      </c>
      <c r="N316" s="59">
        <f>VLOOKUP($A316,'2017'!$L$3:$P$385,N$5,FALSE)</f>
        <v>13.51</v>
      </c>
      <c r="O316" s="59">
        <f>100*VLOOKUP($A316,'2017'!$L$3:$P$385,O$5,FALSE)</f>
        <v>24.289823804386902</v>
      </c>
      <c r="Q316" s="59">
        <f>VLOOKUP($A316,'2018'!$L$3:$P$385,Q$5,FALSE)</f>
        <v>56.54</v>
      </c>
      <c r="R316" s="59">
        <f>VLOOKUP($A316,'2018'!$L$3:$P$385,R$5,FALSE)</f>
        <v>12.96</v>
      </c>
      <c r="S316" s="59">
        <f>100*VLOOKUP($A316,'2018'!$L$3:$P$385,S$5,FALSE)</f>
        <v>22.921825256455598</v>
      </c>
      <c r="U316" s="59">
        <f>VLOOKUP($A316,'2019'!$L$3:$P$385,U$5,FALSE)</f>
        <v>57.65</v>
      </c>
      <c r="V316" s="59">
        <f>VLOOKUP($A316,'2019'!$L$3:$P$385,V$5,FALSE)</f>
        <v>13.45</v>
      </c>
      <c r="W316" s="59">
        <f>100*VLOOKUP($A316,'2019'!$L$3:$P$385,W$5,FALSE)</f>
        <v>23.330442324371202</v>
      </c>
      <c r="Y316" s="59">
        <f>VLOOKUP($A316,'2020'!$C$3:$G$385,Y$5,FALSE)</f>
        <v>58.88</v>
      </c>
      <c r="Z316" s="59">
        <f>VLOOKUP($A316,'2020'!$C$3:$G$385,Z$5,FALSE)</f>
        <v>14.2</v>
      </c>
      <c r="AA316" s="59">
        <f>100*VLOOKUP($A316,'2020'!$C$3:$G$385,AA$5,FALSE)</f>
        <v>24.116847826087</v>
      </c>
      <c r="AC316" s="59">
        <f>VLOOKUP($A316,'2021'!$C$3:$G$385,AC$5,FALSE)</f>
        <v>59.58</v>
      </c>
      <c r="AD316" s="59">
        <f>VLOOKUP($A316,'2021'!$C$3:$G$385,AD$5,FALSE)</f>
        <v>14.1</v>
      </c>
      <c r="AE316" s="59">
        <f>100*VLOOKUP($A316,'2021'!$C$3:$G$385,AE$5,FALSE)</f>
        <v>23.6656596173212</v>
      </c>
    </row>
    <row r="317" spans="1:31" x14ac:dyDescent="0.3">
      <c r="A317" t="s">
        <v>264</v>
      </c>
      <c r="B317" t="str">
        <f>VLOOKUP(A317,class!A$1:B$455,2,FALSE)</f>
        <v>Shire District</v>
      </c>
      <c r="C317" t="str">
        <f>IF(B317="Shire District",VLOOKUP(A317,counties!A$2:B$271,2,FALSE),"")</f>
        <v>Lancashire</v>
      </c>
      <c r="D317" t="str">
        <f>VLOOKUP($A317,classifications!$A$3:$C$336,3,FALSE)</f>
        <v>Predominantly Rural</v>
      </c>
      <c r="E317" s="59">
        <f>VLOOKUP($A317,'2015'!$L$3:$P$385,E$5,FALSE)</f>
        <v>51.07</v>
      </c>
      <c r="F317" s="59">
        <f>VLOOKUP($A317,'2015'!$L$3:$P$385,F$5,FALSE)</f>
        <v>6.1</v>
      </c>
      <c r="G317" s="59">
        <f>100*VLOOKUP($A317,'2015'!$L$3:$P$385,G$5,FALSE)</f>
        <v>11.9443900528686</v>
      </c>
      <c r="I317" s="59">
        <f>VLOOKUP($A317,'2016'!$L$3:$P$385,I$5,FALSE)</f>
        <v>51.38</v>
      </c>
      <c r="J317" s="59">
        <f>VLOOKUP($A317,'2016'!$L$3:$P$385,J$5,FALSE)</f>
        <v>5.66</v>
      </c>
      <c r="K317" s="59">
        <f>100*VLOOKUP($A317,'2016'!$L$3:$P$385,K$5,FALSE)</f>
        <v>11.0159595173219</v>
      </c>
      <c r="M317" s="59">
        <f>VLOOKUP($A317,'2017'!$L$3:$P$385,M$5,FALSE)</f>
        <v>51.83</v>
      </c>
      <c r="N317" s="59">
        <f>VLOOKUP($A317,'2017'!$L$3:$P$385,N$5,FALSE)</f>
        <v>5.87</v>
      </c>
      <c r="O317" s="59">
        <f>100*VLOOKUP($A317,'2017'!$L$3:$P$385,O$5,FALSE)</f>
        <v>11.3254871695929</v>
      </c>
      <c r="Q317" s="59">
        <f>VLOOKUP($A317,'2018'!$L$3:$P$385,Q$5,FALSE)</f>
        <v>52.24</v>
      </c>
      <c r="R317" s="59">
        <f>VLOOKUP($A317,'2018'!$L$3:$P$385,R$5,FALSE)</f>
        <v>5.24</v>
      </c>
      <c r="S317" s="59">
        <f>100*VLOOKUP($A317,'2018'!$L$3:$P$385,S$5,FALSE)</f>
        <v>10.030627871362901</v>
      </c>
      <c r="U317" s="59">
        <f>VLOOKUP($A317,'2019'!$L$3:$P$385,U$5,FALSE)</f>
        <v>52.58</v>
      </c>
      <c r="V317" s="59">
        <f>VLOOKUP($A317,'2019'!$L$3:$P$385,V$5,FALSE)</f>
        <v>4.9400000000000004</v>
      </c>
      <c r="W317" s="59">
        <f>100*VLOOKUP($A317,'2019'!$L$3:$P$385,W$5,FALSE)</f>
        <v>9.3952073031570897</v>
      </c>
      <c r="Y317" s="59">
        <f>VLOOKUP($A317,'2020'!$C$3:$G$385,Y$5,FALSE)</f>
        <v>52.97</v>
      </c>
      <c r="Z317" s="59">
        <f>VLOOKUP($A317,'2020'!$C$3:$G$385,Z$5,FALSE)</f>
        <v>4.96</v>
      </c>
      <c r="AA317" s="59">
        <f>100*VLOOKUP($A317,'2020'!$C$3:$G$385,AA$5,FALSE)</f>
        <v>9.3637908249952808</v>
      </c>
      <c r="AC317" s="59">
        <f>VLOOKUP($A317,'2021'!$C$3:$G$385,AC$5,FALSE)</f>
        <v>53.47</v>
      </c>
      <c r="AD317" s="59">
        <f>VLOOKUP($A317,'2021'!$C$3:$G$385,AD$5,FALSE)</f>
        <v>4.8099999999999996</v>
      </c>
      <c r="AE317" s="59">
        <f>100*VLOOKUP($A317,'2021'!$C$3:$G$385,AE$5,FALSE)</f>
        <v>8.9956985225359993</v>
      </c>
    </row>
    <row r="318" spans="1:31" x14ac:dyDescent="0.3">
      <c r="A318" t="s">
        <v>323</v>
      </c>
      <c r="B318" t="str">
        <f>VLOOKUP(A318,class!A$1:B$455,2,FALSE)</f>
        <v>Shire District</v>
      </c>
      <c r="C318" t="str">
        <f>IF(B318="Shire District",VLOOKUP(A318,counties!A$2:B$271,2,FALSE),"")</f>
        <v>Worcestershire</v>
      </c>
      <c r="D318" t="str">
        <f>VLOOKUP($A318,classifications!$A$3:$C$336,3,FALSE)</f>
        <v>Urban with Significant Rural</v>
      </c>
      <c r="E318" s="59">
        <f>VLOOKUP($A318,'2015'!$L$3:$P$385,E$5,FALSE)</f>
        <v>46.03</v>
      </c>
      <c r="F318" s="59">
        <f>VLOOKUP($A318,'2015'!$L$3:$P$385,F$5,FALSE)</f>
        <v>6.75</v>
      </c>
      <c r="G318" s="59">
        <f>100*VLOOKUP($A318,'2015'!$L$3:$P$385,G$5,FALSE)</f>
        <v>14.6643493373887</v>
      </c>
      <c r="I318" s="59">
        <f>VLOOKUP($A318,'2016'!$L$3:$P$385,I$5,FALSE)</f>
        <v>46.41</v>
      </c>
      <c r="J318" s="59">
        <f>VLOOKUP($A318,'2016'!$L$3:$P$385,J$5,FALSE)</f>
        <v>6.91</v>
      </c>
      <c r="K318" s="59">
        <f>100*VLOOKUP($A318,'2016'!$L$3:$P$385,K$5,FALSE)</f>
        <v>14.889032536091401</v>
      </c>
      <c r="M318" s="59">
        <f>VLOOKUP($A318,'2017'!$L$3:$P$385,M$5,FALSE)</f>
        <v>46.6</v>
      </c>
      <c r="N318" s="59">
        <f>VLOOKUP($A318,'2017'!$L$3:$P$385,N$5,FALSE)</f>
        <v>6.93</v>
      </c>
      <c r="O318" s="59">
        <f>100*VLOOKUP($A318,'2017'!$L$3:$P$385,O$5,FALSE)</f>
        <v>14.871244635193101</v>
      </c>
      <c r="Q318" s="59">
        <f>VLOOKUP($A318,'2018'!$L$3:$P$385,Q$5,FALSE)</f>
        <v>46.79</v>
      </c>
      <c r="R318" s="59">
        <f>VLOOKUP($A318,'2018'!$L$3:$P$385,R$5,FALSE)</f>
        <v>6.99</v>
      </c>
      <c r="S318" s="59">
        <f>100*VLOOKUP($A318,'2018'!$L$3:$P$385,S$5,FALSE)</f>
        <v>14.939089549048902</v>
      </c>
      <c r="U318" s="59">
        <f>VLOOKUP($A318,'2019'!$L$3:$P$385,U$5,FALSE)</f>
        <v>47.02</v>
      </c>
      <c r="V318" s="59">
        <f>VLOOKUP($A318,'2019'!$L$3:$P$385,V$5,FALSE)</f>
        <v>6.98</v>
      </c>
      <c r="W318" s="59">
        <f>100*VLOOKUP($A318,'2019'!$L$3:$P$385,W$5,FALSE)</f>
        <v>14.844746916205901</v>
      </c>
      <c r="Y318" s="59">
        <f>VLOOKUP($A318,'2020'!$C$3:$G$385,Y$5,FALSE)</f>
        <v>47.18</v>
      </c>
      <c r="Z318" s="59">
        <f>VLOOKUP($A318,'2020'!$C$3:$G$385,Z$5,FALSE)</f>
        <v>6.75</v>
      </c>
      <c r="AA318" s="59">
        <f>100*VLOOKUP($A318,'2020'!$C$3:$G$385,AA$5,FALSE)</f>
        <v>14.306909707503198</v>
      </c>
      <c r="AC318" s="59">
        <f>VLOOKUP($A318,'2021'!$C$3:$G$385,AC$5,FALSE)</f>
        <v>47.48</v>
      </c>
      <c r="AD318" s="59">
        <f>VLOOKUP($A318,'2021'!$C$3:$G$385,AD$5,FALSE)</f>
        <v>6.6</v>
      </c>
      <c r="AE318" s="59">
        <f>100*VLOOKUP($A318,'2021'!$C$3:$G$385,AE$5,FALSE)</f>
        <v>13.900589721988199</v>
      </c>
    </row>
    <row r="319" spans="1:31" x14ac:dyDescent="0.3">
      <c r="A319" t="s">
        <v>143</v>
      </c>
      <c r="B319" t="str">
        <f>VLOOKUP(A319,class!A$1:B$455,2,FALSE)</f>
        <v>Unitary Authority</v>
      </c>
      <c r="C319" t="str">
        <f>IF(B319="Shire District",VLOOKUP(A319,counties!A$2:B$271,2,FALSE),"")</f>
        <v/>
      </c>
      <c r="D319" t="str">
        <f>VLOOKUP($A319,classifications!$A$3:$C$336,3,FALSE)</f>
        <v>Predominantly Urban</v>
      </c>
      <c r="E319" s="59">
        <f>VLOOKUP($A319,'2015'!$L$3:$P$385,E$5,FALSE)</f>
        <v>87.08</v>
      </c>
      <c r="F319" s="59">
        <f>VLOOKUP($A319,'2015'!$L$3:$P$385,F$5,FALSE)</f>
        <v>8.33</v>
      </c>
      <c r="G319" s="59">
        <f>100*VLOOKUP($A319,'2015'!$L$3:$P$385,G$5,FALSE)</f>
        <v>9.5659163987138296</v>
      </c>
      <c r="I319" s="59">
        <f>VLOOKUP($A319,'2016'!$L$3:$P$385,I$5,FALSE)</f>
        <v>87.51</v>
      </c>
      <c r="J319" s="59">
        <f>VLOOKUP($A319,'2016'!$L$3:$P$385,J$5,FALSE)</f>
        <v>8.36</v>
      </c>
      <c r="K319" s="59">
        <f>100*VLOOKUP($A319,'2016'!$L$3:$P$385,K$5,FALSE)</f>
        <v>9.5531939206947811</v>
      </c>
      <c r="M319" s="59">
        <f>VLOOKUP($A319,'2017'!$L$3:$P$385,M$5,FALSE)</f>
        <v>89.14</v>
      </c>
      <c r="N319" s="59">
        <f>VLOOKUP($A319,'2017'!$L$3:$P$385,N$5,FALSE)</f>
        <v>9.6999999999999993</v>
      </c>
      <c r="O319" s="59">
        <f>100*VLOOKUP($A319,'2017'!$L$3:$P$385,O$5,FALSE)</f>
        <v>10.8817590307382</v>
      </c>
      <c r="Q319" s="59">
        <f>VLOOKUP($A319,'2018'!$L$3:$P$385,Q$5,FALSE)</f>
        <v>90.37</v>
      </c>
      <c r="R319" s="59">
        <f>VLOOKUP($A319,'2018'!$L$3:$P$385,R$5,FALSE)</f>
        <v>10.61</v>
      </c>
      <c r="S319" s="59">
        <f>100*VLOOKUP($A319,'2018'!$L$3:$P$385,S$5,FALSE)</f>
        <v>11.7406218877946</v>
      </c>
      <c r="U319" s="59">
        <f>VLOOKUP($A319,'2019'!$L$3:$P$385,U$5,FALSE)</f>
        <v>90.83</v>
      </c>
      <c r="V319" s="59">
        <f>VLOOKUP($A319,'2019'!$L$3:$P$385,V$5,FALSE)</f>
        <v>10.66</v>
      </c>
      <c r="W319" s="59">
        <f>100*VLOOKUP($A319,'2019'!$L$3:$P$385,W$5,FALSE)</f>
        <v>11.7362105031377</v>
      </c>
      <c r="Y319" s="59">
        <f>VLOOKUP($A319,'2020'!$C$3:$G$385,Y$5,FALSE)</f>
        <v>91.33</v>
      </c>
      <c r="Z319" s="59">
        <f>VLOOKUP($A319,'2020'!$C$3:$G$385,Z$5,FALSE)</f>
        <v>10.82</v>
      </c>
      <c r="AA319" s="59">
        <f>100*VLOOKUP($A319,'2020'!$C$3:$G$385,AA$5,FALSE)</f>
        <v>11.847147706120701</v>
      </c>
      <c r="AC319" s="59">
        <f>VLOOKUP($A319,'2021'!$C$3:$G$385,AC$5,FALSE)</f>
        <v>91.82</v>
      </c>
      <c r="AD319" s="59">
        <f>VLOOKUP($A319,'2021'!$C$3:$G$385,AD$5,FALSE)</f>
        <v>11.12</v>
      </c>
      <c r="AE319" s="59">
        <f>100*VLOOKUP($A319,'2021'!$C$3:$G$385,AE$5,FALSE)</f>
        <v>12.1106512742322</v>
      </c>
    </row>
    <row r="322" spans="1:31" x14ac:dyDescent="0.3">
      <c r="A322" t="s">
        <v>124</v>
      </c>
      <c r="B322" t="str">
        <f>VLOOKUP(A322,class!A$1:B$455,2,FALSE)</f>
        <v>Shire County</v>
      </c>
      <c r="C322" t="str">
        <f>IF(B322="Shire District",VLOOKUP(A322,counties!A$2:B$271,2,FALSE),"")</f>
        <v/>
      </c>
      <c r="D322" t="str">
        <f>IFERROR(VLOOKUP($A322,classifications!$A$3:$C$336,3,FALSE),VLOOKUP($A322,classifications!I$2:K$34,3,FALSE))</f>
        <v>Predominantly Rural</v>
      </c>
      <c r="E322" s="59">
        <f>SUMIF($C$11:$C$319,$A322,E$11:E$319)</f>
        <v>272.39999999999998</v>
      </c>
      <c r="F322" s="59">
        <f>SUMIF($C$11:$C$319,$A322,F$11:F$319)</f>
        <v>61.95</v>
      </c>
      <c r="G322" s="59">
        <f t="shared" ref="G322:G346" si="0">100*F322/E322</f>
        <v>22.742290748898679</v>
      </c>
      <c r="I322" s="59">
        <f>SUMIF($C$11:$C$319,$A322,I$11:I$319)</f>
        <v>274.97000000000003</v>
      </c>
      <c r="J322" s="59">
        <f>SUMIF($C$11:$C$319,$A322,J$11:J$319)</f>
        <v>60.790000000000006</v>
      </c>
      <c r="K322" s="59">
        <f t="shared" ref="K322:K346" si="1">100*J322/I322</f>
        <v>22.107866312688657</v>
      </c>
      <c r="M322" s="59">
        <f>SUMIF($C$11:$C$319,$A322,M$11:M$319)</f>
        <v>278.64999999999998</v>
      </c>
      <c r="N322" s="59">
        <f>SUMIF($C$11:$C$319,$A322,N$11:N$319)</f>
        <v>61.97</v>
      </c>
      <c r="O322" s="59">
        <f t="shared" ref="O322:O346" si="2">100*N322/M322</f>
        <v>22.239368383276513</v>
      </c>
      <c r="Q322" s="59">
        <f>SUMIF($C$11:$C$319,$A322,Q$11:Q$319)</f>
        <v>281.94</v>
      </c>
      <c r="R322" s="59">
        <f>SUMIF($C$11:$C$319,$A322,R$11:R$319)</f>
        <v>60.300000000000004</v>
      </c>
      <c r="S322" s="59">
        <f t="shared" ref="S322:S346" si="3">100*R322/Q322</f>
        <v>21.387529261545009</v>
      </c>
      <c r="U322" s="59">
        <f>SUMIF($C$11:$C$319,$A322,U$11:U$319)</f>
        <v>285.39</v>
      </c>
      <c r="V322" s="59">
        <f>SUMIF($C$11:$C$319,$A322,V$11:V$319)</f>
        <v>61.039999999999992</v>
      </c>
      <c r="W322" s="59">
        <f t="shared" ref="W322:W346" si="4">100*V322/U322</f>
        <v>21.388275692911453</v>
      </c>
      <c r="Y322" s="59">
        <f>SUMIF($C$11:$C$319,$A322,Y$11:Y$319)</f>
        <v>289.23</v>
      </c>
      <c r="Z322" s="59">
        <f>SUMIF($C$11:$C$319,$A322,Z$11:Z$319)</f>
        <v>62.99</v>
      </c>
      <c r="AA322" s="59">
        <f t="shared" ref="AA322" si="5">100*Z322/Y322</f>
        <v>21.778515368391936</v>
      </c>
      <c r="AC322" s="59">
        <f>SUMIF($C$11:$C$319,$A322,AC$11:AC$319)</f>
        <v>292.48</v>
      </c>
      <c r="AD322" s="59">
        <f>SUMIF($C$11:$C$319,$A322,AD$11:AD$319)</f>
        <v>63.339999999999996</v>
      </c>
      <c r="AE322" s="59">
        <f t="shared" ref="AE322" si="6">100*AD322/AC322</f>
        <v>21.656181619256017</v>
      </c>
    </row>
    <row r="323" spans="1:31" x14ac:dyDescent="0.3">
      <c r="A323" t="s">
        <v>35</v>
      </c>
      <c r="B323" t="str">
        <f>VLOOKUP(A323,class!A$1:B$455,2,FALSE)</f>
        <v>Shire County</v>
      </c>
      <c r="C323" t="str">
        <f>IF(B323="Shire District",VLOOKUP(A323,counties!A$2:B$271,2,FALSE),"")</f>
        <v/>
      </c>
      <c r="D323" t="str">
        <f>IFERROR(VLOOKUP($A323,classifications!$A$3:$C$336,3,FALSE),VLOOKUP($A323,classifications!I$2:K$34,3,FALSE))</f>
        <v>Predominantly Rural</v>
      </c>
      <c r="E323" s="59">
        <f>SUMIF($C$11:$C$319,$A323,E$11:E$319)</f>
        <v>241.84000000000003</v>
      </c>
      <c r="F323" s="59">
        <f>SUMIF($C$11:$C$319,$A323,F$11:F$319)</f>
        <v>50.69</v>
      </c>
      <c r="G323" s="59">
        <f t="shared" si="0"/>
        <v>20.960138934832944</v>
      </c>
      <c r="I323" s="59">
        <f>SUMIF($C$11:$C$319,$A323,I$11:I$319)</f>
        <v>243.55</v>
      </c>
      <c r="J323" s="59">
        <f>SUMIF($C$11:$C$319,$A323,J$11:J$319)</f>
        <v>49.809999999999995</v>
      </c>
      <c r="K323" s="59">
        <f t="shared" si="1"/>
        <v>20.451652638061994</v>
      </c>
      <c r="M323" s="59">
        <f>SUMIF($C$11:$C$319,$A323,M$11:M$319)</f>
        <v>244.94</v>
      </c>
      <c r="N323" s="59">
        <f>SUMIF($C$11:$C$319,$A323,N$11:N$319)</f>
        <v>49.660000000000004</v>
      </c>
      <c r="O323" s="59">
        <f t="shared" si="2"/>
        <v>20.274352902751694</v>
      </c>
      <c r="Q323" s="59">
        <f>SUMIF($C$11:$C$319,$A323,Q$11:Q$319)</f>
        <v>245.89</v>
      </c>
      <c r="R323" s="59">
        <f>SUMIF($C$11:$C$319,$A323,R$11:R$319)</f>
        <v>48.84</v>
      </c>
      <c r="S323" s="59">
        <f t="shared" si="3"/>
        <v>19.862540160234254</v>
      </c>
      <c r="U323" s="59">
        <f>SUMIF($C$11:$C$319,$A323,U$11:U$319)</f>
        <v>247.5</v>
      </c>
      <c r="V323" s="59">
        <f>SUMIF($C$11:$C$319,$A323,V$11:V$319)</f>
        <v>48.72</v>
      </c>
      <c r="W323" s="59">
        <f t="shared" si="4"/>
        <v>19.684848484848484</v>
      </c>
      <c r="Y323" s="59">
        <f t="shared" ref="Y323:Z354" si="7">SUMIF($C$11:$C$319,$A323,Y$11:Y$319)</f>
        <v>248.82999999999998</v>
      </c>
      <c r="Z323" s="59">
        <f t="shared" si="7"/>
        <v>48.81</v>
      </c>
      <c r="AA323" s="59">
        <f t="shared" ref="AA323:AA354" si="8">100*Z323/Y323</f>
        <v>19.6158019531407</v>
      </c>
      <c r="AC323" s="59">
        <f t="shared" ref="AC323:AD354" si="9">SUMIF($C$11:$C$319,$A323,AC$11:AC$319)</f>
        <v>249.92000000000002</v>
      </c>
      <c r="AD323" s="59">
        <f t="shared" si="9"/>
        <v>48.35</v>
      </c>
      <c r="AE323" s="59">
        <f t="shared" ref="AE323:AE354" si="10">100*AD323/AC323</f>
        <v>19.346190781049934</v>
      </c>
    </row>
    <row r="324" spans="1:31" x14ac:dyDescent="0.3">
      <c r="A324" t="s">
        <v>128</v>
      </c>
      <c r="B324" t="str">
        <f>VLOOKUP(A324,class!A$1:B$455,2,FALSE)</f>
        <v>Shire County</v>
      </c>
      <c r="C324" t="str">
        <f>IF(B324="Shire District",VLOOKUP(A324,counties!A$2:B$271,2,FALSE),"")</f>
        <v/>
      </c>
      <c r="D324" t="str">
        <f>IFERROR(VLOOKUP($A324,classifications!$A$3:$C$336,3,FALSE),VLOOKUP($A324,classifications!I$2:K$34,3,FALSE))</f>
        <v>Urban with Significant Rural</v>
      </c>
      <c r="E324" s="59">
        <f>SUMIF($C$11:$C$319,$A324,E$11:E$319)</f>
        <v>350.9</v>
      </c>
      <c r="F324" s="59">
        <f>SUMIF($C$11:$C$319,$A324,F$11:F$319)</f>
        <v>27.599999999999998</v>
      </c>
      <c r="G324" s="59">
        <f t="shared" si="0"/>
        <v>7.8654887432316904</v>
      </c>
      <c r="I324" s="59">
        <f>SUMIF($C$11:$C$319,$A324,I$11:I$319)</f>
        <v>353.45000000000005</v>
      </c>
      <c r="J324" s="59">
        <f>SUMIF($C$11:$C$319,$A324,J$11:J$319)</f>
        <v>25.61</v>
      </c>
      <c r="K324" s="59">
        <f t="shared" si="1"/>
        <v>7.2457207525816942</v>
      </c>
      <c r="M324" s="59">
        <f>SUMIF($C$11:$C$319,$A324,M$11:M$319)</f>
        <v>356.04</v>
      </c>
      <c r="N324" s="59">
        <f>SUMIF($C$11:$C$319,$A324,N$11:N$319)</f>
        <v>24.61</v>
      </c>
      <c r="O324" s="59">
        <f t="shared" si="2"/>
        <v>6.9121447028423768</v>
      </c>
      <c r="Q324" s="59">
        <f>SUMIF($C$11:$C$319,$A324,Q$11:Q$319)</f>
        <v>358.96000000000004</v>
      </c>
      <c r="R324" s="59">
        <f>SUMIF($C$11:$C$319,$A324,R$11:R$319)</f>
        <v>22.259999999999998</v>
      </c>
      <c r="S324" s="59">
        <f t="shared" si="3"/>
        <v>6.201248049921996</v>
      </c>
      <c r="U324" s="59">
        <f>SUMIF($C$11:$C$319,$A324,U$11:U$319)</f>
        <v>362.53000000000003</v>
      </c>
      <c r="V324" s="59">
        <f>SUMIF($C$11:$C$319,$A324,V$11:V$319)</f>
        <v>22.28</v>
      </c>
      <c r="W324" s="59">
        <f t="shared" si="4"/>
        <v>6.1456982870383134</v>
      </c>
      <c r="Y324" s="59">
        <f t="shared" si="7"/>
        <v>366.30999999999995</v>
      </c>
      <c r="Z324" s="59">
        <f t="shared" si="7"/>
        <v>22.51</v>
      </c>
      <c r="AA324" s="59">
        <f t="shared" si="8"/>
        <v>6.1450683847014833</v>
      </c>
      <c r="AC324" s="59">
        <f t="shared" si="9"/>
        <v>369.57</v>
      </c>
      <c r="AD324" s="59">
        <f t="shared" si="9"/>
        <v>22.26</v>
      </c>
      <c r="AE324" s="59">
        <f t="shared" si="10"/>
        <v>6.023216170143681</v>
      </c>
    </row>
    <row r="325" spans="1:31" x14ac:dyDescent="0.3">
      <c r="A325" t="s">
        <v>37</v>
      </c>
      <c r="B325" t="str">
        <f>VLOOKUP(A325,class!A$1:B$455,2,FALSE)</f>
        <v>Shire County</v>
      </c>
      <c r="C325" t="str">
        <f>IF(B325="Shire District",VLOOKUP(A325,counties!A$2:B$271,2,FALSE),"")</f>
        <v/>
      </c>
      <c r="D325" t="str">
        <f>IFERROR(VLOOKUP($A325,classifications!$A$3:$C$336,3,FALSE),VLOOKUP($A325,classifications!I$2:K$34,3,FALSE))</f>
        <v>Predominantly Rural</v>
      </c>
      <c r="E325" s="59">
        <f>SUMIF($C$11:$C$319,$A325,E$11:E$319)</f>
        <v>359.76</v>
      </c>
      <c r="F325" s="59">
        <f>SUMIF($C$11:$C$319,$A325,F$11:F$319)</f>
        <v>115.89</v>
      </c>
      <c r="G325" s="59">
        <f t="shared" si="0"/>
        <v>32.213142094729818</v>
      </c>
      <c r="I325" s="59">
        <f>SUMIF($C$11:$C$319,$A325,I$11:I$319)</f>
        <v>363.61999999999995</v>
      </c>
      <c r="J325" s="59">
        <f>SUMIF($C$11:$C$319,$A325,J$11:J$319)</f>
        <v>114.39</v>
      </c>
      <c r="K325" s="59">
        <f t="shared" si="1"/>
        <v>31.458665639953804</v>
      </c>
      <c r="M325" s="59">
        <f>SUMIF($C$11:$C$319,$A325,M$11:M$319)</f>
        <v>367.32</v>
      </c>
      <c r="N325" s="59">
        <f>SUMIF($C$11:$C$319,$A325,N$11:N$319)</f>
        <v>115.03999999999999</v>
      </c>
      <c r="O325" s="59">
        <f t="shared" si="2"/>
        <v>31.318741152128933</v>
      </c>
      <c r="Q325" s="59">
        <f>SUMIF($C$11:$C$319,$A325,Q$11:Q$319)</f>
        <v>371.38000000000005</v>
      </c>
      <c r="R325" s="59">
        <f>SUMIF($C$11:$C$319,$A325,R$11:R$319)</f>
        <v>115.03999999999999</v>
      </c>
      <c r="S325" s="59">
        <f t="shared" si="3"/>
        <v>30.976358446873817</v>
      </c>
      <c r="U325" s="59">
        <f>SUMIF($C$11:$C$319,$A325,U$11:U$319)</f>
        <v>374.95</v>
      </c>
      <c r="V325" s="59">
        <f>SUMIF($C$11:$C$319,$A325,V$11:V$319)</f>
        <v>115.47999999999999</v>
      </c>
      <c r="W325" s="59">
        <f t="shared" si="4"/>
        <v>30.798773169755965</v>
      </c>
      <c r="Y325" s="59">
        <f t="shared" si="7"/>
        <v>379.79999999999995</v>
      </c>
      <c r="Z325" s="59">
        <f t="shared" si="7"/>
        <v>118.35999999999999</v>
      </c>
      <c r="AA325" s="59">
        <f t="shared" si="8"/>
        <v>31.163770405476566</v>
      </c>
      <c r="AC325" s="59">
        <f t="shared" si="9"/>
        <v>383.31</v>
      </c>
      <c r="AD325" s="59">
        <f t="shared" si="9"/>
        <v>119.53999999999999</v>
      </c>
      <c r="AE325" s="59">
        <f t="shared" si="10"/>
        <v>31.186246119329002</v>
      </c>
    </row>
    <row r="326" spans="1:31" x14ac:dyDescent="0.3">
      <c r="A326" t="s">
        <v>45</v>
      </c>
      <c r="B326" t="str">
        <f>VLOOKUP(A326,class!A$1:B$455,2,FALSE)</f>
        <v>Shire County</v>
      </c>
      <c r="C326" t="str">
        <f>IF(B326="Shire District",VLOOKUP(A326,counties!A$2:B$271,2,FALSE),"")</f>
        <v/>
      </c>
      <c r="D326" t="str">
        <f>IFERROR(VLOOKUP($A326,classifications!$A$3:$C$336,3,FALSE),VLOOKUP($A326,classifications!I$2:K$34,3,FALSE))</f>
        <v>Urban with Significant Rural</v>
      </c>
      <c r="E326" s="59">
        <f>SUMIF($C$11:$C$319,$A326,E$11:E$319)</f>
        <v>246.83999999999997</v>
      </c>
      <c r="F326" s="59">
        <f>SUMIF($C$11:$C$319,$A326,F$11:F$319)</f>
        <v>50.320000000000007</v>
      </c>
      <c r="G326" s="59">
        <f t="shared" si="0"/>
        <v>20.385674931129483</v>
      </c>
      <c r="I326" s="59">
        <f>SUMIF($C$11:$C$319,$A326,I$11:I$319)</f>
        <v>248.41000000000003</v>
      </c>
      <c r="J326" s="59">
        <f>SUMIF($C$11:$C$319,$A326,J$11:J$319)</f>
        <v>49.66</v>
      </c>
      <c r="K326" s="59">
        <f t="shared" si="1"/>
        <v>19.991143673765144</v>
      </c>
      <c r="M326" s="59">
        <f>SUMIF($C$11:$C$319,$A326,M$11:M$319)</f>
        <v>249.79000000000002</v>
      </c>
      <c r="N326" s="59">
        <f>SUMIF($C$11:$C$319,$A326,N$11:N$319)</f>
        <v>49.519999999999996</v>
      </c>
      <c r="O326" s="59">
        <f t="shared" si="2"/>
        <v>19.82465270827495</v>
      </c>
      <c r="Q326" s="59">
        <f>SUMIF($C$11:$C$319,$A326,Q$11:Q$319)</f>
        <v>251.08999999999997</v>
      </c>
      <c r="R326" s="59">
        <f>SUMIF($C$11:$C$319,$A326,R$11:R$319)</f>
        <v>48.8</v>
      </c>
      <c r="S326" s="59">
        <f t="shared" si="3"/>
        <v>19.435262256561394</v>
      </c>
      <c r="U326" s="59">
        <f>SUMIF($C$11:$C$319,$A326,U$11:U$319)</f>
        <v>252.57999999999998</v>
      </c>
      <c r="V326" s="59">
        <f>SUMIF($C$11:$C$319,$A326,V$11:V$319)</f>
        <v>48.35</v>
      </c>
      <c r="W326" s="59">
        <f t="shared" si="4"/>
        <v>19.142449916858027</v>
      </c>
      <c r="Y326" s="59">
        <f t="shared" si="7"/>
        <v>254.22</v>
      </c>
      <c r="Z326" s="59">
        <f t="shared" si="7"/>
        <v>48.7</v>
      </c>
      <c r="AA326" s="59">
        <f t="shared" si="8"/>
        <v>19.156635984580284</v>
      </c>
      <c r="AC326" s="59">
        <f t="shared" si="9"/>
        <v>256.01</v>
      </c>
      <c r="AD326" s="59">
        <f t="shared" si="9"/>
        <v>48.959999999999994</v>
      </c>
      <c r="AE326" s="59">
        <f t="shared" si="10"/>
        <v>19.124252958868791</v>
      </c>
    </row>
    <row r="327" spans="1:31" x14ac:dyDescent="0.3">
      <c r="A327" t="s">
        <v>134</v>
      </c>
      <c r="B327" t="str">
        <f>VLOOKUP(A327,class!A$1:B$455,2,FALSE)</f>
        <v>Shire County</v>
      </c>
      <c r="C327" t="str">
        <f>IF(B327="Shire District",VLOOKUP(A327,counties!A$2:B$271,2,FALSE),"")</f>
        <v/>
      </c>
      <c r="D327" t="str">
        <f>IFERROR(VLOOKUP($A327,classifications!$A$3:$C$336,3,FALSE),VLOOKUP($A327,classifications!I$2:K$34,3,FALSE))</f>
        <v>Urban with Significant Rural</v>
      </c>
      <c r="E327" s="59">
        <f>SUMIF($C$11:$C$319,$A327,E$11:E$319)</f>
        <v>618.15</v>
      </c>
      <c r="F327" s="59">
        <f>SUMIF($C$11:$C$319,$A327,F$11:F$319)</f>
        <v>105.92000000000002</v>
      </c>
      <c r="G327" s="59">
        <f t="shared" si="0"/>
        <v>17.134999595567422</v>
      </c>
      <c r="I327" s="59">
        <f>SUMIF($C$11:$C$319,$A327,I$11:I$319)</f>
        <v>623.44000000000005</v>
      </c>
      <c r="J327" s="59">
        <f>SUMIF($C$11:$C$319,$A327,J$11:J$319)</f>
        <v>103.76</v>
      </c>
      <c r="K327" s="59">
        <f t="shared" si="1"/>
        <v>16.643141280636467</v>
      </c>
      <c r="M327" s="59">
        <f>SUMIF($C$11:$C$319,$A327,M$11:M$319)</f>
        <v>628.83000000000015</v>
      </c>
      <c r="N327" s="59">
        <f>SUMIF($C$11:$C$319,$A327,N$11:N$319)</f>
        <v>103.79</v>
      </c>
      <c r="O327" s="59">
        <f t="shared" si="2"/>
        <v>16.505255792503533</v>
      </c>
      <c r="Q327" s="59">
        <f>SUMIF($C$11:$C$319,$A327,Q$11:Q$319)</f>
        <v>634.56999999999994</v>
      </c>
      <c r="R327" s="59">
        <f>SUMIF($C$11:$C$319,$A327,R$11:R$319)</f>
        <v>102.13</v>
      </c>
      <c r="S327" s="59">
        <f t="shared" si="3"/>
        <v>16.094363112028621</v>
      </c>
      <c r="U327" s="59">
        <f>SUMIF($C$11:$C$319,$A327,U$11:U$319)</f>
        <v>640.02</v>
      </c>
      <c r="V327" s="59">
        <f>SUMIF($C$11:$C$319,$A327,V$11:V$319)</f>
        <v>102.38000000000001</v>
      </c>
      <c r="W327" s="59">
        <f t="shared" si="4"/>
        <v>15.996375113277713</v>
      </c>
      <c r="Y327" s="59">
        <f t="shared" si="7"/>
        <v>648.68999999999994</v>
      </c>
      <c r="Z327" s="59">
        <f t="shared" si="7"/>
        <v>106.92999999999999</v>
      </c>
      <c r="AA327" s="59">
        <f t="shared" si="8"/>
        <v>16.483990812252387</v>
      </c>
      <c r="AC327" s="59">
        <f t="shared" si="9"/>
        <v>654.03</v>
      </c>
      <c r="AD327" s="59">
        <f t="shared" si="9"/>
        <v>107.13999999999999</v>
      </c>
      <c r="AE327" s="59">
        <f t="shared" si="10"/>
        <v>16.381511551457884</v>
      </c>
    </row>
    <row r="328" spans="1:31" x14ac:dyDescent="0.3">
      <c r="A328" t="s">
        <v>136</v>
      </c>
      <c r="B328" t="str">
        <f>VLOOKUP(A328,class!A$1:B$455,2,FALSE)</f>
        <v>Shire County</v>
      </c>
      <c r="C328" t="str">
        <f>IF(B328="Shire District",VLOOKUP(A328,counties!A$2:B$271,2,FALSE),"")</f>
        <v/>
      </c>
      <c r="D328" t="str">
        <f>IFERROR(VLOOKUP($A328,classifications!$A$3:$C$336,3,FALSE),VLOOKUP($A328,classifications!I$2:K$34,3,FALSE))</f>
        <v>Urban with Significant Rural</v>
      </c>
      <c r="E328" s="59">
        <f>SUMIF($C$11:$C$319,$A328,E$11:E$319)</f>
        <v>278.47000000000003</v>
      </c>
      <c r="F328" s="59">
        <f>SUMIF($C$11:$C$319,$A328,F$11:F$319)</f>
        <v>58.499999999999993</v>
      </c>
      <c r="G328" s="59">
        <f t="shared" si="0"/>
        <v>21.007648938844394</v>
      </c>
      <c r="I328" s="59">
        <f>SUMIF($C$11:$C$319,$A328,I$11:I$319)</f>
        <v>281.29000000000002</v>
      </c>
      <c r="J328" s="59">
        <f>SUMIF($C$11:$C$319,$A328,J$11:J$319)</f>
        <v>56.059999999999995</v>
      </c>
      <c r="K328" s="59">
        <f t="shared" si="1"/>
        <v>19.92961001102065</v>
      </c>
      <c r="M328" s="59">
        <f>SUMIF($C$11:$C$319,$A328,M$11:M$319)</f>
        <v>284.76</v>
      </c>
      <c r="N328" s="59">
        <f>SUMIF($C$11:$C$319,$A328,N$11:N$319)</f>
        <v>56.47</v>
      </c>
      <c r="O328" s="59">
        <f t="shared" si="2"/>
        <v>19.830734653743505</v>
      </c>
      <c r="Q328" s="59">
        <f>SUMIF($C$11:$C$319,$A328,Q$11:Q$319)</f>
        <v>288</v>
      </c>
      <c r="R328" s="59">
        <f>SUMIF($C$11:$C$319,$A328,R$11:R$319)</f>
        <v>54.940000000000005</v>
      </c>
      <c r="S328" s="59">
        <f t="shared" si="3"/>
        <v>19.076388888888893</v>
      </c>
      <c r="U328" s="59">
        <f>SUMIF($C$11:$C$319,$A328,U$11:U$319)</f>
        <v>291</v>
      </c>
      <c r="V328" s="59">
        <f>SUMIF($C$11:$C$319,$A328,V$11:V$319)</f>
        <v>55.339999999999996</v>
      </c>
      <c r="W328" s="59">
        <f t="shared" si="4"/>
        <v>19.017182130584192</v>
      </c>
      <c r="Y328" s="59">
        <f t="shared" si="7"/>
        <v>294.35000000000002</v>
      </c>
      <c r="Z328" s="59">
        <f t="shared" si="7"/>
        <v>56.89</v>
      </c>
      <c r="AA328" s="59">
        <f t="shared" si="8"/>
        <v>19.327331408187529</v>
      </c>
      <c r="AC328" s="59">
        <f t="shared" si="9"/>
        <v>296.41000000000003</v>
      </c>
      <c r="AD328" s="59">
        <f t="shared" si="9"/>
        <v>56.22999999999999</v>
      </c>
      <c r="AE328" s="59">
        <f t="shared" si="10"/>
        <v>18.970345130056337</v>
      </c>
    </row>
    <row r="329" spans="1:31" x14ac:dyDescent="0.3">
      <c r="A329" t="s">
        <v>49</v>
      </c>
      <c r="B329" t="str">
        <f>VLOOKUP(A329,class!A$1:B$455,2,FALSE)</f>
        <v>Shire County</v>
      </c>
      <c r="C329" t="str">
        <f>IF(B329="Shire District",VLOOKUP(A329,counties!A$2:B$271,2,FALSE),"")</f>
        <v/>
      </c>
      <c r="D329" t="str">
        <f>IFERROR(VLOOKUP($A329,classifications!$A$3:$C$336,3,FALSE),VLOOKUP($A329,classifications!I$2:K$34,3,FALSE))</f>
        <v>Urban with Significant Rural</v>
      </c>
      <c r="E329" s="59">
        <f>SUMIF($C$11:$C$319,$A329,E$11:E$319)</f>
        <v>575.55000000000007</v>
      </c>
      <c r="F329" s="59">
        <f>SUMIF($C$11:$C$319,$A329,F$11:F$319)</f>
        <v>84.4</v>
      </c>
      <c r="G329" s="59">
        <f t="shared" si="0"/>
        <v>14.664234210754929</v>
      </c>
      <c r="I329" s="59">
        <f>SUMIF($C$11:$C$319,$A329,I$11:I$319)</f>
        <v>580.56000000000006</v>
      </c>
      <c r="J329" s="59">
        <f>SUMIF($C$11:$C$319,$A329,J$11:J$319)</f>
        <v>78.489999999999995</v>
      </c>
      <c r="K329" s="59">
        <f t="shared" si="1"/>
        <v>13.519705112305358</v>
      </c>
      <c r="M329" s="59">
        <f>SUMIF($C$11:$C$319,$A329,M$11:M$319)</f>
        <v>585.84999999999991</v>
      </c>
      <c r="N329" s="59">
        <f>SUMIF($C$11:$C$319,$A329,N$11:N$319)</f>
        <v>77.660000000000011</v>
      </c>
      <c r="O329" s="59">
        <f t="shared" si="2"/>
        <v>13.255952888964755</v>
      </c>
      <c r="Q329" s="59">
        <f>SUMIF($C$11:$C$319,$A329,Q$11:Q$319)</f>
        <v>591.63</v>
      </c>
      <c r="R329" s="59">
        <f>SUMIF($C$11:$C$319,$A329,R$11:R$319)</f>
        <v>75.66</v>
      </c>
      <c r="S329" s="59">
        <f t="shared" si="3"/>
        <v>12.788398154251812</v>
      </c>
      <c r="U329" s="59">
        <f>SUMIF($C$11:$C$319,$A329,U$11:U$319)</f>
        <v>598.41999999999996</v>
      </c>
      <c r="V329" s="59">
        <f>SUMIF($C$11:$C$319,$A329,V$11:V$319)</f>
        <v>76.37</v>
      </c>
      <c r="W329" s="59">
        <f t="shared" si="4"/>
        <v>12.761939774740149</v>
      </c>
      <c r="Y329" s="59">
        <f t="shared" si="7"/>
        <v>606.33000000000004</v>
      </c>
      <c r="Z329" s="59">
        <f t="shared" si="7"/>
        <v>80.03</v>
      </c>
      <c r="AA329" s="59">
        <f t="shared" si="8"/>
        <v>13.19908300760312</v>
      </c>
      <c r="AC329" s="59">
        <f t="shared" si="9"/>
        <v>612.1</v>
      </c>
      <c r="AD329" s="59">
        <f t="shared" si="9"/>
        <v>81.41</v>
      </c>
      <c r="AE329" s="59">
        <f t="shared" si="10"/>
        <v>13.300114360398627</v>
      </c>
    </row>
    <row r="330" spans="1:31" x14ac:dyDescent="0.3">
      <c r="A330" t="s">
        <v>139</v>
      </c>
      <c r="B330" t="str">
        <f>VLOOKUP(A330,class!A$1:B$455,2,FALSE)</f>
        <v>Shire County</v>
      </c>
      <c r="C330" t="str">
        <f>IF(B330="Shire District",VLOOKUP(A330,counties!A$2:B$271,2,FALSE),"")</f>
        <v/>
      </c>
      <c r="D330" t="str">
        <f>IFERROR(VLOOKUP($A330,classifications!$A$3:$C$336,3,FALSE),VLOOKUP($A330,classifications!I$2:K$34,3,FALSE))</f>
        <v>Predominantly Urban</v>
      </c>
      <c r="E330" s="59">
        <f>SUMIF($C$11:$C$319,$A330,E$11:E$319)</f>
        <v>478.85</v>
      </c>
      <c r="F330" s="59">
        <f>SUMIF($C$11:$C$319,$A330,F$11:F$319)</f>
        <v>53.910000000000004</v>
      </c>
      <c r="G330" s="59">
        <f t="shared" si="0"/>
        <v>11.258222825519473</v>
      </c>
      <c r="I330" s="59">
        <f>SUMIF($C$11:$C$319,$A330,I$11:I$319)</f>
        <v>482.98</v>
      </c>
      <c r="J330" s="59">
        <f>SUMIF($C$11:$C$319,$A330,J$11:J$319)</f>
        <v>53.17</v>
      </c>
      <c r="K330" s="59">
        <f t="shared" si="1"/>
        <v>11.008737421839413</v>
      </c>
      <c r="M330" s="59">
        <f>SUMIF($C$11:$C$319,$A330,M$11:M$319)</f>
        <v>486.99999999999994</v>
      </c>
      <c r="N330" s="59">
        <f>SUMIF($C$11:$C$319,$A330,N$11:N$319)</f>
        <v>54.349999999999994</v>
      </c>
      <c r="O330" s="59">
        <f t="shared" si="2"/>
        <v>11.160164271047227</v>
      </c>
      <c r="Q330" s="59">
        <f>SUMIF($C$11:$C$319,$A330,Q$11:Q$319)</f>
        <v>490.52</v>
      </c>
      <c r="R330" s="59">
        <f>SUMIF($C$11:$C$319,$A330,R$11:R$319)</f>
        <v>54.01</v>
      </c>
      <c r="S330" s="59">
        <f t="shared" si="3"/>
        <v>11.01076408709125</v>
      </c>
      <c r="U330" s="59">
        <f>SUMIF($C$11:$C$319,$A330,U$11:U$319)</f>
        <v>494.92000000000007</v>
      </c>
      <c r="V330" s="59">
        <f>SUMIF($C$11:$C$319,$A330,V$11:V$319)</f>
        <v>55.240000000000009</v>
      </c>
      <c r="W330" s="59">
        <f t="shared" si="4"/>
        <v>11.161399822193486</v>
      </c>
      <c r="Y330" s="59">
        <f t="shared" si="7"/>
        <v>499.03999999999996</v>
      </c>
      <c r="Z330" s="59">
        <f t="shared" si="7"/>
        <v>57.070000000000007</v>
      </c>
      <c r="AA330" s="59">
        <f t="shared" si="8"/>
        <v>11.435957037512026</v>
      </c>
      <c r="AC330" s="59">
        <f t="shared" si="9"/>
        <v>502.9</v>
      </c>
      <c r="AD330" s="59">
        <f t="shared" si="9"/>
        <v>58.570000000000007</v>
      </c>
      <c r="AE330" s="59">
        <f t="shared" si="10"/>
        <v>11.646450586597735</v>
      </c>
    </row>
    <row r="331" spans="1:31" x14ac:dyDescent="0.3">
      <c r="A331" t="s">
        <v>140</v>
      </c>
      <c r="B331" t="str">
        <f>VLOOKUP(A331,class!A$1:B$455,2,FALSE)</f>
        <v>Shire County</v>
      </c>
      <c r="C331" t="str">
        <f>IF(B331="Shire District",VLOOKUP(A331,counties!A$2:B$271,2,FALSE),"")</f>
        <v/>
      </c>
      <c r="D331" t="str">
        <f>IFERROR(VLOOKUP($A331,classifications!$A$3:$C$336,3,FALSE),VLOOKUP($A331,classifications!I$2:K$34,3,FALSE))</f>
        <v>Urban with Significant Rural</v>
      </c>
      <c r="E331" s="59">
        <f>SUMIF($C$11:$C$319,$A331,E$11:E$319)</f>
        <v>646.6099999999999</v>
      </c>
      <c r="F331" s="59">
        <f>SUMIF($C$11:$C$319,$A331,F$11:F$319)</f>
        <v>89.69</v>
      </c>
      <c r="G331" s="59">
        <f t="shared" si="0"/>
        <v>13.870803111612876</v>
      </c>
      <c r="I331" s="59">
        <f>SUMIF($C$11:$C$319,$A331,I$11:I$319)</f>
        <v>652.34999999999991</v>
      </c>
      <c r="J331" s="59">
        <f>SUMIF($C$11:$C$319,$A331,J$11:J$319)</f>
        <v>85.389999999999986</v>
      </c>
      <c r="K331" s="59">
        <f t="shared" si="1"/>
        <v>13.08959914156511</v>
      </c>
      <c r="M331" s="59">
        <f>SUMIF($C$11:$C$319,$A331,M$11:M$319)</f>
        <v>659.35</v>
      </c>
      <c r="N331" s="59">
        <f>SUMIF($C$11:$C$319,$A331,N$11:N$319)</f>
        <v>85.67</v>
      </c>
      <c r="O331" s="59">
        <f t="shared" si="2"/>
        <v>12.993099264427087</v>
      </c>
      <c r="Q331" s="59">
        <f>SUMIF($C$11:$C$319,$A331,Q$11:Q$319)</f>
        <v>666.83</v>
      </c>
      <c r="R331" s="59">
        <f>SUMIF($C$11:$C$319,$A331,R$11:R$319)</f>
        <v>84.79</v>
      </c>
      <c r="S331" s="59">
        <f t="shared" si="3"/>
        <v>12.715384730740968</v>
      </c>
      <c r="U331" s="59">
        <f>SUMIF($C$11:$C$319,$A331,U$11:U$319)</f>
        <v>674.31</v>
      </c>
      <c r="V331" s="59">
        <f>SUMIF($C$11:$C$319,$A331,V$11:V$319)</f>
        <v>86.11</v>
      </c>
      <c r="W331" s="59">
        <f t="shared" si="4"/>
        <v>12.77009090774273</v>
      </c>
      <c r="Y331" s="59">
        <f t="shared" si="7"/>
        <v>680.62</v>
      </c>
      <c r="Z331" s="59">
        <f t="shared" si="7"/>
        <v>88.690000000000012</v>
      </c>
      <c r="AA331" s="59">
        <f t="shared" si="8"/>
        <v>13.030766066233731</v>
      </c>
      <c r="AC331" s="59">
        <f t="shared" si="9"/>
        <v>687.13000000000011</v>
      </c>
      <c r="AD331" s="59">
        <f t="shared" si="9"/>
        <v>89.850000000000009</v>
      </c>
      <c r="AE331" s="59">
        <f t="shared" si="10"/>
        <v>13.076128243563806</v>
      </c>
    </row>
    <row r="332" spans="1:31" x14ac:dyDescent="0.3">
      <c r="A332" t="s">
        <v>55</v>
      </c>
      <c r="B332" t="str">
        <f>VLOOKUP(A332,class!A$1:B$455,2,FALSE)</f>
        <v>Shire County</v>
      </c>
      <c r="C332" t="str">
        <f>IF(B332="Shire District",VLOOKUP(A332,counties!A$2:B$271,2,FALSE),"")</f>
        <v/>
      </c>
      <c r="D332" t="str">
        <f>IFERROR(VLOOKUP($A332,classifications!$A$3:$C$336,3,FALSE),VLOOKUP($A332,classifications!I$2:K$34,3,FALSE))</f>
        <v>Predominantly Urban</v>
      </c>
      <c r="E332" s="59">
        <f>SUMIF($C$11:$C$319,$A332,E$11:E$319)</f>
        <v>531.66000000000008</v>
      </c>
      <c r="F332" s="59">
        <f>SUMIF($C$11:$C$319,$A332,F$11:F$319)</f>
        <v>47.18</v>
      </c>
      <c r="G332" s="59">
        <f t="shared" si="0"/>
        <v>8.8740924651092783</v>
      </c>
      <c r="I332" s="59">
        <f>SUMIF($C$11:$C$319,$A332,I$11:I$319)</f>
        <v>535.63</v>
      </c>
      <c r="J332" s="59">
        <f>SUMIF($C$11:$C$319,$A332,J$11:J$319)</f>
        <v>44.11</v>
      </c>
      <c r="K332" s="59">
        <f t="shared" si="1"/>
        <v>8.2351623322069347</v>
      </c>
      <c r="M332" s="59">
        <f>SUMIF($C$11:$C$319,$A332,M$11:M$319)</f>
        <v>540.39</v>
      </c>
      <c r="N332" s="59">
        <f>SUMIF($C$11:$C$319,$A332,N$11:N$319)</f>
        <v>45.050000000000004</v>
      </c>
      <c r="O332" s="59">
        <f t="shared" si="2"/>
        <v>8.3365717352282616</v>
      </c>
      <c r="Q332" s="59">
        <f>SUMIF($C$11:$C$319,$A332,Q$11:Q$319)</f>
        <v>544.34</v>
      </c>
      <c r="R332" s="59">
        <f>SUMIF($C$11:$C$319,$A332,R$11:R$319)</f>
        <v>41.580000000000005</v>
      </c>
      <c r="S332" s="59">
        <f t="shared" si="3"/>
        <v>7.6386082228019268</v>
      </c>
      <c r="U332" s="59">
        <f>SUMIF($C$11:$C$319,$A332,U$11:U$319)</f>
        <v>548.64</v>
      </c>
      <c r="V332" s="59">
        <f>SUMIF($C$11:$C$319,$A332,V$11:V$319)</f>
        <v>41.12</v>
      </c>
      <c r="W332" s="59">
        <f t="shared" si="4"/>
        <v>7.4948964712744246</v>
      </c>
      <c r="Y332" s="59">
        <f t="shared" si="7"/>
        <v>553.71</v>
      </c>
      <c r="Z332" s="59">
        <f t="shared" si="7"/>
        <v>43.160000000000004</v>
      </c>
      <c r="AA332" s="59">
        <f t="shared" si="8"/>
        <v>7.7946939733795668</v>
      </c>
      <c r="AC332" s="59">
        <f t="shared" si="9"/>
        <v>558.29999999999995</v>
      </c>
      <c r="AD332" s="59">
        <f t="shared" si="9"/>
        <v>42.84</v>
      </c>
      <c r="AE332" s="59">
        <f t="shared" si="10"/>
        <v>7.6732939279957018</v>
      </c>
    </row>
    <row r="333" spans="1:31" x14ac:dyDescent="0.3">
      <c r="A333" t="s">
        <v>142</v>
      </c>
      <c r="B333" t="str">
        <f>VLOOKUP(A333,class!A$1:B$455,2,FALSE)</f>
        <v>Shire County</v>
      </c>
      <c r="C333" t="str">
        <f>IF(B333="Shire District",VLOOKUP(A333,counties!A$2:B$271,2,FALSE),"")</f>
        <v/>
      </c>
      <c r="D333" t="str">
        <f>IFERROR(VLOOKUP($A333,classifications!$A$3:$C$336,3,FALSE),VLOOKUP($A333,classifications!I$2:K$34,3,FALSE))</f>
        <v>Urban with Significant Rural</v>
      </c>
      <c r="E333" s="59">
        <f>SUMIF($C$11:$C$319,$A333,E$11:E$319)</f>
        <v>284.40999999999997</v>
      </c>
      <c r="F333" s="59">
        <f>SUMIF($C$11:$C$319,$A333,F$11:F$319)</f>
        <v>25.4</v>
      </c>
      <c r="G333" s="59">
        <f t="shared" si="0"/>
        <v>8.9307689603037872</v>
      </c>
      <c r="I333" s="59">
        <f>SUMIF($C$11:$C$319,$A333,I$11:I$319)</f>
        <v>287.89999999999998</v>
      </c>
      <c r="J333" s="59">
        <f>SUMIF($C$11:$C$319,$A333,J$11:J$319)</f>
        <v>22.470000000000002</v>
      </c>
      <c r="K333" s="59">
        <f t="shared" si="1"/>
        <v>7.8047933310177164</v>
      </c>
      <c r="M333" s="59">
        <f>SUMIF($C$11:$C$319,$A333,M$11:M$319)</f>
        <v>291.89</v>
      </c>
      <c r="N333" s="59">
        <f>SUMIF($C$11:$C$319,$A333,N$11:N$319)</f>
        <v>22.419999999999998</v>
      </c>
      <c r="O333" s="59">
        <f t="shared" si="2"/>
        <v>7.6809757100277505</v>
      </c>
      <c r="Q333" s="59">
        <f>SUMIF($C$11:$C$319,$A333,Q$11:Q$319)</f>
        <v>295.81</v>
      </c>
      <c r="R333" s="59">
        <f>SUMIF($C$11:$C$319,$A333,R$11:R$319)</f>
        <v>20.54</v>
      </c>
      <c r="S333" s="59">
        <f t="shared" si="3"/>
        <v>6.9436462594232786</v>
      </c>
      <c r="U333" s="59">
        <f>SUMIF($C$11:$C$319,$A333,U$11:U$319)</f>
        <v>299.43</v>
      </c>
      <c r="V333" s="59">
        <f>SUMIF($C$11:$C$319,$A333,V$11:V$319)</f>
        <v>20.76</v>
      </c>
      <c r="W333" s="59">
        <f t="shared" si="4"/>
        <v>6.9331730287546334</v>
      </c>
      <c r="Y333" s="59">
        <f t="shared" si="7"/>
        <v>303.21999999999997</v>
      </c>
      <c r="Z333" s="59">
        <f t="shared" si="7"/>
        <v>22.720000000000002</v>
      </c>
      <c r="AA333" s="59">
        <f t="shared" si="8"/>
        <v>7.492909438691381</v>
      </c>
      <c r="AC333" s="59">
        <f t="shared" si="9"/>
        <v>306.43</v>
      </c>
      <c r="AD333" s="59">
        <f t="shared" si="9"/>
        <v>22.439999999999998</v>
      </c>
      <c r="AE333" s="59">
        <f t="shared" si="10"/>
        <v>7.3230427830173284</v>
      </c>
    </row>
    <row r="334" spans="1:31" x14ac:dyDescent="0.3">
      <c r="A334" t="s">
        <v>58</v>
      </c>
      <c r="B334" t="str">
        <f>VLOOKUP(A334,class!A$1:B$455,2,FALSE)</f>
        <v>Shire County</v>
      </c>
      <c r="C334" t="str">
        <f>IF(B334="Shire District",VLOOKUP(A334,counties!A$2:B$271,2,FALSE),"")</f>
        <v/>
      </c>
      <c r="D334" t="str">
        <f>IFERROR(VLOOKUP($A334,classifications!$A$3:$C$336,3,FALSE),VLOOKUP($A334,classifications!I$2:K$34,3,FALSE))</f>
        <v>Predominantly Rural</v>
      </c>
      <c r="E334" s="59">
        <f>SUMIF($C$11:$C$319,$A334,E$11:E$319)</f>
        <v>332.68999999999994</v>
      </c>
      <c r="F334" s="59">
        <f>SUMIF($C$11:$C$319,$A334,F$11:F$319)</f>
        <v>87.57</v>
      </c>
      <c r="G334" s="59">
        <f t="shared" si="0"/>
        <v>26.321801076076834</v>
      </c>
      <c r="I334" s="59">
        <f>SUMIF($C$11:$C$319,$A334,I$11:I$319)</f>
        <v>335.65999999999997</v>
      </c>
      <c r="J334" s="59">
        <f>SUMIF($C$11:$C$319,$A334,J$11:J$319)</f>
        <v>86.529999999999987</v>
      </c>
      <c r="K334" s="59">
        <f t="shared" si="1"/>
        <v>25.779062146219385</v>
      </c>
      <c r="M334" s="59">
        <f>SUMIF($C$11:$C$319,$A334,M$11:M$319)</f>
        <v>338.67999999999995</v>
      </c>
      <c r="N334" s="59">
        <f>SUMIF($C$11:$C$319,$A334,N$11:N$319)</f>
        <v>86.22999999999999</v>
      </c>
      <c r="O334" s="59">
        <f t="shared" si="2"/>
        <v>25.46061178693752</v>
      </c>
      <c r="Q334" s="59">
        <f>SUMIF($C$11:$C$319,$A334,Q$11:Q$319)</f>
        <v>341.75999999999993</v>
      </c>
      <c r="R334" s="59">
        <f>SUMIF($C$11:$C$319,$A334,R$11:R$319)</f>
        <v>84.57</v>
      </c>
      <c r="S334" s="59">
        <f t="shared" si="3"/>
        <v>24.745435393258433</v>
      </c>
      <c r="U334" s="59">
        <f>SUMIF($C$11:$C$319,$A334,U$11:U$319)</f>
        <v>345.29000000000008</v>
      </c>
      <c r="V334" s="59">
        <f>SUMIF($C$11:$C$319,$A334,V$11:V$319)</f>
        <v>85.08</v>
      </c>
      <c r="W334" s="59">
        <f t="shared" si="4"/>
        <v>24.640157548727153</v>
      </c>
      <c r="Y334" s="59">
        <f t="shared" si="7"/>
        <v>348.82000000000005</v>
      </c>
      <c r="Z334" s="59">
        <f t="shared" si="7"/>
        <v>86.44</v>
      </c>
      <c r="AA334" s="59">
        <f t="shared" si="8"/>
        <v>24.780689180666243</v>
      </c>
      <c r="AC334" s="59">
        <f t="shared" si="9"/>
        <v>352.16</v>
      </c>
      <c r="AD334" s="59">
        <f t="shared" si="9"/>
        <v>86.7</v>
      </c>
      <c r="AE334" s="59">
        <f t="shared" si="10"/>
        <v>24.619491140390728</v>
      </c>
    </row>
    <row r="335" spans="1:31" x14ac:dyDescent="0.3">
      <c r="A335" t="s">
        <v>67</v>
      </c>
      <c r="B335" t="str">
        <f>VLOOKUP(A335,class!A$1:B$455,2,FALSE)</f>
        <v>Shire County</v>
      </c>
      <c r="C335" t="str">
        <f>IF(B335="Shire District",VLOOKUP(A335,counties!A$2:B$271,2,FALSE),"")</f>
        <v/>
      </c>
      <c r="D335" t="str">
        <f>IFERROR(VLOOKUP($A335,classifications!$A$3:$C$336,3,FALSE),VLOOKUP($A335,classifications!I$2:K$34,3,FALSE))</f>
        <v>Predominantly Rural</v>
      </c>
      <c r="E335" s="59">
        <f>SUMIF($C$11:$C$319,$A335,E$11:E$319)</f>
        <v>409.52</v>
      </c>
      <c r="F335" s="59">
        <f>SUMIF($C$11:$C$319,$A335,F$11:F$319)</f>
        <v>150.31</v>
      </c>
      <c r="G335" s="59">
        <f t="shared" si="0"/>
        <v>36.703946083219378</v>
      </c>
      <c r="I335" s="59">
        <f>SUMIF($C$11:$C$319,$A335,I$11:I$319)</f>
        <v>412.75</v>
      </c>
      <c r="J335" s="59">
        <f>SUMIF($C$11:$C$319,$A335,J$11:J$319)</f>
        <v>148.70999999999998</v>
      </c>
      <c r="K335" s="59">
        <f t="shared" si="1"/>
        <v>36.029073288915804</v>
      </c>
      <c r="M335" s="59">
        <f>SUMIF($C$11:$C$319,$A335,M$11:M$319)</f>
        <v>416.69</v>
      </c>
      <c r="N335" s="59">
        <f>SUMIF($C$11:$C$319,$A335,N$11:N$319)</f>
        <v>149.55999999999997</v>
      </c>
      <c r="O335" s="59">
        <f t="shared" si="2"/>
        <v>35.89239002615853</v>
      </c>
      <c r="Q335" s="59">
        <f>SUMIF($C$11:$C$319,$A335,Q$11:Q$319)</f>
        <v>420.28000000000003</v>
      </c>
      <c r="R335" s="59">
        <f>SUMIF($C$11:$C$319,$A335,R$11:R$319)</f>
        <v>148.52000000000001</v>
      </c>
      <c r="S335" s="59">
        <f t="shared" si="3"/>
        <v>35.338345864661655</v>
      </c>
      <c r="U335" s="59">
        <f>SUMIF($C$11:$C$319,$A335,U$11:U$319)</f>
        <v>424.66</v>
      </c>
      <c r="V335" s="59">
        <f>SUMIF($C$11:$C$319,$A335,V$11:V$319)</f>
        <v>149.76</v>
      </c>
      <c r="W335" s="59">
        <f t="shared" si="4"/>
        <v>35.265859746620826</v>
      </c>
      <c r="Y335" s="59">
        <f t="shared" si="7"/>
        <v>428.63</v>
      </c>
      <c r="Z335" s="59">
        <f t="shared" si="7"/>
        <v>152.10999999999999</v>
      </c>
      <c r="AA335" s="59">
        <f t="shared" si="8"/>
        <v>35.487483377271772</v>
      </c>
      <c r="AC335" s="59">
        <f t="shared" si="9"/>
        <v>432.65999999999997</v>
      </c>
      <c r="AD335" s="59">
        <f t="shared" si="9"/>
        <v>153.46</v>
      </c>
      <c r="AE335" s="59">
        <f t="shared" si="10"/>
        <v>35.468959460084136</v>
      </c>
    </row>
    <row r="336" spans="1:31" x14ac:dyDescent="0.3">
      <c r="A336" t="s">
        <v>74</v>
      </c>
      <c r="B336" t="str">
        <f>VLOOKUP(A336,class!A$1:B$455,2,FALSE)</f>
        <v>Shire County</v>
      </c>
      <c r="C336" t="str">
        <f>IF(B336="Shire District",VLOOKUP(A336,counties!A$2:B$271,2,FALSE),"")</f>
        <v/>
      </c>
      <c r="D336" t="str">
        <f>IFERROR(VLOOKUP($A336,classifications!$A$3:$C$336,3,FALSE),VLOOKUP($A336,classifications!I$2:K$34,3,FALSE))</f>
        <v>Predominantly Rural</v>
      </c>
      <c r="E336" s="59">
        <f>SUMIF($C$11:$C$319,$A336,E$11:E$319)</f>
        <v>279.64</v>
      </c>
      <c r="F336" s="59">
        <f>SUMIF($C$11:$C$319,$A336,F$11:F$319)</f>
        <v>77.349999999999994</v>
      </c>
      <c r="G336" s="59">
        <f t="shared" si="0"/>
        <v>27.660563581747958</v>
      </c>
      <c r="I336" s="59">
        <f>SUMIF($C$11:$C$319,$A336,I$11:I$319)</f>
        <v>281.55</v>
      </c>
      <c r="J336" s="59">
        <f>SUMIF($C$11:$C$319,$A336,J$11:J$319)</f>
        <v>75.52</v>
      </c>
      <c r="K336" s="59">
        <f t="shared" si="1"/>
        <v>26.822944414846386</v>
      </c>
      <c r="M336" s="59">
        <f>SUMIF($C$11:$C$319,$A336,M$11:M$319)</f>
        <v>284.08000000000004</v>
      </c>
      <c r="N336" s="59">
        <f>SUMIF($C$11:$C$319,$A336,N$11:N$319)</f>
        <v>75.69</v>
      </c>
      <c r="O336" s="59">
        <f t="shared" si="2"/>
        <v>26.64390312588003</v>
      </c>
      <c r="Q336" s="59">
        <f>SUMIF($C$11:$C$319,$A336,Q$11:Q$319)</f>
        <v>286.44</v>
      </c>
      <c r="R336" s="59">
        <f>SUMIF($C$11:$C$319,$A336,R$11:R$319)</f>
        <v>74.039999999999992</v>
      </c>
      <c r="S336" s="59">
        <f t="shared" si="3"/>
        <v>25.848345203183911</v>
      </c>
      <c r="U336" s="59">
        <f>SUMIF($C$11:$C$319,$A336,U$11:U$319)</f>
        <v>289.16999999999996</v>
      </c>
      <c r="V336" s="59">
        <f>SUMIF($C$11:$C$319,$A336,V$11:V$319)</f>
        <v>73.62</v>
      </c>
      <c r="W336" s="59">
        <f t="shared" si="4"/>
        <v>25.45907251789605</v>
      </c>
      <c r="Y336" s="59">
        <f t="shared" si="7"/>
        <v>292.01</v>
      </c>
      <c r="Z336" s="59">
        <f t="shared" si="7"/>
        <v>73.72</v>
      </c>
      <c r="AA336" s="59">
        <f t="shared" si="8"/>
        <v>25.245710763330024</v>
      </c>
      <c r="AC336" s="59">
        <f t="shared" si="9"/>
        <v>294.60999999999996</v>
      </c>
      <c r="AD336" s="59">
        <f t="shared" si="9"/>
        <v>73.669999999999987</v>
      </c>
      <c r="AE336" s="59">
        <f t="shared" si="10"/>
        <v>25.005940056345679</v>
      </c>
    </row>
    <row r="337" spans="1:31" x14ac:dyDescent="0.3">
      <c r="A337" t="s">
        <v>76</v>
      </c>
      <c r="B337" t="str">
        <f>VLOOKUP(A337,class!A$1:B$455,2,FALSE)</f>
        <v>Shire County</v>
      </c>
      <c r="C337" t="str">
        <f>IF(B337="Shire District",VLOOKUP(A337,counties!A$2:B$271,2,FALSE),"")</f>
        <v/>
      </c>
      <c r="D337" t="str">
        <f>IFERROR(VLOOKUP($A337,classifications!$A$3:$C$336,3,FALSE),VLOOKUP($A337,classifications!I$2:K$34,3,FALSE))</f>
        <v>Urban with Significant Rural</v>
      </c>
      <c r="E337" s="59">
        <f>SUMIF($C$11:$C$319,$A337,E$11:E$319)</f>
        <v>355.73</v>
      </c>
      <c r="F337" s="59">
        <f>SUMIF($C$11:$C$319,$A337,F$11:F$319)</f>
        <v>31.57</v>
      </c>
      <c r="G337" s="59">
        <f t="shared" si="0"/>
        <v>8.8747083462176359</v>
      </c>
      <c r="I337" s="59">
        <f>SUMIF($C$11:$C$319,$A337,I$11:I$319)</f>
        <v>357.96</v>
      </c>
      <c r="J337" s="59">
        <f>SUMIF($C$11:$C$319,$A337,J$11:J$319)</f>
        <v>29.56</v>
      </c>
      <c r="K337" s="59">
        <f t="shared" si="1"/>
        <v>8.2579059112750031</v>
      </c>
      <c r="M337" s="59">
        <f>SUMIF($C$11:$C$319,$A337,M$11:M$319)</f>
        <v>360.75</v>
      </c>
      <c r="N337" s="59">
        <f>SUMIF($C$11:$C$319,$A337,N$11:N$319)</f>
        <v>29.019999999999996</v>
      </c>
      <c r="O337" s="59">
        <f t="shared" si="2"/>
        <v>8.0443520443520438</v>
      </c>
      <c r="Q337" s="59">
        <f>SUMIF($C$11:$C$319,$A337,Q$11:Q$319)</f>
        <v>363.25</v>
      </c>
      <c r="R337" s="59">
        <f>SUMIF($C$11:$C$319,$A337,R$11:R$319)</f>
        <v>27.46</v>
      </c>
      <c r="S337" s="59">
        <f t="shared" si="3"/>
        <v>7.5595320027529249</v>
      </c>
      <c r="U337" s="59">
        <f>SUMIF($C$11:$C$319,$A337,U$11:U$319)</f>
        <v>366.31</v>
      </c>
      <c r="V337" s="59">
        <f>SUMIF($C$11:$C$319,$A337,V$11:V$319)</f>
        <v>27.42</v>
      </c>
      <c r="W337" s="59">
        <f t="shared" si="4"/>
        <v>7.4854631323196203</v>
      </c>
      <c r="Y337" s="59">
        <f t="shared" si="7"/>
        <v>369.35</v>
      </c>
      <c r="Z337" s="59">
        <f t="shared" si="7"/>
        <v>26.98</v>
      </c>
      <c r="AA337" s="59">
        <f t="shared" si="8"/>
        <v>7.304724516041694</v>
      </c>
      <c r="AC337" s="59">
        <f t="shared" si="9"/>
        <v>372.65</v>
      </c>
      <c r="AD337" s="59">
        <f t="shared" si="9"/>
        <v>26.490000000000002</v>
      </c>
      <c r="AE337" s="59">
        <f t="shared" si="10"/>
        <v>7.1085468938682412</v>
      </c>
    </row>
    <row r="338" spans="1:31" x14ac:dyDescent="0.3">
      <c r="A338" t="s">
        <v>150</v>
      </c>
      <c r="B338" t="str">
        <f>VLOOKUP(A338,class!A$1:B$455,2,FALSE)</f>
        <v>Shire County</v>
      </c>
      <c r="C338" t="str">
        <f>IF(B338="Shire District",VLOOKUP(A338,counties!A$2:B$271,2,FALSE),"")</f>
        <v/>
      </c>
      <c r="D338" t="str">
        <f>IFERROR(VLOOKUP($A338,classifications!$A$3:$C$336,3,FALSE),VLOOKUP($A338,classifications!I$2:K$34,3,FALSE))</f>
        <v>Predominantly Rural</v>
      </c>
      <c r="E338" s="59">
        <f>SUMIF($C$11:$C$319,$A338,E$11:E$319)</f>
        <v>278.39</v>
      </c>
      <c r="F338" s="59">
        <f>SUMIF($C$11:$C$319,$A338,F$11:F$319)</f>
        <v>60.730000000000004</v>
      </c>
      <c r="G338" s="59">
        <f t="shared" si="0"/>
        <v>21.814720356334639</v>
      </c>
      <c r="I338" s="59">
        <f>SUMIF($C$11:$C$319,$A338,I$11:I$319)</f>
        <v>282.06</v>
      </c>
      <c r="J338" s="59">
        <f>SUMIF($C$11:$C$319,$A338,J$11:J$319)</f>
        <v>57.24</v>
      </c>
      <c r="K338" s="59">
        <f t="shared" si="1"/>
        <v>20.293554562858965</v>
      </c>
      <c r="M338" s="59">
        <f>SUMIF($C$11:$C$319,$A338,M$11:M$319)</f>
        <v>285.61</v>
      </c>
      <c r="N338" s="59">
        <f>SUMIF($C$11:$C$319,$A338,N$11:N$319)</f>
        <v>56.150000000000006</v>
      </c>
      <c r="O338" s="59">
        <f t="shared" si="2"/>
        <v>19.659675781660308</v>
      </c>
      <c r="Q338" s="59">
        <f>SUMIF($C$11:$C$319,$A338,Q$11:Q$319)</f>
        <v>289.12</v>
      </c>
      <c r="R338" s="59">
        <f>SUMIF($C$11:$C$319,$A338,R$11:R$319)</f>
        <v>52.260000000000005</v>
      </c>
      <c r="S338" s="59">
        <f t="shared" si="3"/>
        <v>18.075539568345327</v>
      </c>
      <c r="U338" s="59">
        <f>SUMIF($C$11:$C$319,$A338,U$11:U$319)</f>
        <v>293.3</v>
      </c>
      <c r="V338" s="59">
        <f>SUMIF($C$11:$C$319,$A338,V$11:V$319)</f>
        <v>51.739999999999995</v>
      </c>
      <c r="W338" s="59">
        <f t="shared" si="4"/>
        <v>17.64064098192976</v>
      </c>
      <c r="Y338" s="59">
        <f t="shared" si="7"/>
        <v>299.5</v>
      </c>
      <c r="Z338" s="59">
        <f t="shared" si="7"/>
        <v>55.77</v>
      </c>
      <c r="AA338" s="59">
        <f t="shared" si="8"/>
        <v>18.621035058430717</v>
      </c>
      <c r="AC338" s="59">
        <f t="shared" si="9"/>
        <v>305.02000000000004</v>
      </c>
      <c r="AD338" s="59">
        <f t="shared" si="9"/>
        <v>57.55</v>
      </c>
      <c r="AE338" s="59">
        <f t="shared" si="10"/>
        <v>18.867615238345024</v>
      </c>
    </row>
    <row r="339" spans="1:31" x14ac:dyDescent="0.3">
      <c r="A339" t="s">
        <v>152</v>
      </c>
      <c r="B339" t="str">
        <f>VLOOKUP(A339,class!A$1:B$455,2,FALSE)</f>
        <v>Shire County</v>
      </c>
      <c r="C339" t="str">
        <f>IF(B339="Shire District",VLOOKUP(A339,counties!A$2:B$271,2,FALSE),"")</f>
        <v/>
      </c>
      <c r="D339" t="str">
        <f>IFERROR(VLOOKUP($A339,classifications!$A$3:$C$336,3,FALSE),VLOOKUP($A339,classifications!I$2:K$34,3,FALSE))</f>
        <v>Predominantly Rural</v>
      </c>
      <c r="E339" s="59">
        <f>SUMIF($C$11:$C$319,$A339,E$11:E$319)</f>
        <v>247.96999999999997</v>
      </c>
      <c r="F339" s="59">
        <f>SUMIF($C$11:$C$319,$A339,F$11:F$319)</f>
        <v>77.41</v>
      </c>
      <c r="G339" s="59">
        <f t="shared" si="0"/>
        <v>31.217485986208011</v>
      </c>
      <c r="I339" s="59">
        <f>SUMIF($C$11:$C$319,$A339,I$11:I$319)</f>
        <v>250.86</v>
      </c>
      <c r="J339" s="59">
        <f>SUMIF($C$11:$C$319,$A339,J$11:J$319)</f>
        <v>76.160000000000011</v>
      </c>
      <c r="K339" s="59">
        <f t="shared" si="1"/>
        <v>30.359563102925936</v>
      </c>
      <c r="M339" s="59">
        <f>SUMIF($C$11:$C$319,$A339,M$11:M$319)</f>
        <v>253.55999999999997</v>
      </c>
      <c r="N339" s="59">
        <f>SUMIF($C$11:$C$319,$A339,N$11:N$319)</f>
        <v>77.25</v>
      </c>
      <c r="O339" s="59">
        <f t="shared" si="2"/>
        <v>30.466161855182207</v>
      </c>
      <c r="Q339" s="59">
        <f>SUMIF($C$11:$C$319,$A339,Q$11:Q$319)</f>
        <v>256.01</v>
      </c>
      <c r="R339" s="59">
        <f>SUMIF($C$11:$C$319,$A339,R$11:R$319)</f>
        <v>76.41</v>
      </c>
      <c r="S339" s="59">
        <f t="shared" si="3"/>
        <v>29.846490371469866</v>
      </c>
      <c r="U339" s="59">
        <f>SUMIF($C$11:$C$319,$A339,U$11:U$319)</f>
        <v>258.16000000000003</v>
      </c>
      <c r="V339" s="59">
        <f>SUMIF($C$11:$C$319,$A339,V$11:V$319)</f>
        <v>76.430000000000007</v>
      </c>
      <c r="W339" s="59">
        <f t="shared" si="4"/>
        <v>29.605670901766349</v>
      </c>
      <c r="Y339" s="59">
        <f t="shared" si="7"/>
        <v>260.49</v>
      </c>
      <c r="Z339" s="59">
        <f t="shared" si="7"/>
        <v>76.860000000000014</v>
      </c>
      <c r="AA339" s="59">
        <f t="shared" si="8"/>
        <v>29.505931129793854</v>
      </c>
      <c r="AC339" s="59">
        <f t="shared" si="9"/>
        <v>262.21999999999997</v>
      </c>
      <c r="AD339" s="59">
        <f t="shared" si="9"/>
        <v>76.490000000000009</v>
      </c>
      <c r="AE339" s="59">
        <f t="shared" si="10"/>
        <v>29.170162459003897</v>
      </c>
    </row>
    <row r="340" spans="1:31" x14ac:dyDescent="0.3">
      <c r="A340" t="s">
        <v>97</v>
      </c>
      <c r="B340" t="str">
        <f>VLOOKUP(A340,class!A$1:B$455,2,FALSE)</f>
        <v>Shire County</v>
      </c>
      <c r="C340" t="str">
        <f>IF(B340="Shire District",VLOOKUP(A340,counties!A$2:B$271,2,FALSE),"")</f>
        <v/>
      </c>
      <c r="D340" t="str">
        <f>IFERROR(VLOOKUP($A340,classifications!$A$3:$C$336,3,FALSE),VLOOKUP($A340,classifications!I$2:K$34,3,FALSE))</f>
        <v>Urban with Significant Rural</v>
      </c>
      <c r="E340" s="59">
        <f>SUMIF($C$11:$C$319,$A340,E$11:E$319)</f>
        <v>370.22</v>
      </c>
      <c r="F340" s="59">
        <f>SUMIF($C$11:$C$319,$A340,F$11:F$319)</f>
        <v>44.269999999999996</v>
      </c>
      <c r="G340" s="59">
        <f t="shared" si="0"/>
        <v>11.957754848468477</v>
      </c>
      <c r="I340" s="59">
        <f>SUMIF($C$11:$C$319,$A340,I$11:I$319)</f>
        <v>372.54999999999995</v>
      </c>
      <c r="J340" s="59">
        <f>SUMIF($C$11:$C$319,$A340,J$11:J$319)</f>
        <v>41.43</v>
      </c>
      <c r="K340" s="59">
        <f t="shared" si="1"/>
        <v>11.120654945644882</v>
      </c>
      <c r="M340" s="59">
        <f>SUMIF($C$11:$C$319,$A340,M$11:M$319)</f>
        <v>375.55999999999995</v>
      </c>
      <c r="N340" s="59">
        <f>SUMIF($C$11:$C$319,$A340,N$11:N$319)</f>
        <v>40.82</v>
      </c>
      <c r="O340" s="59">
        <f t="shared" si="2"/>
        <v>10.869102140803069</v>
      </c>
      <c r="Q340" s="59">
        <f>SUMIF($C$11:$C$319,$A340,Q$11:Q$319)</f>
        <v>378.91999999999996</v>
      </c>
      <c r="R340" s="59">
        <f>SUMIF($C$11:$C$319,$A340,R$11:R$319)</f>
        <v>39.24</v>
      </c>
      <c r="S340" s="59">
        <f t="shared" si="3"/>
        <v>10.355747915127205</v>
      </c>
      <c r="U340" s="59">
        <f>SUMIF($C$11:$C$319,$A340,U$11:U$319)</f>
        <v>382.27</v>
      </c>
      <c r="V340" s="59">
        <f>SUMIF($C$11:$C$319,$A340,V$11:V$319)</f>
        <v>38.770000000000003</v>
      </c>
      <c r="W340" s="59">
        <f t="shared" si="4"/>
        <v>10.142046197713659</v>
      </c>
      <c r="Y340" s="59">
        <f t="shared" si="7"/>
        <v>386.26</v>
      </c>
      <c r="Z340" s="59">
        <f t="shared" si="7"/>
        <v>39.629999999999995</v>
      </c>
      <c r="AA340" s="59">
        <f t="shared" si="8"/>
        <v>10.259928545539273</v>
      </c>
      <c r="AC340" s="59">
        <f t="shared" si="9"/>
        <v>389.51</v>
      </c>
      <c r="AD340" s="59">
        <f t="shared" si="9"/>
        <v>39.110000000000007</v>
      </c>
      <c r="AE340" s="59">
        <f t="shared" si="10"/>
        <v>10.040820518086829</v>
      </c>
    </row>
    <row r="341" spans="1:31" x14ac:dyDescent="0.3">
      <c r="A341" t="s">
        <v>100</v>
      </c>
      <c r="B341" t="str">
        <f>VLOOKUP(A341,class!A$1:B$455,2,FALSE)</f>
        <v>Shire County</v>
      </c>
      <c r="C341" t="str">
        <f>IF(B341="Shire District",VLOOKUP(A341,counties!A$2:B$271,2,FALSE),"")</f>
        <v/>
      </c>
      <c r="D341" t="str">
        <f>IFERROR(VLOOKUP($A341,classifications!$A$3:$C$336,3,FALSE),VLOOKUP($A341,classifications!I$2:K$34,3,FALSE))</f>
        <v>Predominantly Rural</v>
      </c>
      <c r="E341" s="59">
        <f>SUMIF($C$11:$C$319,$A341,E$11:E$319)</f>
        <v>334.16</v>
      </c>
      <c r="F341" s="59">
        <f>SUMIF($C$11:$C$319,$A341,F$11:F$319)</f>
        <v>101</v>
      </c>
      <c r="G341" s="59">
        <f t="shared" si="0"/>
        <v>30.225041896097675</v>
      </c>
      <c r="I341" s="59">
        <f>SUMIF($C$11:$C$319,$A341,I$11:I$319)</f>
        <v>336.59</v>
      </c>
      <c r="J341" s="59">
        <f>SUMIF($C$11:$C$319,$A341,J$11:J$319)</f>
        <v>100.39</v>
      </c>
      <c r="K341" s="59">
        <f t="shared" si="1"/>
        <v>29.825603850381771</v>
      </c>
      <c r="M341" s="59">
        <f>SUMIF($C$11:$C$319,$A341,M$11:M$319)</f>
        <v>338.85</v>
      </c>
      <c r="N341" s="59">
        <f>SUMIF($C$11:$C$319,$A341,N$11:N$319)</f>
        <v>100.21000000000001</v>
      </c>
      <c r="O341" s="59">
        <f t="shared" si="2"/>
        <v>29.573557621366383</v>
      </c>
      <c r="Q341" s="59">
        <f>SUMIF($C$11:$C$319,$A341,Q$11:Q$319)</f>
        <v>341.08</v>
      </c>
      <c r="R341" s="59">
        <f>SUMIF($C$11:$C$319,$A341,R$11:R$319)</f>
        <v>98.789999999999992</v>
      </c>
      <c r="S341" s="59">
        <f t="shared" si="3"/>
        <v>28.963879441773191</v>
      </c>
      <c r="U341" s="59">
        <f>SUMIF($C$11:$C$319,$A341,U$11:U$319)</f>
        <v>343.87</v>
      </c>
      <c r="V341" s="59">
        <f>SUMIF($C$11:$C$319,$A341,V$11:V$319)</f>
        <v>98.750000000000014</v>
      </c>
      <c r="W341" s="59">
        <f t="shared" si="4"/>
        <v>28.717247797132643</v>
      </c>
      <c r="Y341" s="59">
        <f t="shared" si="7"/>
        <v>346.96000000000004</v>
      </c>
      <c r="Z341" s="59">
        <f t="shared" si="7"/>
        <v>100.07</v>
      </c>
      <c r="AA341" s="59">
        <f t="shared" si="8"/>
        <v>28.841941434171083</v>
      </c>
      <c r="AC341" s="59">
        <f t="shared" si="9"/>
        <v>350.13</v>
      </c>
      <c r="AD341" s="59">
        <f t="shared" si="9"/>
        <v>100.42000000000002</v>
      </c>
      <c r="AE341" s="59">
        <f t="shared" si="10"/>
        <v>28.68077571187845</v>
      </c>
    </row>
    <row r="342" spans="1:31" x14ac:dyDescent="0.3">
      <c r="A342" t="s">
        <v>156</v>
      </c>
      <c r="B342" t="str">
        <f>VLOOKUP(A342,class!A$1:B$455,2,FALSE)</f>
        <v>Shire County</v>
      </c>
      <c r="C342" t="str">
        <f>IF(B342="Shire District",VLOOKUP(A342,counties!A$2:B$271,2,FALSE),"")</f>
        <v/>
      </c>
      <c r="D342" t="str">
        <f>IFERROR(VLOOKUP($A342,classifications!$A$3:$C$336,3,FALSE),VLOOKUP($A342,classifications!I$2:K$34,3,FALSE))</f>
        <v>Predominantly Urban</v>
      </c>
      <c r="E342" s="59">
        <f>SUMIF($C$11:$C$319,$A342,E$11:E$319)</f>
        <v>482.65999999999997</v>
      </c>
      <c r="F342" s="59">
        <f>SUMIF($C$11:$C$319,$A342,F$11:F$319)</f>
        <v>53.430000000000007</v>
      </c>
      <c r="G342" s="59">
        <f t="shared" si="0"/>
        <v>11.069904280445865</v>
      </c>
      <c r="I342" s="59">
        <f>SUMIF($C$11:$C$319,$A342,I$11:I$319)</f>
        <v>486.53000000000003</v>
      </c>
      <c r="J342" s="59">
        <f>SUMIF($C$11:$C$319,$A342,J$11:J$319)</f>
        <v>52.860000000000014</v>
      </c>
      <c r="K342" s="59">
        <f t="shared" si="1"/>
        <v>10.864694880069063</v>
      </c>
      <c r="M342" s="59">
        <f>SUMIF($C$11:$C$319,$A342,M$11:M$319)</f>
        <v>490.08</v>
      </c>
      <c r="N342" s="59">
        <f>SUMIF($C$11:$C$319,$A342,N$11:N$319)</f>
        <v>53.370000000000005</v>
      </c>
      <c r="O342" s="59">
        <f t="shared" si="2"/>
        <v>10.89005876591577</v>
      </c>
      <c r="Q342" s="59">
        <f>SUMIF($C$11:$C$319,$A342,Q$11:Q$319)</f>
        <v>493.58</v>
      </c>
      <c r="R342" s="59">
        <f>SUMIF($C$11:$C$319,$A342,R$11:R$319)</f>
        <v>53.440000000000012</v>
      </c>
      <c r="S342" s="59">
        <f t="shared" si="3"/>
        <v>10.827018922970948</v>
      </c>
      <c r="U342" s="59">
        <f>SUMIF($C$11:$C$319,$A342,U$11:U$319)</f>
        <v>498.40000000000003</v>
      </c>
      <c r="V342" s="59">
        <f>SUMIF($C$11:$C$319,$A342,V$11:V$319)</f>
        <v>55.27</v>
      </c>
      <c r="W342" s="59">
        <f t="shared" si="4"/>
        <v>11.089486356340288</v>
      </c>
      <c r="Y342" s="59">
        <f t="shared" si="7"/>
        <v>502.33</v>
      </c>
      <c r="Z342" s="59">
        <f t="shared" si="7"/>
        <v>56.730000000000004</v>
      </c>
      <c r="AA342" s="59">
        <f t="shared" si="8"/>
        <v>11.293372882368164</v>
      </c>
      <c r="AC342" s="59">
        <f t="shared" si="9"/>
        <v>505.89</v>
      </c>
      <c r="AD342" s="59">
        <f t="shared" si="9"/>
        <v>57.7</v>
      </c>
      <c r="AE342" s="59">
        <f t="shared" si="10"/>
        <v>11.405641542627844</v>
      </c>
    </row>
    <row r="343" spans="1:31" x14ac:dyDescent="0.3">
      <c r="A343" t="s">
        <v>158</v>
      </c>
      <c r="B343" t="str">
        <f>VLOOKUP(A343,class!A$1:B$455,2,FALSE)</f>
        <v>Shire County</v>
      </c>
      <c r="C343" t="str">
        <f>IF(B343="Shire District",VLOOKUP(A343,counties!A$2:B$271,2,FALSE),"")</f>
        <v/>
      </c>
      <c r="D343" t="str">
        <f>IFERROR(VLOOKUP($A343,classifications!$A$3:$C$336,3,FALSE),VLOOKUP($A343,classifications!I$2:K$34,3,FALSE))</f>
        <v>Urban with Significant Rural</v>
      </c>
      <c r="E343" s="59">
        <f>SUMIF($C$11:$C$319,$A343,E$11:E$319)</f>
        <v>244.03</v>
      </c>
      <c r="F343" s="59">
        <f>SUMIF($C$11:$C$319,$A343,F$11:F$319)</f>
        <v>40.28</v>
      </c>
      <c r="G343" s="59">
        <f t="shared" si="0"/>
        <v>16.506167274515427</v>
      </c>
      <c r="I343" s="59">
        <f>SUMIF($C$11:$C$319,$A343,I$11:I$319)</f>
        <v>246.58999999999997</v>
      </c>
      <c r="J343" s="59">
        <f>SUMIF($C$11:$C$319,$A343,J$11:J$319)</f>
        <v>38.32</v>
      </c>
      <c r="K343" s="59">
        <f t="shared" si="1"/>
        <v>15.53996512429539</v>
      </c>
      <c r="M343" s="59">
        <f>SUMIF($C$11:$C$319,$A343,M$11:M$319)</f>
        <v>249.53000000000003</v>
      </c>
      <c r="N343" s="59">
        <f>SUMIF($C$11:$C$319,$A343,N$11:N$319)</f>
        <v>37.64</v>
      </c>
      <c r="O343" s="59">
        <f t="shared" si="2"/>
        <v>15.084358594157013</v>
      </c>
      <c r="Q343" s="59">
        <f>SUMIF($C$11:$C$319,$A343,Q$11:Q$319)</f>
        <v>253.16000000000003</v>
      </c>
      <c r="R343" s="59">
        <f>SUMIF($C$11:$C$319,$A343,R$11:R$319)</f>
        <v>35.61</v>
      </c>
      <c r="S343" s="59">
        <f t="shared" si="3"/>
        <v>14.066203191657449</v>
      </c>
      <c r="U343" s="59">
        <f>SUMIF($C$11:$C$319,$A343,U$11:U$319)</f>
        <v>257.06</v>
      </c>
      <c r="V343" s="59">
        <f>SUMIF($C$11:$C$319,$A343,V$11:V$319)</f>
        <v>36.06</v>
      </c>
      <c r="W343" s="59">
        <f t="shared" si="4"/>
        <v>14.027853419435152</v>
      </c>
      <c r="Y343" s="59">
        <f t="shared" si="7"/>
        <v>261.49</v>
      </c>
      <c r="Z343" s="59">
        <f t="shared" si="7"/>
        <v>37.839999999999996</v>
      </c>
      <c r="AA343" s="59">
        <f t="shared" si="8"/>
        <v>14.47091666985353</v>
      </c>
      <c r="AC343" s="59">
        <f t="shared" si="9"/>
        <v>265.06</v>
      </c>
      <c r="AD343" s="59">
        <f t="shared" si="9"/>
        <v>37.33</v>
      </c>
      <c r="AE343" s="59">
        <f t="shared" si="10"/>
        <v>14.083603712367012</v>
      </c>
    </row>
    <row r="344" spans="1:31" x14ac:dyDescent="0.3">
      <c r="A344" t="s">
        <v>160</v>
      </c>
      <c r="B344" t="str">
        <f>VLOOKUP(A344,class!A$1:B$455,2,FALSE)</f>
        <v>Shire County</v>
      </c>
      <c r="C344" t="str">
        <f>IF(B344="Shire District",VLOOKUP(A344,counties!A$2:B$271,2,FALSE),"")</f>
        <v/>
      </c>
      <c r="D344" t="str">
        <f>IFERROR(VLOOKUP($A344,classifications!$A$3:$C$336,3,FALSE),VLOOKUP($A344,classifications!I$2:K$34,3,FALSE))</f>
        <v>Predominantly Urban</v>
      </c>
      <c r="E344" s="59">
        <f>SUMIF($C$11:$C$319,$A344,E$11:E$319)</f>
        <v>367.35</v>
      </c>
      <c r="F344" s="59">
        <f>SUMIF($C$11:$C$319,$A344,F$11:F$319)</f>
        <v>61.510000000000005</v>
      </c>
      <c r="G344" s="59">
        <f t="shared" si="0"/>
        <v>16.74424935347761</v>
      </c>
      <c r="I344" s="59">
        <f>SUMIF($C$11:$C$319,$A344,I$11:I$319)</f>
        <v>371.77</v>
      </c>
      <c r="J344" s="59">
        <f>SUMIF($C$11:$C$319,$A344,J$11:J$319)</f>
        <v>58.540000000000006</v>
      </c>
      <c r="K344" s="59">
        <f t="shared" si="1"/>
        <v>15.746294752131698</v>
      </c>
      <c r="M344" s="59">
        <f>SUMIF($C$11:$C$319,$A344,M$11:M$319)</f>
        <v>376.23</v>
      </c>
      <c r="N344" s="59">
        <f>SUMIF($C$11:$C$319,$A344,N$11:N$319)</f>
        <v>59.55</v>
      </c>
      <c r="O344" s="59">
        <f t="shared" si="2"/>
        <v>15.828083884857666</v>
      </c>
      <c r="Q344" s="59">
        <f>SUMIF($C$11:$C$319,$A344,Q$11:Q$319)</f>
        <v>379.98</v>
      </c>
      <c r="R344" s="59">
        <f>SUMIF($C$11:$C$319,$A344,R$11:R$319)</f>
        <v>58.08</v>
      </c>
      <c r="S344" s="59">
        <f t="shared" si="3"/>
        <v>15.285015000789514</v>
      </c>
      <c r="U344" s="59">
        <f>SUMIF($C$11:$C$319,$A344,U$11:U$319)</f>
        <v>383.68999999999994</v>
      </c>
      <c r="V344" s="59">
        <f>SUMIF($C$11:$C$319,$A344,V$11:V$319)</f>
        <v>58.900000000000013</v>
      </c>
      <c r="W344" s="59">
        <f t="shared" si="4"/>
        <v>15.350934348041392</v>
      </c>
      <c r="Y344" s="59">
        <f t="shared" si="7"/>
        <v>388.05999999999995</v>
      </c>
      <c r="Z344" s="59">
        <f t="shared" si="7"/>
        <v>60.900000000000006</v>
      </c>
      <c r="AA344" s="59">
        <f t="shared" si="8"/>
        <v>15.693449466577338</v>
      </c>
      <c r="AC344" s="59">
        <f t="shared" si="9"/>
        <v>391.56000000000006</v>
      </c>
      <c r="AD344" s="59">
        <f t="shared" si="9"/>
        <v>61.38000000000001</v>
      </c>
      <c r="AE344" s="59">
        <f t="shared" si="10"/>
        <v>15.675758504443763</v>
      </c>
    </row>
    <row r="345" spans="1:31" x14ac:dyDescent="0.3">
      <c r="A345" t="s">
        <v>162</v>
      </c>
      <c r="B345" t="str">
        <f>VLOOKUP(A345,class!A$1:B$455,2,FALSE)</f>
        <v>Shire County</v>
      </c>
      <c r="C345" t="str">
        <f>IF(B345="Shire District",VLOOKUP(A345,counties!A$2:B$271,2,FALSE),"")</f>
        <v/>
      </c>
      <c r="D345" t="str">
        <f>IFERROR(VLOOKUP($A345,classifications!$A$3:$C$336,3,FALSE),VLOOKUP($A345,classifications!I$2:K$34,3,FALSE))</f>
        <v>Urban with Significant Rural</v>
      </c>
      <c r="E345" s="59">
        <f>SUMIF($C$11:$C$319,$A345,E$11:E$319)</f>
        <v>254.56</v>
      </c>
      <c r="F345" s="59">
        <f>SUMIF($C$11:$C$319,$A345,F$11:F$319)</f>
        <v>42.65</v>
      </c>
      <c r="G345" s="59">
        <f t="shared" si="0"/>
        <v>16.754399748585794</v>
      </c>
      <c r="I345" s="59">
        <f>SUMIF($C$11:$C$319,$A345,I$11:I$319)</f>
        <v>257.29999999999995</v>
      </c>
      <c r="J345" s="59">
        <f>SUMIF($C$11:$C$319,$A345,J$11:J$319)</f>
        <v>41.72</v>
      </c>
      <c r="K345" s="59">
        <f t="shared" si="1"/>
        <v>16.214535561601245</v>
      </c>
      <c r="M345" s="59">
        <f>SUMIF($C$11:$C$319,$A345,M$11:M$319)</f>
        <v>259.88</v>
      </c>
      <c r="N345" s="59">
        <f>SUMIF($C$11:$C$319,$A345,N$11:N$319)</f>
        <v>41.71</v>
      </c>
      <c r="O345" s="59">
        <f t="shared" si="2"/>
        <v>16.049715253193781</v>
      </c>
      <c r="Q345" s="59">
        <f>SUMIF($C$11:$C$319,$A345,Q$11:Q$319)</f>
        <v>262.38</v>
      </c>
      <c r="R345" s="59">
        <f>SUMIF($C$11:$C$319,$A345,R$11:R$319)</f>
        <v>40.99</v>
      </c>
      <c r="S345" s="59">
        <f t="shared" si="3"/>
        <v>15.622379754554464</v>
      </c>
      <c r="U345" s="59">
        <f>SUMIF($C$11:$C$319,$A345,U$11:U$319)</f>
        <v>265.25</v>
      </c>
      <c r="V345" s="59">
        <f>SUMIF($C$11:$C$319,$A345,V$11:V$319)</f>
        <v>41.84</v>
      </c>
      <c r="W345" s="59">
        <f t="shared" si="4"/>
        <v>15.773798303487276</v>
      </c>
      <c r="Y345" s="59">
        <f t="shared" si="7"/>
        <v>268.20999999999998</v>
      </c>
      <c r="Z345" s="59">
        <f t="shared" si="7"/>
        <v>42.68</v>
      </c>
      <c r="AA345" s="59">
        <f t="shared" si="8"/>
        <v>15.912904067708141</v>
      </c>
      <c r="AC345" s="59">
        <f t="shared" si="9"/>
        <v>270.42</v>
      </c>
      <c r="AD345" s="59">
        <f t="shared" si="9"/>
        <v>42.99</v>
      </c>
      <c r="AE345" s="59">
        <f t="shared" si="10"/>
        <v>15.897492788994896</v>
      </c>
    </row>
    <row r="346" spans="1:31" x14ac:dyDescent="0.3">
      <c r="A346" t="s">
        <v>1</v>
      </c>
      <c r="E346" s="59">
        <f>SUM(E347:E349)</f>
        <v>23560.549999999996</v>
      </c>
      <c r="F346" s="59">
        <f>SUM(F347:F349)</f>
        <v>3394.4</v>
      </c>
      <c r="G346" s="59">
        <f t="shared" si="0"/>
        <v>14.407133959096884</v>
      </c>
      <c r="I346" s="59">
        <f>SUM(I347:I349)</f>
        <v>23766.630000000012</v>
      </c>
      <c r="J346" s="59">
        <f>SUM(J347:J349)</f>
        <v>3338.34</v>
      </c>
      <c r="K346" s="59">
        <f t="shared" si="1"/>
        <v>14.046333030808315</v>
      </c>
      <c r="M346" s="59">
        <f>SUM(M347:M349)</f>
        <v>23982.85</v>
      </c>
      <c r="N346" s="59">
        <f>SUM(N347:N349)</f>
        <v>3387.1700000000005</v>
      </c>
      <c r="O346" s="59">
        <f t="shared" si="2"/>
        <v>14.12330060855987</v>
      </c>
      <c r="Q346" s="59">
        <f>SUM(Q347:Q349)</f>
        <v>24203.170000000006</v>
      </c>
      <c r="R346" s="59">
        <f>SUM(R347:R349)</f>
        <v>3383.869999999999</v>
      </c>
      <c r="S346" s="59">
        <f t="shared" si="3"/>
        <v>13.981102475419535</v>
      </c>
      <c r="U346" s="59">
        <f>SUM(U347:U349)</f>
        <v>24435.940000000002</v>
      </c>
      <c r="V346" s="59">
        <f>SUM(V347:V349)</f>
        <v>3453.6500000000005</v>
      </c>
      <c r="W346" s="59">
        <f t="shared" si="4"/>
        <v>14.133485349857629</v>
      </c>
      <c r="Y346" s="59">
        <f>SUM(Y347:Y349)</f>
        <v>24679.670000000006</v>
      </c>
      <c r="Z346" s="59">
        <f>SUM(Z347:Z349)</f>
        <v>3571.0699999999993</v>
      </c>
      <c r="AA346" s="59">
        <f t="shared" si="8"/>
        <v>14.469682941465582</v>
      </c>
      <c r="AC346" s="59">
        <f>SUM(AC347:AC349)</f>
        <v>24881.570000000003</v>
      </c>
      <c r="AD346" s="59">
        <f>SUM(AD347:AD349)</f>
        <v>3632.9199999999996</v>
      </c>
      <c r="AE346" s="59">
        <f t="shared" si="10"/>
        <v>14.600847133038627</v>
      </c>
    </row>
    <row r="347" spans="1:31" x14ac:dyDescent="0.3">
      <c r="A347" t="s">
        <v>5</v>
      </c>
      <c r="B347" t="s">
        <v>5</v>
      </c>
      <c r="E347" s="59">
        <f>SUMIF($D$11:$D$345,$B347,E$11:E$345)-SUMIFS(E$11:E$345,$D$11:$D$345,$B347,$B$11:$B$345,"Shire County")</f>
        <v>15179.109999999997</v>
      </c>
      <c r="F347" s="59">
        <f>SUMIF($D$11:$D$345,$B347,F$11:F$345)-SUMIFS(F$11:F$345,$D$11:$D$345,$B347,$B$11:$B$345,"Shire County")</f>
        <v>1502.8700000000001</v>
      </c>
      <c r="G347" s="59">
        <f t="shared" ref="G347:G354" si="11">100*F347/E347</f>
        <v>9.9009098688921835</v>
      </c>
      <c r="I347" s="59">
        <f>SUMIF($D$11:$D$345,$B347,I$11:I$345)-SUMIFS(I$11:I$345,$D$11:$D$345,$B347,$B$11:$B$345,"Shire County")</f>
        <v>15306.680000000008</v>
      </c>
      <c r="J347" s="59">
        <f>SUMIF($D$11:$D$345,$B347,J$11:J$345)-SUMIFS(J$11:J$345,$D$11:$D$345,$B347,$B$11:$B$345,"Shire County")</f>
        <v>1503.3199999999995</v>
      </c>
      <c r="K347" s="59">
        <f t="shared" ref="K347:K354" si="12">100*J347/I347</f>
        <v>9.8213329082465872</v>
      </c>
      <c r="M347" s="59">
        <f>SUMIF($D$11:$D$345,$B347,M$11:M$345)-SUMIFS(M$11:M$345,$D$11:$D$345,$B347,$B$11:$B$345,"Shire County")</f>
        <v>15439.25</v>
      </c>
      <c r="N347" s="59">
        <f>SUMIF($D$11:$D$345,$B347,N$11:N$345)-SUMIFS(N$11:N$345,$D$11:$D$345,$B347,$B$11:$B$345,"Shire County")</f>
        <v>1555.69</v>
      </c>
      <c r="O347" s="59">
        <f t="shared" ref="O347:O354" si="13">100*N347/M347</f>
        <v>10.07620188804508</v>
      </c>
      <c r="Q347" s="59">
        <f>SUMIF($D$11:$D$345,$B347,Q$11:Q$345)-SUMIFS(Q$11:Q$345,$D$11:$D$345,$B347,$B$11:$B$345,"Shire County")</f>
        <v>15573.550000000005</v>
      </c>
      <c r="R347" s="59">
        <f>SUMIF($D$11:$D$345,$B347,R$11:R$345)-SUMIFS(R$11:R$345,$D$11:$D$345,$B347,$B$11:$B$345,"Shire County")</f>
        <v>1589.8199999999997</v>
      </c>
      <c r="S347" s="59">
        <f t="shared" ref="S347:S354" si="14">100*R347/Q347</f>
        <v>10.208462425073277</v>
      </c>
      <c r="U347" s="59">
        <f>SUMIF($D$11:$D$345,$B347,U$11:U$345)-SUMIFS(U$11:U$345,$D$11:$D$345,$B347,$B$11:$B$345,"Shire County")</f>
        <v>15714.420000000004</v>
      </c>
      <c r="V347" s="59">
        <f>SUMIF($D$11:$D$345,$B347,V$11:V$345)-SUMIFS(V$11:V$345,$D$11:$D$345,$B347,$B$11:$B$345,"Shire County")</f>
        <v>1651.9200000000003</v>
      </c>
      <c r="W347" s="59">
        <f t="shared" ref="W347:W354" si="15">100*V347/U347</f>
        <v>10.512128350903183</v>
      </c>
      <c r="Y347" s="59">
        <f>SUMIF($D$11:$D$345,$B347,Y$11:Y$345)-SUMIFS(Y$11:Y$345,$D$11:$D$345,$B347,$B$11:$B$345,"Shire County")</f>
        <v>15855.940000000002</v>
      </c>
      <c r="Z347" s="59">
        <f>SUMIF($D$11:$D$345,$B347,Z$11:Z$345)-SUMIFS(Z$11:Z$345,$D$11:$D$345,$B347,$B$11:$B$345,"Shire County")</f>
        <v>1730.6199999999994</v>
      </c>
      <c r="AA347" s="59">
        <f t="shared" si="8"/>
        <v>10.914647759766996</v>
      </c>
      <c r="AC347" s="59">
        <f>SUMIF($D$11:$D$345,$B347,AC$11:AC$345)-SUMIFS(AC$11:AC$345,$D$11:$D$345,$B347,$B$11:$B$345,"Shire County")</f>
        <v>15975.660000000002</v>
      </c>
      <c r="AD347" s="59">
        <f>SUMIF($D$11:$D$345,$B347,AD$11:AD$345)-SUMIFS(AD$11:AD$345,$D$11:$D$345,$B347,$B$11:$B$345,"Shire County")</f>
        <v>1790.8299999999997</v>
      </c>
      <c r="AE347" s="59">
        <f t="shared" si="10"/>
        <v>11.20974031745793</v>
      </c>
    </row>
    <row r="348" spans="1:31" x14ac:dyDescent="0.3">
      <c r="A348" t="s">
        <v>6</v>
      </c>
      <c r="B348" t="s">
        <v>6</v>
      </c>
      <c r="E348" s="59">
        <f>SUMIF($D$11:$D$345,$B348,E$11:E$345)-SUMIFS(E$11:E$345,$D$11:$D$345,$B348,$B$11:$B$345,"Shire County")</f>
        <v>3289.8200000000006</v>
      </c>
      <c r="F348" s="59">
        <f>SUMIF($D$11:$D$345,$B348,F$11:F$345)-SUMIFS(F$11:F$345,$D$11:$D$345,$B348,$B$11:$B$345,"Shire County")</f>
        <v>496.50000000000023</v>
      </c>
      <c r="G348" s="59">
        <f t="shared" si="11"/>
        <v>15.09201111307002</v>
      </c>
      <c r="I348" s="59">
        <f>SUMIF($D$11:$D$345,$B348,I$11:I$345)-SUMIFS(I$11:I$345,$D$11:$D$345,$B348,$B$11:$B$345,"Shire County")</f>
        <v>3321.3999999999996</v>
      </c>
      <c r="J348" s="59">
        <f>SUMIF($D$11:$D$345,$B348,J$11:J$345)-SUMIFS(J$11:J$345,$D$11:$D$345,$B348,$B$11:$B$345,"Shire County")</f>
        <v>473.16000000000008</v>
      </c>
      <c r="K348" s="59">
        <f t="shared" si="12"/>
        <v>14.245799963870661</v>
      </c>
      <c r="M348" s="59">
        <f>SUMIF($D$11:$D$345,$B348,M$11:M$345)-SUMIFS(M$11:M$345,$D$11:$D$345,$B348,$B$11:$B$345,"Shire County")</f>
        <v>3355.7700000000013</v>
      </c>
      <c r="N348" s="59">
        <f>SUMIF($D$11:$D$345,$B348,N$11:N$345)-SUMIFS(N$11:N$345,$D$11:$D$345,$B348,$B$11:$B$345,"Shire County")</f>
        <v>472.28999999999985</v>
      </c>
      <c r="O348" s="59">
        <f t="shared" si="13"/>
        <v>14.073968120580364</v>
      </c>
      <c r="Q348" s="59">
        <f>SUMIF($D$11:$D$345,$B348,Q$11:Q$345)-SUMIFS(Q$11:Q$345,$D$11:$D$345,$B348,$B$11:$B$345,"Shire County")</f>
        <v>3390.8200000000006</v>
      </c>
      <c r="R348" s="59">
        <f>SUMIF($D$11:$D$345,$B348,R$11:R$345)-SUMIFS(R$11:R$345,$D$11:$D$345,$B348,$B$11:$B$345,"Shire County")</f>
        <v>461.45999999999992</v>
      </c>
      <c r="S348" s="59">
        <f t="shared" si="14"/>
        <v>13.60909750443845</v>
      </c>
      <c r="U348" s="59">
        <f>SUMIF($D$11:$D$345,$B348,U$11:U$345)-SUMIFS(U$11:U$345,$D$11:$D$345,$B348,$B$11:$B$345,"Shire County")</f>
        <v>3428.38</v>
      </c>
      <c r="V348" s="59">
        <f>SUMIF($D$11:$D$345,$B348,V$11:V$345)-SUMIFS(V$11:V$345,$D$11:$D$345,$B348,$B$11:$B$345,"Shire County")</f>
        <v>466.38</v>
      </c>
      <c r="W348" s="59">
        <f t="shared" si="15"/>
        <v>13.603509529282052</v>
      </c>
      <c r="Y348" s="59">
        <f>SUMIF($D$11:$D$345,$B348,Y$11:Y$345)-SUMIFS(Y$11:Y$345,$D$11:$D$345,$B348,$B$11:$B$345,"Shire County")</f>
        <v>3468.5600000000013</v>
      </c>
      <c r="Z348" s="59">
        <f>SUMIF($D$11:$D$345,$B348,Z$11:Z$345)-SUMIFS(Z$11:Z$345,$D$11:$D$345,$B348,$B$11:$B$345,"Shire County")</f>
        <v>481.69000000000028</v>
      </c>
      <c r="AA348" s="59">
        <f t="shared" si="8"/>
        <v>13.887319233341794</v>
      </c>
      <c r="AC348" s="59">
        <f>SUMIF($D$11:$D$345,$B348,AC$11:AC$345)-SUMIFS(AC$11:AC$345,$D$11:$D$345,$B348,$B$11:$B$345,"Shire County")</f>
        <v>3500.37</v>
      </c>
      <c r="AD348" s="59">
        <f>SUMIF($D$11:$D$345,$B348,AD$11:AD$345)-SUMIFS(AD$11:AD$345,$D$11:$D$345,$B348,$B$11:$B$345,"Shire County")</f>
        <v>483.92000000000007</v>
      </c>
      <c r="AE348" s="59">
        <f t="shared" si="10"/>
        <v>13.824824232866813</v>
      </c>
    </row>
    <row r="349" spans="1:31" x14ac:dyDescent="0.3">
      <c r="A349" t="s">
        <v>2</v>
      </c>
      <c r="B349" t="s">
        <v>2</v>
      </c>
      <c r="E349" s="59">
        <f>SUMIF($D$11:$D$345,$B349,E$11:E$345)-SUMIFS(E$11:E$345,$D$11:$D$345,$B349,$B$11:$B$345,"Shire County")</f>
        <v>5091.619999999999</v>
      </c>
      <c r="F349" s="59">
        <f>SUMIF($D$11:$D$345,$B349,F$11:F$345)-SUMIFS(F$11:F$345,$D$11:$D$345,$B349,$B$11:$B$345,"Shire County")</f>
        <v>1395.0299999999997</v>
      </c>
      <c r="G349" s="59">
        <f t="shared" si="11"/>
        <v>27.398548988337701</v>
      </c>
      <c r="I349" s="59">
        <f>SUMIF($D$11:$D$345,$B349,I$11:I$345)-SUMIFS(I$11:I$345,$D$11:$D$345,$B349,$B$11:$B$345,"Shire County")</f>
        <v>5138.5500000000029</v>
      </c>
      <c r="J349" s="59">
        <f>SUMIF($D$11:$D$345,$B349,J$11:J$345)-SUMIFS(J$11:J$345,$D$11:$D$345,$B349,$B$11:$B$345,"Shire County")</f>
        <v>1361.8600000000006</v>
      </c>
      <c r="K349" s="59">
        <f t="shared" si="12"/>
        <v>26.502807212151286</v>
      </c>
      <c r="M349" s="59">
        <f>SUMIF($D$11:$D$345,$B349,M$11:M$345)-SUMIFS(M$11:M$345,$D$11:$D$345,$B349,$B$11:$B$345,"Shire County")</f>
        <v>5187.83</v>
      </c>
      <c r="N349" s="59">
        <f>SUMIF($D$11:$D$345,$B349,N$11:N$345)-SUMIFS(N$11:N$345,$D$11:$D$345,$B349,$B$11:$B$345,"Shire County")</f>
        <v>1359.1900000000005</v>
      </c>
      <c r="O349" s="59">
        <f t="shared" si="13"/>
        <v>26.199586339567809</v>
      </c>
      <c r="Q349" s="59">
        <f>SUMIF($D$11:$D$345,$B349,Q$11:Q$345)-SUMIFS(Q$11:Q$345,$D$11:$D$345,$B349,$B$11:$B$345,"Shire County")</f>
        <v>5238.7999999999984</v>
      </c>
      <c r="R349" s="59">
        <f>SUMIF($D$11:$D$345,$B349,R$11:R$345)-SUMIFS(R$11:R$345,$D$11:$D$345,$B349,$B$11:$B$345,"Shire County")</f>
        <v>1332.5899999999992</v>
      </c>
      <c r="S349" s="59">
        <f t="shared" si="14"/>
        <v>25.436932121859961</v>
      </c>
      <c r="U349" s="59">
        <f>SUMIF($D$11:$D$345,$B349,U$11:U$345)-SUMIFS(U$11:U$345,$D$11:$D$345,$B349,$B$11:$B$345,"Shire County")</f>
        <v>5293.1400000000012</v>
      </c>
      <c r="V349" s="59">
        <f>SUMIF($D$11:$D$345,$B349,V$11:V$345)-SUMIFS(V$11:V$345,$D$11:$D$345,$B349,$B$11:$B$345,"Shire County")</f>
        <v>1335.3500000000001</v>
      </c>
      <c r="W349" s="59">
        <f t="shared" si="15"/>
        <v>25.227936536724886</v>
      </c>
      <c r="Y349" s="59">
        <f>SUMIF($D$11:$D$345,$B349,Y$11:Y$345)-SUMIFS(Y$11:Y$345,$D$11:$D$345,$B349,$B$11:$B$345,"Shire County")</f>
        <v>5355.1700000000028</v>
      </c>
      <c r="Z349" s="59">
        <f>SUMIF($D$11:$D$345,$B349,Z$11:Z$345)-SUMIFS(Z$11:Z$345,$D$11:$D$345,$B349,$B$11:$B$345,"Shire County")</f>
        <v>1358.7599999999998</v>
      </c>
      <c r="AA349" s="59">
        <f t="shared" si="8"/>
        <v>25.372863980041696</v>
      </c>
      <c r="AC349" s="59">
        <f>SUMIF($D$11:$D$345,$B349,AC$11:AC$345)-SUMIFS(AC$11:AC$345,$D$11:$D$345,$B349,$B$11:$B$345,"Shire County")</f>
        <v>5405.5400000000009</v>
      </c>
      <c r="AD349" s="59">
        <f>SUMIF($D$11:$D$345,$B349,AD$11:AD$345)-SUMIFS(AD$11:AD$345,$D$11:$D$345,$B349,$B$11:$B$345,"Shire County")</f>
        <v>1358.1699999999996</v>
      </c>
      <c r="AE349" s="59">
        <f t="shared" si="10"/>
        <v>25.125519374567563</v>
      </c>
    </row>
    <row r="350" spans="1:31" x14ac:dyDescent="0.3">
      <c r="A350" t="s">
        <v>7</v>
      </c>
      <c r="C350" t="s">
        <v>7</v>
      </c>
      <c r="E350">
        <f>SUMIF($B$11:$B$345,$C350,E$11:E$345)</f>
        <v>3487.81</v>
      </c>
      <c r="F350">
        <f>SUMIF($B$11:$B$345,$C350,F$11:F$345)</f>
        <v>475.52</v>
      </c>
      <c r="G350" s="59">
        <f t="shared" si="11"/>
        <v>13.633770188169654</v>
      </c>
      <c r="I350">
        <f>SUMIF($B$11:$B$345,$C350,I$11:I$345)</f>
        <v>3528.3599999999997</v>
      </c>
      <c r="J350">
        <f>SUMIF($B$11:$B$345,$C350,J$11:J$345)</f>
        <v>503.62000000000006</v>
      </c>
      <c r="K350" s="59">
        <f t="shared" si="12"/>
        <v>14.273486832409395</v>
      </c>
      <c r="M350">
        <f>SUMIF($B$11:$B$345,$C350,M$11:M$345)</f>
        <v>3565.33</v>
      </c>
      <c r="N350">
        <f>SUMIF($B$11:$B$345,$C350,N$11:N$345)</f>
        <v>533.68999999999994</v>
      </c>
      <c r="O350" s="59">
        <f t="shared" si="13"/>
        <v>14.968880860958171</v>
      </c>
      <c r="Q350">
        <f>SUMIF($B$11:$B$345,$C350,Q$11:Q$345)</f>
        <v>3602.7500000000009</v>
      </c>
      <c r="R350">
        <f>SUMIF($B$11:$B$345,$C350,R$11:R$345)</f>
        <v>567.15</v>
      </c>
      <c r="S350" s="59">
        <f t="shared" si="14"/>
        <v>15.742141419748799</v>
      </c>
      <c r="U350">
        <f>SUMIF($B$11:$B$345,$C350,U$11:U$345)</f>
        <v>3642.61</v>
      </c>
      <c r="V350">
        <f>SUMIF($B$11:$B$345,$C350,V$11:V$345)</f>
        <v>598.9100000000002</v>
      </c>
      <c r="W350" s="59">
        <f t="shared" si="15"/>
        <v>16.441782128748347</v>
      </c>
      <c r="Y350">
        <f>SUMIF($B$11:$B$345,$C350,Y$11:Y$345)</f>
        <v>3679.9</v>
      </c>
      <c r="Z350">
        <f>SUMIF($B$11:$B$345,$C350,Z$11:Z$345)</f>
        <v>629.84000000000015</v>
      </c>
      <c r="AA350" s="59">
        <f t="shared" si="8"/>
        <v>17.115682491372052</v>
      </c>
      <c r="AC350">
        <f>SUMIF($B$11:$B$345,$C350,AC$11:AC$345)</f>
        <v>3713.5099999999993</v>
      </c>
      <c r="AD350">
        <f>SUMIF($B$11:$B$345,$C350,AD$11:AD$345)</f>
        <v>662.62000000000012</v>
      </c>
      <c r="AE350" s="59">
        <f t="shared" si="10"/>
        <v>17.843495776233276</v>
      </c>
    </row>
    <row r="351" spans="1:31" x14ac:dyDescent="0.3">
      <c r="A351" t="s">
        <v>8</v>
      </c>
      <c r="C351" t="s">
        <v>8</v>
      </c>
      <c r="E351">
        <f>SUMIF($B$11:$B$345,$C351,E$11:E$345)</f>
        <v>5072.42</v>
      </c>
      <c r="F351">
        <f>SUMIF($B$11:$B$345,$C351,F$11:F$345)</f>
        <v>389.70999999999992</v>
      </c>
      <c r="G351" s="59">
        <f t="shared" si="11"/>
        <v>7.6829205783432748</v>
      </c>
      <c r="I351">
        <f>SUMIF($B$11:$B$345,$C351,I$11:I$345)</f>
        <v>5107.0200000000004</v>
      </c>
      <c r="J351">
        <f>SUMIF($B$11:$B$345,$C351,J$11:J$345)</f>
        <v>383.67999999999995</v>
      </c>
      <c r="K351" s="59">
        <f t="shared" si="12"/>
        <v>7.5127961120183571</v>
      </c>
      <c r="M351">
        <f>SUMIF($B$11:$B$345,$C351,M$11:M$345)</f>
        <v>5143.8099999999995</v>
      </c>
      <c r="N351">
        <f>SUMIF($B$11:$B$345,$C351,N$11:N$345)</f>
        <v>392.12999999999994</v>
      </c>
      <c r="O351" s="59">
        <f t="shared" si="13"/>
        <v>7.6233375649567146</v>
      </c>
      <c r="Q351">
        <f>SUMIF($B$11:$B$345,$C351,Q$11:Q$345)</f>
        <v>5182.0700000000015</v>
      </c>
      <c r="R351">
        <f>SUMIF($B$11:$B$345,$C351,R$11:R$345)</f>
        <v>397.57</v>
      </c>
      <c r="S351" s="59">
        <f t="shared" si="14"/>
        <v>7.6720306750005287</v>
      </c>
      <c r="U351">
        <f>SUMIF($B$11:$B$345,$C351,U$11:U$345)</f>
        <v>5223.1500000000005</v>
      </c>
      <c r="V351">
        <f>SUMIF($B$11:$B$345,$C351,V$11:V$345)</f>
        <v>412.37999999999994</v>
      </c>
      <c r="W351" s="59">
        <f t="shared" si="15"/>
        <v>7.8952356336693352</v>
      </c>
      <c r="Y351">
        <f>SUMIF($B$11:$B$345,$C351,Y$11:Y$345)</f>
        <v>5265.9099999999989</v>
      </c>
      <c r="Z351">
        <f>SUMIF($B$11:$B$345,$C351,Z$11:Z$345)</f>
        <v>433.17999999999995</v>
      </c>
      <c r="AA351" s="59">
        <f t="shared" si="8"/>
        <v>8.2261185626036148</v>
      </c>
      <c r="AC351">
        <f>SUMIF($B$11:$B$345,$C351,AC$11:AC$345)</f>
        <v>5302.9600000000009</v>
      </c>
      <c r="AD351">
        <f>SUMIF($B$11:$B$345,$C351,AD$11:AD$345)</f>
        <v>449.56999999999994</v>
      </c>
      <c r="AE351" s="59">
        <f t="shared" si="10"/>
        <v>8.4777181046057262</v>
      </c>
    </row>
    <row r="352" spans="1:31" x14ac:dyDescent="0.3">
      <c r="A352" t="s">
        <v>9</v>
      </c>
      <c r="C352" t="s">
        <v>9</v>
      </c>
      <c r="E352">
        <f>SUMIF($B$11:$B$345,$C352,E$11:E$345)</f>
        <v>8842.36</v>
      </c>
      <c r="F352">
        <f>SUMIF($B$11:$B$345,$C352,F$11:F$345)</f>
        <v>1599.5299999999997</v>
      </c>
      <c r="G352" s="59">
        <f t="shared" si="11"/>
        <v>18.089401472005207</v>
      </c>
      <c r="I352">
        <f>SUMIF($B$11:$B$345,$C352,I$11:I$345)</f>
        <v>8920.32</v>
      </c>
      <c r="J352">
        <f>SUMIF($B$11:$B$345,$C352,J$11:J$345)</f>
        <v>1550.69</v>
      </c>
      <c r="K352" s="59">
        <f t="shared" si="12"/>
        <v>17.383793406514567</v>
      </c>
      <c r="M352">
        <f>SUMIF($B$11:$B$345,$C352,M$11:M$345)</f>
        <v>9004.31</v>
      </c>
      <c r="N352">
        <f>SUMIF($B$11:$B$345,$C352,N$11:N$345)</f>
        <v>1553.4099999999999</v>
      </c>
      <c r="O352" s="59">
        <f t="shared" si="13"/>
        <v>17.251849392124438</v>
      </c>
      <c r="Q352">
        <f>SUMIF($B$11:$B$345,$C352,Q$11:Q$345)</f>
        <v>9086.92</v>
      </c>
      <c r="R352">
        <f>SUMIF($B$11:$B$345,$C352,R$11:R$345)</f>
        <v>1518.3</v>
      </c>
      <c r="S352" s="59">
        <f t="shared" si="14"/>
        <v>16.708631747610852</v>
      </c>
      <c r="U352">
        <f>SUMIF($B$11:$B$345,$C352,U$11:U$345)</f>
        <v>9177.1200000000026</v>
      </c>
      <c r="V352">
        <f>SUMIF($B$11:$B$345,$C352,V$11:V$345)</f>
        <v>1526.8300000000002</v>
      </c>
      <c r="W352" s="59">
        <f t="shared" si="15"/>
        <v>16.637354638492248</v>
      </c>
      <c r="Y352">
        <f>SUMIF($B$11:$B$345,$C352,Y$11:Y$345)</f>
        <v>9276.4599999999991</v>
      </c>
      <c r="Z352">
        <f>SUMIF($B$11:$B$345,$C352,Z$11:Z$345)</f>
        <v>1566.5900000000004</v>
      </c>
      <c r="AA352" s="59">
        <f t="shared" si="8"/>
        <v>16.887799871933911</v>
      </c>
      <c r="AC352">
        <f>SUMIF($B$11:$B$345,$C352,AC$11:AC$345)</f>
        <v>9360.48</v>
      </c>
      <c r="AD352">
        <f>SUMIF($B$11:$B$345,$C352,AD$11:AD$345)</f>
        <v>1574.2200000000003</v>
      </c>
      <c r="AE352" s="59">
        <f t="shared" si="10"/>
        <v>16.817727296036104</v>
      </c>
    </row>
    <row r="353" spans="1:31" x14ac:dyDescent="0.3">
      <c r="A353" t="s">
        <v>10</v>
      </c>
      <c r="C353" t="s">
        <v>10</v>
      </c>
      <c r="E353">
        <f>SUMIF($B$11:$B$345,$C353,E$11:E$345)</f>
        <v>8842.3599999999969</v>
      </c>
      <c r="F353">
        <f>SUMIF($B$11:$B$345,$C353,F$11:F$345)</f>
        <v>1599.5300000000007</v>
      </c>
      <c r="G353" s="59">
        <f t="shared" si="11"/>
        <v>18.089401472005225</v>
      </c>
      <c r="I353">
        <f>SUMIF($B$11:$B$345,$C353,I$11:I$345)</f>
        <v>8920.3199999999979</v>
      </c>
      <c r="J353">
        <f>SUMIF($B$11:$B$345,$C353,J$11:J$345)</f>
        <v>1550.6900000000003</v>
      </c>
      <c r="K353" s="59">
        <f t="shared" si="12"/>
        <v>17.38379340651457</v>
      </c>
      <c r="M353">
        <f>SUMIF($B$11:$B$345,$C353,M$11:M$345)</f>
        <v>9004.3100000000049</v>
      </c>
      <c r="N353">
        <f>SUMIF($B$11:$B$345,$C353,N$11:N$345)</f>
        <v>1553.4099999999999</v>
      </c>
      <c r="O353" s="59">
        <f t="shared" si="13"/>
        <v>17.251849392124427</v>
      </c>
      <c r="Q353">
        <f>SUMIF($B$11:$B$345,$C353,Q$11:Q$345)</f>
        <v>9086.9200000000037</v>
      </c>
      <c r="R353">
        <f>SUMIF($B$11:$B$345,$C353,R$11:R$345)</f>
        <v>1518.2999999999993</v>
      </c>
      <c r="S353" s="59">
        <f t="shared" si="14"/>
        <v>16.708631747610838</v>
      </c>
      <c r="U353">
        <f>SUMIF($B$11:$B$345,$C353,U$11:U$345)</f>
        <v>9177.1200000000008</v>
      </c>
      <c r="V353">
        <f>SUMIF($B$11:$B$345,$C353,V$11:V$345)</f>
        <v>1526.8300000000008</v>
      </c>
      <c r="W353" s="59">
        <f t="shared" si="15"/>
        <v>16.637354638492258</v>
      </c>
      <c r="Y353">
        <f>SUMIF($B$11:$B$345,$C353,Y$11:Y$345)</f>
        <v>9276.4599999999973</v>
      </c>
      <c r="Z353">
        <f>SUMIF($B$11:$B$345,$C353,Z$11:Z$345)</f>
        <v>1566.5900000000004</v>
      </c>
      <c r="AA353" s="59">
        <f t="shared" si="8"/>
        <v>16.887799871933915</v>
      </c>
      <c r="AC353">
        <f>SUMIF($B$11:$B$345,$C353,AC$11:AC$345)</f>
        <v>9360.4799999999941</v>
      </c>
      <c r="AD353">
        <f>SUMIF($B$11:$B$345,$C353,AD$11:AD$345)</f>
        <v>1574.2199999999996</v>
      </c>
      <c r="AE353" s="59">
        <f t="shared" si="10"/>
        <v>16.817727296036107</v>
      </c>
    </row>
    <row r="354" spans="1:31" x14ac:dyDescent="0.3">
      <c r="A354" t="s">
        <v>11</v>
      </c>
      <c r="C354" t="s">
        <v>11</v>
      </c>
      <c r="E354">
        <f>SUMIF($B$11:$B$345,$C354,E$11:E$345)</f>
        <v>6157.96</v>
      </c>
      <c r="F354">
        <f>SUMIF($B$11:$B$345,$C354,F$11:F$345)</f>
        <v>929.6400000000001</v>
      </c>
      <c r="G354" s="59">
        <f t="shared" si="11"/>
        <v>15.096557951009752</v>
      </c>
      <c r="I354">
        <f>SUMIF($B$11:$B$345,$C354,I$11:I$345)</f>
        <v>6210.93</v>
      </c>
      <c r="J354">
        <f>SUMIF($B$11:$B$345,$C354,J$11:J$345)</f>
        <v>900.34999999999991</v>
      </c>
      <c r="K354" s="59">
        <f t="shared" si="12"/>
        <v>14.496218762729573</v>
      </c>
      <c r="M354">
        <f>SUMIF($B$11:$B$345,$C354,M$11:M$345)</f>
        <v>6269.3999999999987</v>
      </c>
      <c r="N354">
        <f>SUMIF($B$11:$B$345,$C354,N$11:N$345)</f>
        <v>907.93999999999983</v>
      </c>
      <c r="O354" s="59">
        <f t="shared" si="13"/>
        <v>14.482087600089324</v>
      </c>
      <c r="Q354">
        <f>SUMIF($B$11:$B$345,$C354,Q$11:Q$345)</f>
        <v>6331.4299999999994</v>
      </c>
      <c r="R354">
        <f>SUMIF($B$11:$B$345,$C354,R$11:R$345)</f>
        <v>900.84999999999957</v>
      </c>
      <c r="S354" s="59">
        <f t="shared" si="14"/>
        <v>14.228223323956826</v>
      </c>
      <c r="U354">
        <f>SUMIF($B$11:$B$345,$C354,U$11:U$345)</f>
        <v>6393.0600000000013</v>
      </c>
      <c r="V354">
        <f>SUMIF($B$11:$B$345,$C354,V$11:V$345)</f>
        <v>915.53000000000009</v>
      </c>
      <c r="W354" s="59">
        <f t="shared" si="15"/>
        <v>14.320685243060444</v>
      </c>
      <c r="Y354">
        <f>SUMIF($B$11:$B$345,$C354,Y$11:Y$345)</f>
        <v>6457.4000000000033</v>
      </c>
      <c r="Z354">
        <f>SUMIF($B$11:$B$345,$C354,Z$11:Z$345)</f>
        <v>941.46</v>
      </c>
      <c r="AA354" s="59">
        <f t="shared" si="8"/>
        <v>14.579552141728861</v>
      </c>
      <c r="AC354">
        <f>SUMIF($B$11:$B$345,$C354,AC$11:AC$345)</f>
        <v>6504.619999999999</v>
      </c>
      <c r="AD354">
        <f>SUMIF($B$11:$B$345,$C354,AD$11:AD$345)</f>
        <v>946.50999999999976</v>
      </c>
      <c r="AE354" s="59">
        <f t="shared" si="10"/>
        <v>14.551349656090592</v>
      </c>
    </row>
    <row r="357" spans="1:31" x14ac:dyDescent="0.3">
      <c r="A357" t="s">
        <v>12</v>
      </c>
      <c r="B357" t="s">
        <v>5</v>
      </c>
      <c r="C357" t="s">
        <v>9</v>
      </c>
      <c r="E357">
        <f>SUMIFS(E$11:E$345,$D$11:$D$345,$B357,$B$11:$B$345,$C357)</f>
        <v>1860.52</v>
      </c>
      <c r="F357">
        <f>SUMIFS(F$11:F$345,$D$11:$D$345,$B357,$B$11:$B$345,$C357)</f>
        <v>216.03000000000003</v>
      </c>
      <c r="G357" s="59">
        <f t="shared" ref="G357:G361" si="16">100*F357/E357</f>
        <v>11.611269967535959</v>
      </c>
      <c r="I357">
        <f>SUMIFS(I$11:I$345,$D$11:$D$345,$B357,$B$11:$B$345,$C357)</f>
        <v>1876.91</v>
      </c>
      <c r="J357">
        <f>SUMIFS(J$11:J$345,$D$11:$D$345,$B357,$B$11:$B$345,$C357)</f>
        <v>208.68</v>
      </c>
      <c r="K357" s="59">
        <f t="shared" ref="K357:K361" si="17">100*J357/I357</f>
        <v>11.118274184697189</v>
      </c>
      <c r="M357">
        <f>SUMIFS(M$11:M$345,$D$11:$D$345,$B357,$B$11:$B$345,$C357)</f>
        <v>1893.6999999999998</v>
      </c>
      <c r="N357">
        <f>SUMIFS(N$11:N$345,$D$11:$D$345,$B357,$B$11:$B$345,$C357)</f>
        <v>212.32</v>
      </c>
      <c r="O357" s="59">
        <f t="shared" ref="O357:O361" si="18">100*N357/M357</f>
        <v>11.21191318582669</v>
      </c>
      <c r="Q357">
        <f>SUMIFS(Q$11:Q$345,$D$11:$D$345,$B357,$B$11:$B$345,$C357)</f>
        <v>1908.42</v>
      </c>
      <c r="R357">
        <f>SUMIFS(R$11:R$345,$D$11:$D$345,$B357,$B$11:$B$345,$C357)</f>
        <v>207.11</v>
      </c>
      <c r="S357" s="59">
        <f t="shared" ref="S357:S361" si="19">100*R357/Q357</f>
        <v>10.852432902610536</v>
      </c>
      <c r="U357">
        <f>SUMIFS(U$11:U$345,$D$11:$D$345,$B357,$B$11:$B$345,$C357)</f>
        <v>1925.65</v>
      </c>
      <c r="V357">
        <f>SUMIFS(V$11:V$345,$D$11:$D$345,$B357,$B$11:$B$345,$C357)</f>
        <v>210.53000000000003</v>
      </c>
      <c r="W357" s="59">
        <f t="shared" ref="W357:W361" si="20">100*V357/U357</f>
        <v>10.932931737335446</v>
      </c>
      <c r="Y357">
        <f>SUMIFS(Y$11:Y$345,$D$11:$D$345,$B357,$B$11:$B$345,$C357)</f>
        <v>1943.1399999999999</v>
      </c>
      <c r="Z357">
        <f>SUMIFS(Z$11:Z$345,$D$11:$D$345,$B357,$B$11:$B$345,$C357)</f>
        <v>217.86000000000004</v>
      </c>
      <c r="AA357" s="59">
        <f t="shared" ref="AA357:AA361" si="21">100*Z357/Y357</f>
        <v>11.211750054036253</v>
      </c>
      <c r="AC357">
        <f>SUMIFS(AC$11:AC$345,$D$11:$D$345,$B357,$B$11:$B$345,$C357)</f>
        <v>1958.6499999999996</v>
      </c>
      <c r="AD357">
        <f>SUMIFS(AD$11:AD$345,$D$11:$D$345,$B357,$B$11:$B$345,$C357)</f>
        <v>220.49</v>
      </c>
      <c r="AE357" s="59">
        <f t="shared" ref="AE357:AE361" si="22">100*AD357/AC357</f>
        <v>11.257243509560158</v>
      </c>
    </row>
    <row r="358" spans="1:31" x14ac:dyDescent="0.3">
      <c r="A358" t="s">
        <v>13</v>
      </c>
      <c r="B358" t="s">
        <v>5</v>
      </c>
      <c r="C358" t="s">
        <v>10</v>
      </c>
      <c r="E358">
        <f>SUMIFS(E$11:E$345,$D$11:$D$345,$B358,$B$11:$B$345,$C358)</f>
        <v>3358.6299999999997</v>
      </c>
      <c r="F358">
        <f>SUMIFS(F$11:F$345,$D$11:$D$345,$B358,$B$11:$B$345,$C358)</f>
        <v>310.34000000000009</v>
      </c>
      <c r="G358" s="59">
        <f t="shared" si="16"/>
        <v>9.2400770552278786</v>
      </c>
      <c r="I358">
        <f>SUMIFS(I$11:I$345,$D$11:$D$345,$B358,$B$11:$B$345,$C358)</f>
        <v>3385.0399999999986</v>
      </c>
      <c r="J358">
        <f>SUMIFS(J$11:J$345,$D$11:$D$345,$B358,$B$11:$B$345,$C358)</f>
        <v>297.62000000000012</v>
      </c>
      <c r="K358" s="59">
        <f t="shared" si="17"/>
        <v>8.7922151584619446</v>
      </c>
      <c r="M358">
        <f>SUMIFS(M$11:M$345,$D$11:$D$345,$B358,$B$11:$B$345,$C358)</f>
        <v>3414.6100000000006</v>
      </c>
      <c r="N358">
        <f>SUMIFS(N$11:N$345,$D$11:$D$345,$B358,$B$11:$B$345,$C358)</f>
        <v>302.97000000000008</v>
      </c>
      <c r="O358" s="59">
        <f t="shared" si="18"/>
        <v>8.8727556002003158</v>
      </c>
      <c r="Q358">
        <f>SUMIFS(Q$11:Q$345,$D$11:$D$345,$B358,$B$11:$B$345,$C358)</f>
        <v>3441.0000000000014</v>
      </c>
      <c r="R358">
        <f>SUMIFS(R$11:R$345,$D$11:$D$345,$B358,$B$11:$B$345,$C358)</f>
        <v>295.62000000000006</v>
      </c>
      <c r="S358" s="59">
        <f t="shared" si="19"/>
        <v>8.5911072362685257</v>
      </c>
      <c r="U358">
        <f>SUMIFS(U$11:U$345,$D$11:$D$345,$B358,$B$11:$B$345,$C358)</f>
        <v>3472.4799999999996</v>
      </c>
      <c r="V358">
        <f>SUMIFS(V$11:V$345,$D$11:$D$345,$B358,$B$11:$B$345,$C358)</f>
        <v>303</v>
      </c>
      <c r="W358" s="59">
        <f t="shared" si="20"/>
        <v>8.725752200156661</v>
      </c>
      <c r="Y358">
        <f>SUMIFS(Y$11:Y$345,$D$11:$D$345,$B358,$B$11:$B$345,$C358)</f>
        <v>3502.67</v>
      </c>
      <c r="Z358">
        <f>SUMIFS(Z$11:Z$345,$D$11:$D$345,$B358,$B$11:$B$345,$C358)</f>
        <v>314.44000000000005</v>
      </c>
      <c r="AA358" s="59">
        <f t="shared" si="21"/>
        <v>8.9771517156911749</v>
      </c>
      <c r="AC358">
        <f>SUMIFS(AC$11:AC$345,$D$11:$D$345,$B358,$B$11:$B$345,$C358)</f>
        <v>3529.1399999999994</v>
      </c>
      <c r="AD358">
        <f>SUMIFS(AD$11:AD$345,$D$11:$D$345,$B358,$B$11:$B$345,$C358)</f>
        <v>319.02999999999997</v>
      </c>
      <c r="AE358" s="59">
        <f t="shared" si="22"/>
        <v>9.0398794040474453</v>
      </c>
    </row>
    <row r="359" spans="1:31" x14ac:dyDescent="0.3">
      <c r="A359" t="s">
        <v>14</v>
      </c>
      <c r="B359" t="s">
        <v>5</v>
      </c>
      <c r="C359" t="s">
        <v>11</v>
      </c>
      <c r="E359">
        <f>SUMIFS(E$11:E$345,$D$11:$D$345,$B359,$B$11:$B$345,$C359)</f>
        <v>3260.2499999999991</v>
      </c>
      <c r="F359">
        <f>SUMIFS(F$11:F$345,$D$11:$D$345,$B359,$B$11:$B$345,$C359)</f>
        <v>327.29999999999995</v>
      </c>
      <c r="G359" s="59">
        <f t="shared" si="16"/>
        <v>10.03910743041178</v>
      </c>
      <c r="I359">
        <f>SUMIFS(I$11:I$345,$D$11:$D$345,$B359,$B$11:$B$345,$C359)</f>
        <v>3286.2600000000007</v>
      </c>
      <c r="J359">
        <f>SUMIFS(J$11:J$345,$D$11:$D$345,$B359,$B$11:$B$345,$C359)</f>
        <v>318.40000000000003</v>
      </c>
      <c r="K359" s="59">
        <f t="shared" si="17"/>
        <v>9.6888255950533431</v>
      </c>
      <c r="M359">
        <f>SUMIFS(M$11:M$345,$D$11:$D$345,$B359,$B$11:$B$345,$C359)</f>
        <v>3315.5</v>
      </c>
      <c r="N359">
        <f>SUMIFS(N$11:N$345,$D$11:$D$345,$B359,$B$11:$B$345,$C359)</f>
        <v>326.89999999999998</v>
      </c>
      <c r="O359" s="59">
        <f t="shared" si="18"/>
        <v>9.8597496606846615</v>
      </c>
      <c r="Q359">
        <f>SUMIFS(Q$11:Q$345,$D$11:$D$345,$B359,$B$11:$B$345,$C359)</f>
        <v>3347.7299999999996</v>
      </c>
      <c r="R359">
        <f>SUMIFS(R$11:R$345,$D$11:$D$345,$B359,$B$11:$B$345,$C359)</f>
        <v>329.48000000000008</v>
      </c>
      <c r="S359" s="59">
        <f t="shared" si="19"/>
        <v>9.8418928647172894</v>
      </c>
      <c r="U359">
        <f>SUMIFS(U$11:U$345,$D$11:$D$345,$B359,$B$11:$B$345,$C359)</f>
        <v>3376.18</v>
      </c>
      <c r="V359">
        <f>SUMIFS(V$11:V$345,$D$11:$D$345,$B359,$B$11:$B$345,$C359)</f>
        <v>337.63</v>
      </c>
      <c r="W359" s="59">
        <f t="shared" si="20"/>
        <v>10.000355431286247</v>
      </c>
      <c r="Y359">
        <f>SUMIFS(Y$11:Y$345,$D$11:$D$345,$B359,$B$11:$B$345,$C359)</f>
        <v>3407.46</v>
      </c>
      <c r="Z359">
        <f>SUMIFS(Z$11:Z$345,$D$11:$D$345,$B359,$B$11:$B$345,$C359)</f>
        <v>353.15999999999997</v>
      </c>
      <c r="AA359" s="59">
        <f t="shared" si="21"/>
        <v>10.364318289869873</v>
      </c>
      <c r="AC359">
        <f>SUMIFS(AC$11:AC$345,$D$11:$D$345,$B359,$B$11:$B$345,$C359)</f>
        <v>3430.0499999999997</v>
      </c>
      <c r="AD359">
        <f>SUMIFS(AD$11:AD$345,$D$11:$D$345,$B359,$B$11:$B$345,$C359)</f>
        <v>359.61</v>
      </c>
      <c r="AE359" s="59">
        <f t="shared" si="22"/>
        <v>10.484103730266323</v>
      </c>
    </row>
    <row r="360" spans="1:31" x14ac:dyDescent="0.3">
      <c r="A360" t="s">
        <v>15</v>
      </c>
      <c r="B360" t="s">
        <v>5</v>
      </c>
      <c r="C360" t="s">
        <v>7</v>
      </c>
      <c r="E360">
        <f>SUMIFS(E$11:E$345,$D$11:$D$345,$B360,$B$11:$B$345,$C360)</f>
        <v>3487.81</v>
      </c>
      <c r="F360">
        <f>SUMIFS(F$11:F$345,$D$11:$D$345,$B360,$B$11:$B$345,$C360)</f>
        <v>475.52</v>
      </c>
      <c r="G360" s="59">
        <f t="shared" si="16"/>
        <v>13.633770188169654</v>
      </c>
      <c r="I360">
        <f>SUMIFS(I$11:I$345,$D$11:$D$345,$B360,$B$11:$B$345,$C360)</f>
        <v>3528.3599999999997</v>
      </c>
      <c r="J360">
        <f>SUMIFS(J$11:J$345,$D$11:$D$345,$B360,$B$11:$B$345,$C360)</f>
        <v>503.62000000000006</v>
      </c>
      <c r="K360" s="59">
        <f t="shared" si="17"/>
        <v>14.273486832409395</v>
      </c>
      <c r="M360">
        <f>SUMIFS(M$11:M$345,$D$11:$D$345,$B360,$B$11:$B$345,$C360)</f>
        <v>3565.33</v>
      </c>
      <c r="N360">
        <f>SUMIFS(N$11:N$345,$D$11:$D$345,$B360,$B$11:$B$345,$C360)</f>
        <v>533.68999999999994</v>
      </c>
      <c r="O360" s="59">
        <f t="shared" si="18"/>
        <v>14.968880860958171</v>
      </c>
      <c r="Q360">
        <f>SUMIFS(Q$11:Q$345,$D$11:$D$345,$B360,$B$11:$B$345,$C360)</f>
        <v>3602.7500000000009</v>
      </c>
      <c r="R360">
        <f>SUMIFS(R$11:R$345,$D$11:$D$345,$B360,$B$11:$B$345,$C360)</f>
        <v>567.15</v>
      </c>
      <c r="S360" s="59">
        <f t="shared" si="19"/>
        <v>15.742141419748799</v>
      </c>
      <c r="U360">
        <f>SUMIFS(U$11:U$345,$D$11:$D$345,$B360,$B$11:$B$345,$C360)</f>
        <v>3642.61</v>
      </c>
      <c r="V360">
        <f>SUMIFS(V$11:V$345,$D$11:$D$345,$B360,$B$11:$B$345,$C360)</f>
        <v>598.9100000000002</v>
      </c>
      <c r="W360" s="59">
        <f t="shared" si="20"/>
        <v>16.441782128748347</v>
      </c>
      <c r="Y360">
        <f>SUMIFS(Y$11:Y$345,$D$11:$D$345,$B360,$B$11:$B$345,$C360)</f>
        <v>3679.9</v>
      </c>
      <c r="Z360">
        <f>SUMIFS(Z$11:Z$345,$D$11:$D$345,$B360,$B$11:$B$345,$C360)</f>
        <v>629.84000000000015</v>
      </c>
      <c r="AA360" s="59">
        <f t="shared" si="21"/>
        <v>17.115682491372052</v>
      </c>
      <c r="AC360">
        <f>SUMIFS(AC$11:AC$345,$D$11:$D$345,$B360,$B$11:$B$345,$C360)</f>
        <v>3713.5099999999993</v>
      </c>
      <c r="AD360">
        <f>SUMIFS(AD$11:AD$345,$D$11:$D$345,$B360,$B$11:$B$345,$C360)</f>
        <v>662.62000000000012</v>
      </c>
      <c r="AE360" s="59">
        <f t="shared" si="22"/>
        <v>17.843495776233276</v>
      </c>
    </row>
    <row r="361" spans="1:31" x14ac:dyDescent="0.3">
      <c r="A361" t="s">
        <v>16</v>
      </c>
      <c r="B361" t="s">
        <v>5</v>
      </c>
      <c r="C361" t="s">
        <v>8</v>
      </c>
      <c r="E361">
        <f>SUMIFS(E$11:E$345,$D$11:$D$345,$B361,$B$11:$B$345,$C361)</f>
        <v>5072.42</v>
      </c>
      <c r="F361">
        <f>SUMIFS(F$11:F$345,$D$11:$D$345,$B361,$B$11:$B$345,$C361)</f>
        <v>389.70999999999992</v>
      </c>
      <c r="G361" s="59">
        <f t="shared" si="16"/>
        <v>7.6829205783432748</v>
      </c>
      <c r="I361">
        <f>SUMIFS(I$11:I$345,$D$11:$D$345,$B361,$B$11:$B$345,$C361)</f>
        <v>5107.0200000000004</v>
      </c>
      <c r="J361">
        <f>SUMIFS(J$11:J$345,$D$11:$D$345,$B361,$B$11:$B$345,$C361)</f>
        <v>383.67999999999995</v>
      </c>
      <c r="K361" s="59">
        <f t="shared" si="17"/>
        <v>7.5127961120183571</v>
      </c>
      <c r="M361">
        <f>SUMIFS(M$11:M$345,$D$11:$D$345,$B361,$B$11:$B$345,$C361)</f>
        <v>5143.8099999999995</v>
      </c>
      <c r="N361">
        <f>SUMIFS(N$11:N$345,$D$11:$D$345,$B361,$B$11:$B$345,$C361)</f>
        <v>392.12999999999994</v>
      </c>
      <c r="O361" s="59">
        <f t="shared" si="18"/>
        <v>7.6233375649567146</v>
      </c>
      <c r="Q361">
        <f>SUMIFS(Q$11:Q$345,$D$11:$D$345,$B361,$B$11:$B$345,$C361)</f>
        <v>5182.0700000000015</v>
      </c>
      <c r="R361">
        <f>SUMIFS(R$11:R$345,$D$11:$D$345,$B361,$B$11:$B$345,$C361)</f>
        <v>397.57</v>
      </c>
      <c r="S361" s="59">
        <f t="shared" si="19"/>
        <v>7.6720306750005287</v>
      </c>
      <c r="U361">
        <f>SUMIFS(U$11:U$345,$D$11:$D$345,$B361,$B$11:$B$345,$C361)</f>
        <v>5223.1500000000005</v>
      </c>
      <c r="V361">
        <f>SUMIFS(V$11:V$345,$D$11:$D$345,$B361,$B$11:$B$345,$C361)</f>
        <v>412.37999999999994</v>
      </c>
      <c r="W361" s="59">
        <f t="shared" si="20"/>
        <v>7.8952356336693352</v>
      </c>
      <c r="Y361">
        <f>SUMIFS(Y$11:Y$345,$D$11:$D$345,$B361,$B$11:$B$345,$C361)</f>
        <v>5265.9099999999989</v>
      </c>
      <c r="Z361">
        <f>SUMIFS(Z$11:Z$345,$D$11:$D$345,$B361,$B$11:$B$345,$C361)</f>
        <v>433.17999999999995</v>
      </c>
      <c r="AA361" s="59">
        <f t="shared" si="21"/>
        <v>8.2261185626036148</v>
      </c>
      <c r="AC361">
        <f>SUMIFS(AC$11:AC$345,$D$11:$D$345,$B361,$B$11:$B$345,$C361)</f>
        <v>5302.9600000000009</v>
      </c>
      <c r="AD361">
        <f>SUMIFS(AD$11:AD$345,$D$11:$D$345,$B361,$B$11:$B$345,$C361)</f>
        <v>449.56999999999994</v>
      </c>
      <c r="AE361" s="59">
        <f t="shared" si="22"/>
        <v>8.4777181046057262</v>
      </c>
    </row>
    <row r="363" spans="1:31" x14ac:dyDescent="0.3">
      <c r="A363" t="s">
        <v>17</v>
      </c>
      <c r="B363" t="s">
        <v>2</v>
      </c>
      <c r="C363" t="s">
        <v>9</v>
      </c>
      <c r="E363">
        <f>SUMIFS(E$11:E$345,$D$11:$D$345,$B363,$B$11:$B$345,$C363)</f>
        <v>2756.3699999999994</v>
      </c>
      <c r="F363">
        <f>SUMIFS(F$11:F$345,$D$11:$D$345,$B363,$B$11:$B$345,$C363)</f>
        <v>782.9</v>
      </c>
      <c r="G363" s="59">
        <f t="shared" ref="G363:G367" si="23">100*F363/E363</f>
        <v>28.403298541197305</v>
      </c>
      <c r="I363">
        <f>SUMIFS(I$11:I$345,$D$11:$D$345,$B363,$B$11:$B$345,$C363)</f>
        <v>2781.61</v>
      </c>
      <c r="J363">
        <f>SUMIFS(J$11:J$345,$D$11:$D$345,$B363,$B$11:$B$345,$C363)</f>
        <v>769.54</v>
      </c>
      <c r="K363" s="59">
        <f t="shared" ref="K363:K367" si="24">100*J363/I363</f>
        <v>27.665272989383844</v>
      </c>
      <c r="M363">
        <f>SUMIFS(M$11:M$345,$D$11:$D$345,$B363,$B$11:$B$345,$C363)</f>
        <v>2808.3799999999997</v>
      </c>
      <c r="N363">
        <f>SUMIFS(N$11:N$345,$D$11:$D$345,$B363,$B$11:$B$345,$C363)</f>
        <v>771.75999999999988</v>
      </c>
      <c r="O363" s="59">
        <f t="shared" ref="O363:O367" si="25">100*N363/M363</f>
        <v>27.480611598145547</v>
      </c>
      <c r="Q363">
        <f>SUMIFS(Q$11:Q$345,$D$11:$D$345,$B363,$B$11:$B$345,$C363)</f>
        <v>2833.8999999999996</v>
      </c>
      <c r="R363">
        <f>SUMIFS(R$11:R$345,$D$11:$D$345,$B363,$B$11:$B$345,$C363)</f>
        <v>758.76999999999987</v>
      </c>
      <c r="S363" s="59">
        <f t="shared" ref="S363:S367" si="26">100*R363/Q363</f>
        <v>26.774762694519918</v>
      </c>
      <c r="U363">
        <f>SUMIFS(U$11:U$345,$D$11:$D$345,$B363,$B$11:$B$345,$C363)</f>
        <v>2862.29</v>
      </c>
      <c r="V363">
        <f>SUMIFS(V$11:V$345,$D$11:$D$345,$B363,$B$11:$B$345,$C363)</f>
        <v>760.62000000000012</v>
      </c>
      <c r="W363" s="59">
        <f t="shared" ref="W363:W367" si="27">100*V363/U363</f>
        <v>26.573827250208755</v>
      </c>
      <c r="Y363">
        <f>SUMIFS(Y$11:Y$345,$D$11:$D$345,$B363,$B$11:$B$345,$C363)</f>
        <v>2894.2699999999995</v>
      </c>
      <c r="Z363">
        <f>SUMIFS(Z$11:Z$345,$D$11:$D$345,$B363,$B$11:$B$345,$C363)</f>
        <v>775.13000000000011</v>
      </c>
      <c r="AA363" s="59">
        <f t="shared" ref="AA363:AA367" si="28">100*Z363/Y363</f>
        <v>26.781537313381275</v>
      </c>
      <c r="AC363">
        <f>SUMIFS(AC$11:AC$345,$D$11:$D$345,$B363,$B$11:$B$345,$C363)</f>
        <v>2922.51</v>
      </c>
      <c r="AD363">
        <f>SUMIFS(AD$11:AD$345,$D$11:$D$345,$B363,$B$11:$B$345,$C363)</f>
        <v>779.52</v>
      </c>
      <c r="AE363" s="59">
        <f t="shared" ref="AE363:AE367" si="29">100*AD363/AC363</f>
        <v>26.672962624593243</v>
      </c>
    </row>
    <row r="364" spans="1:31" x14ac:dyDescent="0.3">
      <c r="A364" t="s">
        <v>18</v>
      </c>
      <c r="B364" t="s">
        <v>2</v>
      </c>
      <c r="C364" t="s">
        <v>10</v>
      </c>
      <c r="E364">
        <f>SUMIFS(E$11:E$345,$D$11:$D$345,$B364,$B$11:$B$345,$C364)</f>
        <v>3482.8100000000004</v>
      </c>
      <c r="F364">
        <f>SUMIFS(F$11:F$345,$D$11:$D$345,$B364,$B$11:$B$345,$C364)</f>
        <v>970.35</v>
      </c>
      <c r="G364" s="59">
        <f t="shared" si="23"/>
        <v>27.861123632928582</v>
      </c>
      <c r="I364">
        <f>SUMIFS(I$11:I$345,$D$11:$D$345,$B364,$B$11:$B$345,$C364)</f>
        <v>3516.52</v>
      </c>
      <c r="J364">
        <f>SUMIFS(J$11:J$345,$D$11:$D$345,$B364,$B$11:$B$345,$C364)</f>
        <v>948.37000000000023</v>
      </c>
      <c r="K364" s="59">
        <f t="shared" si="24"/>
        <v>26.968992071707266</v>
      </c>
      <c r="M364">
        <f>SUMIFS(M$11:M$345,$D$11:$D$345,$B364,$B$11:$B$345,$C364)</f>
        <v>3551.0200000000004</v>
      </c>
      <c r="N364">
        <f>SUMIFS(N$11:N$345,$D$11:$D$345,$B364,$B$11:$B$345,$C364)</f>
        <v>946.55999999999983</v>
      </c>
      <c r="O364" s="59">
        <f t="shared" si="25"/>
        <v>26.65600306390839</v>
      </c>
      <c r="Q364">
        <f>SUMIFS(Q$11:Q$345,$D$11:$D$345,$B364,$B$11:$B$345,$C364)</f>
        <v>3587.3499999999995</v>
      </c>
      <c r="R364">
        <f>SUMIFS(R$11:R$345,$D$11:$D$345,$B364,$B$11:$B$345,$C364)</f>
        <v>925.70999999999992</v>
      </c>
      <c r="S364" s="59">
        <f t="shared" si="26"/>
        <v>25.804842014300249</v>
      </c>
      <c r="U364">
        <f>SUMIFS(U$11:U$345,$D$11:$D$345,$B364,$B$11:$B$345,$C364)</f>
        <v>3625.2500000000014</v>
      </c>
      <c r="V364">
        <f>SUMIFS(V$11:V$345,$D$11:$D$345,$B364,$B$11:$B$345,$C364)</f>
        <v>926.83000000000015</v>
      </c>
      <c r="W364" s="59">
        <f t="shared" si="27"/>
        <v>25.565960968209083</v>
      </c>
      <c r="Y364">
        <f>SUMIFS(Y$11:Y$345,$D$11:$D$345,$B364,$B$11:$B$345,$C364)</f>
        <v>3670.2899999999995</v>
      </c>
      <c r="Z364">
        <f>SUMIFS(Z$11:Z$345,$D$11:$D$345,$B364,$B$11:$B$345,$C364)</f>
        <v>946.52999999999986</v>
      </c>
      <c r="AA364" s="59">
        <f t="shared" si="28"/>
        <v>25.78897035384125</v>
      </c>
      <c r="AC364">
        <f>SUMIFS(AC$11:AC$345,$D$11:$D$345,$B364,$B$11:$B$345,$C364)</f>
        <v>3707.7199999999984</v>
      </c>
      <c r="AD364">
        <f>SUMIFS(AD$11:AD$345,$D$11:$D$345,$B364,$B$11:$B$345,$C364)</f>
        <v>946.93999999999994</v>
      </c>
      <c r="AE364" s="59">
        <f t="shared" si="29"/>
        <v>25.539684765839933</v>
      </c>
    </row>
    <row r="365" spans="1:31" x14ac:dyDescent="0.3">
      <c r="A365" t="s">
        <v>19</v>
      </c>
      <c r="B365" t="s">
        <v>2</v>
      </c>
      <c r="C365" t="s">
        <v>11</v>
      </c>
      <c r="E365">
        <f>SUMIFS(E$11:E$345,$D$11:$D$345,$B365,$B$11:$B$345,$C365)</f>
        <v>1608.81</v>
      </c>
      <c r="F365">
        <f>SUMIFS(F$11:F$345,$D$11:$D$345,$B365,$B$11:$B$345,$C365)</f>
        <v>424.68</v>
      </c>
      <c r="G365" s="59">
        <f t="shared" si="23"/>
        <v>26.397150689018591</v>
      </c>
      <c r="I365">
        <f>SUMIFS(I$11:I$345,$D$11:$D$345,$B365,$B$11:$B$345,$C365)</f>
        <v>1622.03</v>
      </c>
      <c r="J365">
        <f>SUMIFS(J$11:J$345,$D$11:$D$345,$B365,$B$11:$B$345,$C365)</f>
        <v>413.48999999999995</v>
      </c>
      <c r="K365" s="59">
        <f t="shared" si="24"/>
        <v>25.492130231869936</v>
      </c>
      <c r="M365">
        <f>SUMIFS(M$11:M$345,$D$11:$D$345,$B365,$B$11:$B$345,$C365)</f>
        <v>1636.81</v>
      </c>
      <c r="N365">
        <f>SUMIFS(N$11:N$345,$D$11:$D$345,$B365,$B$11:$B$345,$C365)</f>
        <v>412.63</v>
      </c>
      <c r="O365" s="59">
        <f t="shared" si="25"/>
        <v>25.209401213335696</v>
      </c>
      <c r="Q365">
        <f>SUMIFS(Q$11:Q$345,$D$11:$D$345,$B365,$B$11:$B$345,$C365)</f>
        <v>1651.45</v>
      </c>
      <c r="R365">
        <f>SUMIFS(R$11:R$345,$D$11:$D$345,$B365,$B$11:$B$345,$C365)</f>
        <v>406.88</v>
      </c>
      <c r="S365" s="59">
        <f t="shared" si="26"/>
        <v>24.637742589845288</v>
      </c>
      <c r="U365">
        <f>SUMIFS(U$11:U$345,$D$11:$D$345,$B365,$B$11:$B$345,$C365)</f>
        <v>1667.8900000000003</v>
      </c>
      <c r="V365">
        <f>SUMIFS(V$11:V$345,$D$11:$D$345,$B365,$B$11:$B$345,$C365)</f>
        <v>408.52</v>
      </c>
      <c r="W365" s="59">
        <f t="shared" si="27"/>
        <v>24.493221975070295</v>
      </c>
      <c r="Y365">
        <f>SUMIFS(Y$11:Y$345,$D$11:$D$345,$B365,$B$11:$B$345,$C365)</f>
        <v>1684.8799999999999</v>
      </c>
      <c r="Z365">
        <f>SUMIFS(Z$11:Z$345,$D$11:$D$345,$B365,$B$11:$B$345,$C365)</f>
        <v>412.23</v>
      </c>
      <c r="AA365" s="59">
        <f t="shared" si="28"/>
        <v>24.466430843739616</v>
      </c>
      <c r="AC365">
        <f>SUMIFS(AC$11:AC$345,$D$11:$D$345,$B365,$B$11:$B$345,$C365)</f>
        <v>1697.8200000000002</v>
      </c>
      <c r="AD365">
        <f>SUMIFS(AD$11:AD$345,$D$11:$D$345,$B365,$B$11:$B$345,$C365)</f>
        <v>411.23000000000008</v>
      </c>
      <c r="AE365" s="59">
        <f t="shared" si="29"/>
        <v>24.221059947462042</v>
      </c>
    </row>
    <row r="366" spans="1:31" x14ac:dyDescent="0.3">
      <c r="B366" t="s">
        <v>2</v>
      </c>
      <c r="C366" t="s">
        <v>7</v>
      </c>
      <c r="E366">
        <f>SUMIFS(E$11:E$345,$D$11:$D$345,$B366,$B$11:$B$345,$C366)</f>
        <v>0</v>
      </c>
      <c r="F366">
        <f>SUMIFS(F$11:F$345,$D$11:$D$345,$B366,$B$11:$B$345,$C366)</f>
        <v>0</v>
      </c>
      <c r="G366" s="59" t="e">
        <f t="shared" si="23"/>
        <v>#DIV/0!</v>
      </c>
      <c r="I366">
        <f>SUMIFS(I$11:I$345,$D$11:$D$345,$B366,$B$11:$B$345,$C366)</f>
        <v>0</v>
      </c>
      <c r="J366">
        <f>SUMIFS(J$11:J$345,$D$11:$D$345,$B366,$B$11:$B$345,$C366)</f>
        <v>0</v>
      </c>
      <c r="K366" s="59" t="e">
        <f t="shared" si="24"/>
        <v>#DIV/0!</v>
      </c>
      <c r="M366">
        <f>SUMIFS(M$11:M$345,$D$11:$D$345,$B366,$B$11:$B$345,$C366)</f>
        <v>0</v>
      </c>
      <c r="N366">
        <f>SUMIFS(N$11:N$345,$D$11:$D$345,$B366,$B$11:$B$345,$C366)</f>
        <v>0</v>
      </c>
      <c r="O366" s="59" t="e">
        <f t="shared" si="25"/>
        <v>#DIV/0!</v>
      </c>
      <c r="Q366">
        <f>SUMIFS(Q$11:Q$345,$D$11:$D$345,$B366,$B$11:$B$345,$C366)</f>
        <v>0</v>
      </c>
      <c r="R366">
        <f>SUMIFS(R$11:R$345,$D$11:$D$345,$B366,$B$11:$B$345,$C366)</f>
        <v>0</v>
      </c>
      <c r="S366" s="59" t="e">
        <f t="shared" si="26"/>
        <v>#DIV/0!</v>
      </c>
      <c r="U366">
        <f>SUMIFS(U$11:U$345,$D$11:$D$345,$B366,$B$11:$B$345,$C366)</f>
        <v>0</v>
      </c>
      <c r="V366">
        <f>SUMIFS(V$11:V$345,$D$11:$D$345,$B366,$B$11:$B$345,$C366)</f>
        <v>0</v>
      </c>
      <c r="W366" s="59" t="e">
        <f t="shared" si="27"/>
        <v>#DIV/0!</v>
      </c>
      <c r="Y366">
        <f>SUMIFS(Y$11:Y$345,$D$11:$D$345,$B366,$B$11:$B$345,$C366)</f>
        <v>0</v>
      </c>
      <c r="Z366">
        <f>SUMIFS(Z$11:Z$345,$D$11:$D$345,$B366,$B$11:$B$345,$C366)</f>
        <v>0</v>
      </c>
      <c r="AA366" s="59" t="e">
        <f t="shared" si="28"/>
        <v>#DIV/0!</v>
      </c>
      <c r="AC366">
        <f>SUMIFS(AC$11:AC$345,$D$11:$D$345,$B366,$B$11:$B$345,$C366)</f>
        <v>0</v>
      </c>
      <c r="AD366">
        <f>SUMIFS(AD$11:AD$345,$D$11:$D$345,$B366,$B$11:$B$345,$C366)</f>
        <v>0</v>
      </c>
      <c r="AE366" s="59" t="e">
        <f t="shared" si="29"/>
        <v>#DIV/0!</v>
      </c>
    </row>
    <row r="367" spans="1:31" x14ac:dyDescent="0.3">
      <c r="B367" t="s">
        <v>2</v>
      </c>
      <c r="C367" t="s">
        <v>8</v>
      </c>
      <c r="E367">
        <f>SUMIFS(E$11:E$345,$D$11:$D$345,$B367,$B$11:$B$345,$C367)</f>
        <v>0</v>
      </c>
      <c r="F367">
        <f>SUMIFS(F$11:F$345,$D$11:$D$345,$B367,$B$11:$B$345,$C367)</f>
        <v>0</v>
      </c>
      <c r="G367" s="59" t="e">
        <f t="shared" si="23"/>
        <v>#DIV/0!</v>
      </c>
      <c r="I367">
        <f>SUMIFS(I$11:I$345,$D$11:$D$345,$B367,$B$11:$B$345,$C367)</f>
        <v>0</v>
      </c>
      <c r="J367">
        <f>SUMIFS(J$11:J$345,$D$11:$D$345,$B367,$B$11:$B$345,$C367)</f>
        <v>0</v>
      </c>
      <c r="K367" s="59" t="e">
        <f t="shared" si="24"/>
        <v>#DIV/0!</v>
      </c>
      <c r="M367">
        <f>SUMIFS(M$11:M$345,$D$11:$D$345,$B367,$B$11:$B$345,$C367)</f>
        <v>0</v>
      </c>
      <c r="N367">
        <f>SUMIFS(N$11:N$345,$D$11:$D$345,$B367,$B$11:$B$345,$C367)</f>
        <v>0</v>
      </c>
      <c r="O367" s="59" t="e">
        <f t="shared" si="25"/>
        <v>#DIV/0!</v>
      </c>
      <c r="Q367">
        <f>SUMIFS(Q$11:Q$345,$D$11:$D$345,$B367,$B$11:$B$345,$C367)</f>
        <v>0</v>
      </c>
      <c r="R367">
        <f>SUMIFS(R$11:R$345,$D$11:$D$345,$B367,$B$11:$B$345,$C367)</f>
        <v>0</v>
      </c>
      <c r="S367" s="59" t="e">
        <f t="shared" si="26"/>
        <v>#DIV/0!</v>
      </c>
      <c r="U367">
        <f>SUMIFS(U$11:U$345,$D$11:$D$345,$B367,$B$11:$B$345,$C367)</f>
        <v>0</v>
      </c>
      <c r="V367">
        <f>SUMIFS(V$11:V$345,$D$11:$D$345,$B367,$B$11:$B$345,$C367)</f>
        <v>0</v>
      </c>
      <c r="W367" s="59" t="e">
        <f t="shared" si="27"/>
        <v>#DIV/0!</v>
      </c>
      <c r="Y367">
        <f>SUMIFS(Y$11:Y$345,$D$11:$D$345,$B367,$B$11:$B$345,$C367)</f>
        <v>0</v>
      </c>
      <c r="Z367">
        <f>SUMIFS(Z$11:Z$345,$D$11:$D$345,$B367,$B$11:$B$345,$C367)</f>
        <v>0</v>
      </c>
      <c r="AA367" s="59" t="e">
        <f t="shared" si="28"/>
        <v>#DIV/0!</v>
      </c>
      <c r="AC367">
        <f>SUMIFS(AC$11:AC$345,$D$11:$D$345,$B367,$B$11:$B$345,$C367)</f>
        <v>0</v>
      </c>
      <c r="AD367">
        <f>SUMIFS(AD$11:AD$345,$D$11:$D$345,$B367,$B$11:$B$345,$C367)</f>
        <v>0</v>
      </c>
      <c r="AE367" s="59" t="e">
        <f t="shared" si="29"/>
        <v>#DIV/0!</v>
      </c>
    </row>
    <row r="369" spans="1:31" x14ac:dyDescent="0.3">
      <c r="A369" t="s">
        <v>20</v>
      </c>
      <c r="B369" t="s">
        <v>6</v>
      </c>
      <c r="C369" t="s">
        <v>9</v>
      </c>
      <c r="E369">
        <f>SUMIFS(E$11:E$345,$D$11:$D$345,$B369,$B$11:$B$345,$C369)</f>
        <v>4225.4699999999993</v>
      </c>
      <c r="F369">
        <f>SUMIFS(F$11:F$345,$D$11:$D$345,$B369,$B$11:$B$345,$C369)</f>
        <v>600.59999999999991</v>
      </c>
      <c r="G369" s="59">
        <f t="shared" ref="G369:G373" si="30">100*F369/E369</f>
        <v>14.213803434884166</v>
      </c>
      <c r="I369">
        <f>SUMIFS(I$11:I$345,$D$11:$D$345,$B369,$B$11:$B$345,$C369)</f>
        <v>4261.8</v>
      </c>
      <c r="J369">
        <f>SUMIFS(J$11:J$345,$D$11:$D$345,$B369,$B$11:$B$345,$C369)</f>
        <v>572.47</v>
      </c>
      <c r="K369" s="59">
        <f t="shared" ref="K369:K373" si="31">100*J369/I369</f>
        <v>13.432587169740485</v>
      </c>
      <c r="M369">
        <f>SUMIFS(M$11:M$345,$D$11:$D$345,$B369,$B$11:$B$345,$C369)</f>
        <v>4302.2300000000005</v>
      </c>
      <c r="N369">
        <f>SUMIFS(N$11:N$345,$D$11:$D$345,$B369,$B$11:$B$345,$C369)</f>
        <v>569.33000000000004</v>
      </c>
      <c r="O369" s="59">
        <f t="shared" ref="O369:O373" si="32">100*N369/M369</f>
        <v>13.233369671077558</v>
      </c>
      <c r="Q369">
        <f>SUMIFS(Q$11:Q$345,$D$11:$D$345,$B369,$B$11:$B$345,$C369)</f>
        <v>4344.5999999999995</v>
      </c>
      <c r="R369">
        <f>SUMIFS(R$11:R$345,$D$11:$D$345,$B369,$B$11:$B$345,$C369)</f>
        <v>552.41999999999996</v>
      </c>
      <c r="S369" s="59">
        <f t="shared" ref="S369:S373" si="33">100*R369/Q369</f>
        <v>12.715094600193343</v>
      </c>
      <c r="U369">
        <f>SUMIFS(U$11:U$345,$D$11:$D$345,$B369,$B$11:$B$345,$C369)</f>
        <v>4389.18</v>
      </c>
      <c r="V369">
        <f>SUMIFS(V$11:V$345,$D$11:$D$345,$B369,$B$11:$B$345,$C369)</f>
        <v>555.68000000000006</v>
      </c>
      <c r="W369" s="59">
        <f t="shared" ref="W369:W373" si="34">100*V369/U369</f>
        <v>12.660223549729107</v>
      </c>
      <c r="Y369">
        <f>SUMIFS(Y$11:Y$345,$D$11:$D$345,$B369,$B$11:$B$345,$C369)</f>
        <v>4439.0499999999993</v>
      </c>
      <c r="Z369">
        <f>SUMIFS(Z$11:Z$345,$D$11:$D$345,$B369,$B$11:$B$345,$C369)</f>
        <v>573.59999999999991</v>
      </c>
      <c r="AA369" s="59">
        <f t="shared" ref="AA369:AA373" si="35">100*Z369/Y369</f>
        <v>12.921683693583088</v>
      </c>
      <c r="AC369">
        <f>SUMIFS(AC$11:AC$345,$D$11:$D$345,$B369,$B$11:$B$345,$C369)</f>
        <v>4479.3200000000006</v>
      </c>
      <c r="AD369">
        <f>SUMIFS(AD$11:AD$345,$D$11:$D$345,$B369,$B$11:$B$345,$C369)</f>
        <v>574.21</v>
      </c>
      <c r="AE369" s="59">
        <f t="shared" ref="AE369:AE373" si="36">100*AD369/AC369</f>
        <v>12.819133261298589</v>
      </c>
    </row>
    <row r="370" spans="1:31" x14ac:dyDescent="0.3">
      <c r="A370" t="s">
        <v>21</v>
      </c>
      <c r="B370" t="s">
        <v>6</v>
      </c>
      <c r="C370" t="s">
        <v>10</v>
      </c>
      <c r="E370">
        <f>SUMIFS(E$11:E$345,$D$11:$D$345,$B370,$B$11:$B$345,$C370)</f>
        <v>2000.9200000000003</v>
      </c>
      <c r="F370">
        <f>SUMIFS(F$11:F$345,$D$11:$D$345,$B370,$B$11:$B$345,$C370)</f>
        <v>318.84000000000009</v>
      </c>
      <c r="G370" s="59">
        <f t="shared" si="30"/>
        <v>15.934670051776184</v>
      </c>
      <c r="I370">
        <f>SUMIFS(I$11:I$345,$D$11:$D$345,$B370,$B$11:$B$345,$C370)</f>
        <v>2018.7600000000004</v>
      </c>
      <c r="J370">
        <f>SUMIFS(J$11:J$345,$D$11:$D$345,$B370,$B$11:$B$345,$C370)</f>
        <v>304.7000000000001</v>
      </c>
      <c r="K370" s="59">
        <f t="shared" si="31"/>
        <v>15.093423685826945</v>
      </c>
      <c r="M370">
        <f>SUMIFS(M$11:M$345,$D$11:$D$345,$B370,$B$11:$B$345,$C370)</f>
        <v>2038.68</v>
      </c>
      <c r="N370">
        <f>SUMIFS(N$11:N$345,$D$11:$D$345,$B370,$B$11:$B$345,$C370)</f>
        <v>303.88</v>
      </c>
      <c r="O370" s="59">
        <f t="shared" si="32"/>
        <v>14.905723311162124</v>
      </c>
      <c r="Q370">
        <f>SUMIFS(Q$11:Q$345,$D$11:$D$345,$B370,$B$11:$B$345,$C370)</f>
        <v>2058.5700000000002</v>
      </c>
      <c r="R370">
        <f>SUMIFS(R$11:R$345,$D$11:$D$345,$B370,$B$11:$B$345,$C370)</f>
        <v>296.97000000000008</v>
      </c>
      <c r="S370" s="59">
        <f t="shared" si="33"/>
        <v>14.426033605852609</v>
      </c>
      <c r="U370">
        <f>SUMIFS(U$11:U$345,$D$11:$D$345,$B370,$B$11:$B$345,$C370)</f>
        <v>2079.3900000000008</v>
      </c>
      <c r="V370">
        <f>SUMIFS(V$11:V$345,$D$11:$D$345,$B370,$B$11:$B$345,$C370)</f>
        <v>297</v>
      </c>
      <c r="W370" s="59">
        <f t="shared" si="34"/>
        <v>14.283034928512684</v>
      </c>
      <c r="Y370">
        <f>SUMIFS(Y$11:Y$345,$D$11:$D$345,$B370,$B$11:$B$345,$C370)</f>
        <v>2103.5</v>
      </c>
      <c r="Z370">
        <f>SUMIFS(Z$11:Z$345,$D$11:$D$345,$B370,$B$11:$B$345,$C370)</f>
        <v>305.62000000000006</v>
      </c>
      <c r="AA370" s="59">
        <f t="shared" si="35"/>
        <v>14.529118136439271</v>
      </c>
      <c r="AC370">
        <f>SUMIFS(AC$11:AC$345,$D$11:$D$345,$B370,$B$11:$B$345,$C370)</f>
        <v>2123.6200000000003</v>
      </c>
      <c r="AD370">
        <f>SUMIFS(AD$11:AD$345,$D$11:$D$345,$B370,$B$11:$B$345,$C370)</f>
        <v>308.25</v>
      </c>
      <c r="AE370" s="59">
        <f t="shared" si="36"/>
        <v>14.515308765221647</v>
      </c>
    </row>
    <row r="371" spans="1:31" x14ac:dyDescent="0.3">
      <c r="A371" t="s">
        <v>22</v>
      </c>
      <c r="B371" t="s">
        <v>6</v>
      </c>
      <c r="C371" t="s">
        <v>11</v>
      </c>
      <c r="E371">
        <f>SUMIFS(E$11:E$345,$D$11:$D$345,$B371,$B$11:$B$345,$C371)</f>
        <v>1288.9000000000001</v>
      </c>
      <c r="F371">
        <f>SUMIFS(F$11:F$345,$D$11:$D$345,$B371,$B$11:$B$345,$C371)</f>
        <v>177.66000000000003</v>
      </c>
      <c r="G371" s="59">
        <f t="shared" si="30"/>
        <v>13.783846690976803</v>
      </c>
      <c r="I371">
        <f>SUMIFS(I$11:I$345,$D$11:$D$345,$B371,$B$11:$B$345,$C371)</f>
        <v>1302.6399999999996</v>
      </c>
      <c r="J371">
        <f>SUMIFS(J$11:J$345,$D$11:$D$345,$B371,$B$11:$B$345,$C371)</f>
        <v>168.45999999999998</v>
      </c>
      <c r="K371" s="59">
        <f t="shared" si="31"/>
        <v>12.932199226186821</v>
      </c>
      <c r="M371">
        <f>SUMIFS(M$11:M$345,$D$11:$D$345,$B371,$B$11:$B$345,$C371)</f>
        <v>1317.09</v>
      </c>
      <c r="N371">
        <f>SUMIFS(N$11:N$345,$D$11:$D$345,$B371,$B$11:$B$345,$C371)</f>
        <v>168.41</v>
      </c>
      <c r="O371" s="59">
        <f t="shared" si="32"/>
        <v>12.786521801851052</v>
      </c>
      <c r="Q371">
        <f>SUMIFS(Q$11:Q$345,$D$11:$D$345,$B371,$B$11:$B$345,$C371)</f>
        <v>1332.2499999999998</v>
      </c>
      <c r="R371">
        <f>SUMIFS(R$11:R$345,$D$11:$D$345,$B371,$B$11:$B$345,$C371)</f>
        <v>164.49</v>
      </c>
      <c r="S371" s="59">
        <f t="shared" si="33"/>
        <v>12.346781760180148</v>
      </c>
      <c r="U371">
        <f>SUMIFS(U$11:U$345,$D$11:$D$345,$B371,$B$11:$B$345,$C371)</f>
        <v>1348.99</v>
      </c>
      <c r="V371">
        <f>SUMIFS(V$11:V$345,$D$11:$D$345,$B371,$B$11:$B$345,$C371)</f>
        <v>169.38</v>
      </c>
      <c r="W371" s="59">
        <f t="shared" si="34"/>
        <v>12.556060460047888</v>
      </c>
      <c r="Y371">
        <f>SUMIFS(Y$11:Y$345,$D$11:$D$345,$B371,$B$11:$B$345,$C371)</f>
        <v>1365.06</v>
      </c>
      <c r="Z371">
        <f>SUMIFS(Z$11:Z$345,$D$11:$D$345,$B371,$B$11:$B$345,$C371)</f>
        <v>176.07</v>
      </c>
      <c r="AA371" s="59">
        <f t="shared" si="35"/>
        <v>12.898334139158719</v>
      </c>
      <c r="AC371">
        <f>SUMIFS(AC$11:AC$345,$D$11:$D$345,$B371,$B$11:$B$345,$C371)</f>
        <v>1376.75</v>
      </c>
      <c r="AD371">
        <f>SUMIFS(AD$11:AD$345,$D$11:$D$345,$B371,$B$11:$B$345,$C371)</f>
        <v>175.67</v>
      </c>
      <c r="AE371" s="59">
        <f t="shared" si="36"/>
        <v>12.75976030506628</v>
      </c>
    </row>
    <row r="372" spans="1:31" x14ac:dyDescent="0.3">
      <c r="B372" t="s">
        <v>6</v>
      </c>
      <c r="C372" t="s">
        <v>7</v>
      </c>
      <c r="E372">
        <f>SUMIFS(E$11:E$345,$D$11:$D$345,$B372,$B$11:$B$345,$C372)</f>
        <v>0</v>
      </c>
      <c r="F372">
        <f>SUMIFS(F$11:F$345,$D$11:$D$345,$B372,$B$11:$B$345,$C372)</f>
        <v>0</v>
      </c>
      <c r="G372" s="59" t="e">
        <f t="shared" si="30"/>
        <v>#DIV/0!</v>
      </c>
      <c r="I372">
        <f>SUMIFS(I$11:I$345,$D$11:$D$345,$B372,$B$11:$B$345,$C372)</f>
        <v>0</v>
      </c>
      <c r="J372">
        <f>SUMIFS(J$11:J$345,$D$11:$D$345,$B372,$B$11:$B$345,$C372)</f>
        <v>0</v>
      </c>
      <c r="K372" s="59" t="e">
        <f t="shared" si="31"/>
        <v>#DIV/0!</v>
      </c>
      <c r="M372">
        <f>SUMIFS(M$11:M$345,$D$11:$D$345,$B372,$B$11:$B$345,$C372)</f>
        <v>0</v>
      </c>
      <c r="N372">
        <f>SUMIFS(N$11:N$345,$D$11:$D$345,$B372,$B$11:$B$345,$C372)</f>
        <v>0</v>
      </c>
      <c r="O372" s="59" t="e">
        <f t="shared" si="32"/>
        <v>#DIV/0!</v>
      </c>
      <c r="Q372">
        <f>SUMIFS(Q$11:Q$345,$D$11:$D$345,$B372,$B$11:$B$345,$C372)</f>
        <v>0</v>
      </c>
      <c r="R372">
        <f>SUMIFS(R$11:R$345,$D$11:$D$345,$B372,$B$11:$B$345,$C372)</f>
        <v>0</v>
      </c>
      <c r="S372" s="59" t="e">
        <f t="shared" si="33"/>
        <v>#DIV/0!</v>
      </c>
      <c r="U372">
        <f>SUMIFS(U$11:U$345,$D$11:$D$345,$B372,$B$11:$B$345,$C372)</f>
        <v>0</v>
      </c>
      <c r="V372">
        <f>SUMIFS(V$11:V$345,$D$11:$D$345,$B372,$B$11:$B$345,$C372)</f>
        <v>0</v>
      </c>
      <c r="W372" s="59" t="e">
        <f t="shared" si="34"/>
        <v>#DIV/0!</v>
      </c>
      <c r="Y372">
        <f>SUMIFS(Y$11:Y$345,$D$11:$D$345,$B372,$B$11:$B$345,$C372)</f>
        <v>0</v>
      </c>
      <c r="Z372">
        <f>SUMIFS(Z$11:Z$345,$D$11:$D$345,$B372,$B$11:$B$345,$C372)</f>
        <v>0</v>
      </c>
      <c r="AA372" s="59" t="e">
        <f t="shared" si="35"/>
        <v>#DIV/0!</v>
      </c>
      <c r="AC372">
        <f>SUMIFS(AC$11:AC$345,$D$11:$D$345,$B372,$B$11:$B$345,$C372)</f>
        <v>0</v>
      </c>
      <c r="AD372">
        <f>SUMIFS(AD$11:AD$345,$D$11:$D$345,$B372,$B$11:$B$345,$C372)</f>
        <v>0</v>
      </c>
      <c r="AE372" s="59" t="e">
        <f t="shared" si="36"/>
        <v>#DIV/0!</v>
      </c>
    </row>
    <row r="373" spans="1:31" x14ac:dyDescent="0.3">
      <c r="B373" t="s">
        <v>6</v>
      </c>
      <c r="C373" t="s">
        <v>8</v>
      </c>
      <c r="E373">
        <f>SUMIFS(E$11:E$345,$D$11:$D$345,$B373,$B$11:$B$345,$C373)</f>
        <v>0</v>
      </c>
      <c r="F373">
        <f>SUMIFS(F$11:F$345,$D$11:$D$345,$B373,$B$11:$B$345,$C373)</f>
        <v>0</v>
      </c>
      <c r="G373" s="59" t="e">
        <f t="shared" si="30"/>
        <v>#DIV/0!</v>
      </c>
      <c r="I373">
        <f>SUMIFS(I$11:I$345,$D$11:$D$345,$B373,$B$11:$B$345,$C373)</f>
        <v>0</v>
      </c>
      <c r="J373">
        <f>SUMIFS(J$11:J$345,$D$11:$D$345,$B373,$B$11:$B$345,$C373)</f>
        <v>0</v>
      </c>
      <c r="K373" s="59" t="e">
        <f t="shared" si="31"/>
        <v>#DIV/0!</v>
      </c>
      <c r="M373">
        <f>SUMIFS(M$11:M$345,$D$11:$D$345,$B373,$B$11:$B$345,$C373)</f>
        <v>0</v>
      </c>
      <c r="N373">
        <f>SUMIFS(N$11:N$345,$D$11:$D$345,$B373,$B$11:$B$345,$C373)</f>
        <v>0</v>
      </c>
      <c r="O373" s="59" t="e">
        <f t="shared" si="32"/>
        <v>#DIV/0!</v>
      </c>
      <c r="Q373">
        <f>SUMIFS(Q$11:Q$345,$D$11:$D$345,$B373,$B$11:$B$345,$C373)</f>
        <v>0</v>
      </c>
      <c r="R373">
        <f>SUMIFS(R$11:R$345,$D$11:$D$345,$B373,$B$11:$B$345,$C373)</f>
        <v>0</v>
      </c>
      <c r="S373" s="59" t="e">
        <f t="shared" si="33"/>
        <v>#DIV/0!</v>
      </c>
      <c r="U373">
        <f>SUMIFS(U$11:U$345,$D$11:$D$345,$B373,$B$11:$B$345,$C373)</f>
        <v>0</v>
      </c>
      <c r="V373">
        <f>SUMIFS(V$11:V$345,$D$11:$D$345,$B373,$B$11:$B$345,$C373)</f>
        <v>0</v>
      </c>
      <c r="W373" s="59" t="e">
        <f t="shared" si="34"/>
        <v>#DIV/0!</v>
      </c>
      <c r="Y373">
        <f>SUMIFS(Y$11:Y$345,$D$11:$D$345,$B373,$B$11:$B$345,$C373)</f>
        <v>0</v>
      </c>
      <c r="Z373">
        <f>SUMIFS(Z$11:Z$345,$D$11:$D$345,$B373,$B$11:$B$345,$C373)</f>
        <v>0</v>
      </c>
      <c r="AA373" s="59" t="e">
        <f t="shared" si="35"/>
        <v>#DIV/0!</v>
      </c>
      <c r="AC373">
        <f>SUMIFS(AC$11:AC$345,$D$11:$D$345,$B373,$B$11:$B$345,$C373)</f>
        <v>0</v>
      </c>
      <c r="AD373">
        <f>SUMIFS(AD$11:AD$345,$D$11:$D$345,$B373,$B$11:$B$345,$C373)</f>
        <v>0</v>
      </c>
      <c r="AE373" s="59" t="e">
        <f t="shared" si="36"/>
        <v>#DIV/0!</v>
      </c>
    </row>
    <row r="376" spans="1:31" x14ac:dyDescent="0.3">
      <c r="D376" t="s">
        <v>9</v>
      </c>
      <c r="E376" s="59">
        <f>SUM(E322:E345)</f>
        <v>8842.36</v>
      </c>
      <c r="F376" s="59">
        <f>SUM(F322:F345)</f>
        <v>1599.5299999999997</v>
      </c>
      <c r="G376" s="59">
        <f t="shared" ref="G376" si="37">100*F376/E376</f>
        <v>18.089401472005207</v>
      </c>
      <c r="I376" s="59">
        <f>SUM(I322:I345)</f>
        <v>8920.32</v>
      </c>
      <c r="J376" s="59">
        <f>SUM(J322:J345)</f>
        <v>1550.69</v>
      </c>
      <c r="K376" s="59">
        <f t="shared" ref="K376" si="38">100*J376/I376</f>
        <v>17.383793406514567</v>
      </c>
      <c r="M376" s="59">
        <f>SUM(M322:M345)</f>
        <v>9004.31</v>
      </c>
      <c r="N376" s="59">
        <f>SUM(N322:N345)</f>
        <v>1553.4099999999999</v>
      </c>
      <c r="O376" s="59">
        <f t="shared" ref="O376" si="39">100*N376/M376</f>
        <v>17.251849392124438</v>
      </c>
      <c r="Q376" s="59">
        <f>SUM(Q322:Q345)</f>
        <v>9086.92</v>
      </c>
      <c r="R376" s="59">
        <f>SUM(R322:R345)</f>
        <v>1518.3</v>
      </c>
      <c r="S376" s="59">
        <f t="shared" ref="S376" si="40">100*R376/Q376</f>
        <v>16.708631747610852</v>
      </c>
      <c r="U376" s="59">
        <f>SUM(U322:U345)</f>
        <v>9177.1200000000026</v>
      </c>
      <c r="V376" s="59">
        <f>SUM(V322:V345)</f>
        <v>1526.8300000000002</v>
      </c>
      <c r="W376" s="59">
        <f t="shared" ref="W376" si="41">100*V376/U376</f>
        <v>16.637354638492248</v>
      </c>
      <c r="Y376" s="59">
        <f>SUM(Y322:Y345)</f>
        <v>9276.4599999999991</v>
      </c>
      <c r="Z376" s="59">
        <f>SUM(Z322:Z345)</f>
        <v>1566.5900000000004</v>
      </c>
      <c r="AA376" s="59">
        <f t="shared" ref="AA376" si="42">100*Z376/Y376</f>
        <v>16.887799871933911</v>
      </c>
      <c r="AC376" s="59">
        <f>SUM(AC322:AC345)</f>
        <v>9360.48</v>
      </c>
      <c r="AD376" s="59">
        <f>SUM(AD322:AD345)</f>
        <v>1574.2200000000003</v>
      </c>
      <c r="AE376" s="59">
        <f t="shared" ref="AE376" si="43">100*AD376/AC376</f>
        <v>16.817727296036104</v>
      </c>
    </row>
    <row r="383" spans="1:31" x14ac:dyDescent="0.3">
      <c r="D383" t="s">
        <v>2</v>
      </c>
      <c r="E383">
        <f>SUMIF($D$11:$D$319,$D383,E$11:E$319)</f>
        <v>5091.6199999999981</v>
      </c>
      <c r="F383">
        <f>SUMIF($D$11:$D$319,$D383,F$11:F$319)</f>
        <v>1395.03</v>
      </c>
      <c r="G383" s="59">
        <f t="shared" ref="G383:G384" si="44">100*F383/E383</f>
        <v>27.398548988337712</v>
      </c>
      <c r="I383">
        <f>SUMIF($D$11:$D$319,$D383,I$11:I$319)</f>
        <v>5138.550000000002</v>
      </c>
      <c r="J383">
        <f>SUMIF($D$11:$D$319,$D383,J$11:J$319)</f>
        <v>1361.8600000000006</v>
      </c>
      <c r="K383" s="59">
        <f t="shared" ref="K383:K384" si="45">100*J383/I383</f>
        <v>26.502807212151289</v>
      </c>
      <c r="M383">
        <f>SUMIF($D$11:$D$319,$D383,M$11:M$319)</f>
        <v>5187.8300000000008</v>
      </c>
      <c r="N383">
        <f>SUMIF($D$11:$D$319,$D383,N$11:N$319)</f>
        <v>1359.19</v>
      </c>
      <c r="O383" s="59">
        <f t="shared" ref="O383:O384" si="46">100*N383/M383</f>
        <v>26.199586339567791</v>
      </c>
      <c r="Q383">
        <f>SUMIF($D$11:$D$319,$D383,Q$11:Q$319)</f>
        <v>5238.7999999999984</v>
      </c>
      <c r="R383">
        <f>SUMIF($D$11:$D$319,$D383,R$11:R$319)</f>
        <v>1332.5899999999995</v>
      </c>
      <c r="S383" s="59">
        <f t="shared" ref="S383:S384" si="47">100*R383/Q383</f>
        <v>25.436932121859964</v>
      </c>
      <c r="U383">
        <f>SUMIF($D$11:$D$319,$D383,U$11:U$319)</f>
        <v>5293.1400000000012</v>
      </c>
      <c r="V383">
        <f>SUMIF($D$11:$D$319,$D383,V$11:V$319)</f>
        <v>1335.3500000000001</v>
      </c>
      <c r="W383" s="59">
        <f t="shared" ref="W383:W384" si="48">100*V383/U383</f>
        <v>25.227936536724886</v>
      </c>
      <c r="Y383">
        <f>SUMIF($D$11:$D$319,$D383,Y$11:Y$319)</f>
        <v>5355.1700000000028</v>
      </c>
      <c r="Z383">
        <f>SUMIF($D$11:$D$319,$D383,Z$11:Z$319)</f>
        <v>1358.7599999999998</v>
      </c>
      <c r="AA383" s="59">
        <f t="shared" ref="AA383:AA384" si="49">100*Z383/Y383</f>
        <v>25.372863980041696</v>
      </c>
      <c r="AC383">
        <f>SUMIF($D$11:$D$319,$D383,AC$11:AC$319)</f>
        <v>5405.5400000000009</v>
      </c>
      <c r="AD383">
        <f>SUMIF($D$11:$D$319,$D383,AD$11:AD$319)</f>
        <v>1358.1699999999998</v>
      </c>
      <c r="AE383" s="59">
        <f t="shared" ref="AE383:AE384" si="50">100*AD383/AC383</f>
        <v>25.125519374567563</v>
      </c>
    </row>
    <row r="384" spans="1:31" x14ac:dyDescent="0.3">
      <c r="D384" t="s">
        <v>6</v>
      </c>
      <c r="E384">
        <f>SUMIF($D$11:$D$319,$D384,E$11:E$319)</f>
        <v>3289.82</v>
      </c>
      <c r="F384">
        <f>SUMIF($D$11:$D$319,$D384,F$11:F$319)</f>
        <v>496.50000000000011</v>
      </c>
      <c r="G384" s="59">
        <f t="shared" si="44"/>
        <v>15.09201111307002</v>
      </c>
      <c r="I384">
        <f>SUMIF($D$11:$D$319,$D384,I$11:I$319)</f>
        <v>3321.3999999999996</v>
      </c>
      <c r="J384">
        <f>SUMIF($D$11:$D$319,$D384,J$11:J$319)</f>
        <v>473.1600000000002</v>
      </c>
      <c r="K384" s="59">
        <f t="shared" si="45"/>
        <v>14.245799963870665</v>
      </c>
      <c r="M384">
        <f>SUMIF($D$11:$D$319,$D384,M$11:M$319)</f>
        <v>3355.77</v>
      </c>
      <c r="N384">
        <f>SUMIF($D$11:$D$319,$D384,N$11:N$319)</f>
        <v>472.29</v>
      </c>
      <c r="O384" s="59">
        <f t="shared" si="46"/>
        <v>14.073968120580373</v>
      </c>
      <c r="Q384">
        <f>SUMIF($D$11:$D$319,$D384,Q$11:Q$319)</f>
        <v>3390.8199999999997</v>
      </c>
      <c r="R384">
        <f>SUMIF($D$11:$D$319,$D384,R$11:R$319)</f>
        <v>461.45999999999992</v>
      </c>
      <c r="S384" s="59">
        <f t="shared" si="47"/>
        <v>13.609097504438454</v>
      </c>
      <c r="U384">
        <f>SUMIF($D$11:$D$319,$D384,U$11:U$319)</f>
        <v>3428.38</v>
      </c>
      <c r="V384">
        <f>SUMIF($D$11:$D$319,$D384,V$11:V$319)</f>
        <v>466.38000000000005</v>
      </c>
      <c r="W384" s="59">
        <f t="shared" si="48"/>
        <v>13.603509529282054</v>
      </c>
      <c r="Y384">
        <f>SUMIF($D$11:$D$319,$D384,Y$11:Y$319)</f>
        <v>3468.5600000000004</v>
      </c>
      <c r="Z384">
        <f>SUMIF($D$11:$D$319,$D384,Z$11:Z$319)</f>
        <v>481.69000000000005</v>
      </c>
      <c r="AA384" s="59">
        <f t="shared" si="49"/>
        <v>13.88731923334179</v>
      </c>
      <c r="AC384">
        <f>SUMIF($D$11:$D$319,$D384,AC$11:AC$319)</f>
        <v>3500.3699999999994</v>
      </c>
      <c r="AD384">
        <f>SUMIF($D$11:$D$319,$D384,AD$11:AD$319)</f>
        <v>483.92</v>
      </c>
      <c r="AE384" s="59">
        <f t="shared" si="50"/>
        <v>13.824824232866813</v>
      </c>
    </row>
    <row r="385" spans="4:31" x14ac:dyDescent="0.3">
      <c r="D385" t="s">
        <v>5</v>
      </c>
      <c r="E385">
        <f>SUMIF($D$11:$D$319,$D385,E$11:E$319)</f>
        <v>15179.109999999999</v>
      </c>
      <c r="F385">
        <f>SUMIF($D$11:$D$319,$D385,F$11:F$319)</f>
        <v>1502.87</v>
      </c>
      <c r="G385" s="59">
        <f>100*F385/E385</f>
        <v>9.9009098688921817</v>
      </c>
      <c r="I385">
        <f>SUMIF($D$11:$D$319,$D385,I$11:I$319)</f>
        <v>15306.680000000008</v>
      </c>
      <c r="J385">
        <f>SUMIF($D$11:$D$319,$D385,J$11:J$319)</f>
        <v>1503.3199999999997</v>
      </c>
      <c r="K385" s="59">
        <f>100*J385/I385</f>
        <v>9.821332908246589</v>
      </c>
      <c r="M385">
        <f>SUMIF($D$11:$D$319,$D385,M$11:M$319)</f>
        <v>15439.249999999998</v>
      </c>
      <c r="N385">
        <f>SUMIF($D$11:$D$319,$D385,N$11:N$319)</f>
        <v>1555.69</v>
      </c>
      <c r="O385" s="59">
        <f>100*N385/M385</f>
        <v>10.07620188804508</v>
      </c>
      <c r="Q385">
        <f>SUMIF($D$11:$D$319,$D385,Q$11:Q$319)</f>
        <v>15573.550000000003</v>
      </c>
      <c r="R385">
        <f>SUMIF($D$11:$D$319,$D385,R$11:R$319)</f>
        <v>1589.82</v>
      </c>
      <c r="S385" s="59">
        <f>100*R385/Q385</f>
        <v>10.208462425073279</v>
      </c>
      <c r="U385">
        <f>SUMIF($D$11:$D$319,$D385,U$11:U$319)</f>
        <v>15714.420000000004</v>
      </c>
      <c r="V385">
        <f>SUMIF($D$11:$D$319,$D385,V$11:V$319)</f>
        <v>1651.9200000000003</v>
      </c>
      <c r="W385" s="59">
        <f>100*V385/U385</f>
        <v>10.512128350903183</v>
      </c>
      <c r="Y385">
        <f>SUMIF($D$11:$D$319,$D385,Y$11:Y$319)</f>
        <v>15855.94</v>
      </c>
      <c r="Z385">
        <f>SUMIF($D$11:$D$319,$D385,Z$11:Z$319)</f>
        <v>1730.6199999999994</v>
      </c>
      <c r="AA385" s="59">
        <f>100*Z385/Y385</f>
        <v>10.914647759766998</v>
      </c>
      <c r="AC385">
        <f>SUMIF($D$11:$D$319,$D385,AC$11:AC$319)</f>
        <v>15975.660000000002</v>
      </c>
      <c r="AD385">
        <f>SUMIF($D$11:$D$319,$D385,AD$11:AD$319)</f>
        <v>1790.8299999999997</v>
      </c>
      <c r="AE385" s="59">
        <f>100*AD385/AC385</f>
        <v>11.20974031745793</v>
      </c>
    </row>
    <row r="387" spans="4:31" x14ac:dyDescent="0.3">
      <c r="D387" t="s">
        <v>10</v>
      </c>
      <c r="E387">
        <f>SUMIF($B$11:$B$319,$D387,E$11:E$319)</f>
        <v>8842.3599999999969</v>
      </c>
      <c r="F387">
        <f>SUMIF($B$11:$B$319,$D387,F$11:F$319)</f>
        <v>1599.5300000000007</v>
      </c>
      <c r="G387" s="59">
        <f>100*F387/E387</f>
        <v>18.089401472005225</v>
      </c>
      <c r="I387">
        <f>SUMIF($B$11:$B$319,$D387,I$11:I$319)</f>
        <v>8920.3199999999979</v>
      </c>
      <c r="J387">
        <f>SUMIF($B$11:$B$319,$D387,J$11:J$319)</f>
        <v>1550.6900000000003</v>
      </c>
      <c r="K387" s="59">
        <f>100*J387/I387</f>
        <v>17.38379340651457</v>
      </c>
      <c r="M387">
        <f>SUMIF($B$11:$B$319,$D387,M$11:M$319)</f>
        <v>9004.3100000000049</v>
      </c>
      <c r="N387">
        <f>SUMIF($B$11:$B$319,$D387,N$11:N$319)</f>
        <v>1553.4099999999999</v>
      </c>
      <c r="O387" s="59">
        <f>100*N387/M387</f>
        <v>17.251849392124427</v>
      </c>
      <c r="Q387">
        <f>SUMIF($B$11:$B$319,$D387,Q$11:Q$319)</f>
        <v>9086.9200000000037</v>
      </c>
      <c r="R387">
        <f>SUMIF($B$11:$B$319,$D387,R$11:R$319)</f>
        <v>1518.2999999999993</v>
      </c>
      <c r="S387" s="59">
        <f>100*R387/Q387</f>
        <v>16.708631747610838</v>
      </c>
      <c r="U387">
        <f>SUMIF($B$11:$B$319,$D387,U$11:U$319)</f>
        <v>9177.1200000000008</v>
      </c>
      <c r="V387">
        <f>SUMIF($B$11:$B$319,$D387,V$11:V$319)</f>
        <v>1526.8300000000008</v>
      </c>
      <c r="W387" s="59">
        <f>100*V387/U387</f>
        <v>16.637354638492258</v>
      </c>
      <c r="Y387">
        <f>SUMIF($B$11:$B$319,$D387,Y$11:Y$319)</f>
        <v>9276.4599999999973</v>
      </c>
      <c r="Z387">
        <f>SUMIF($B$11:$B$319,$D387,Z$11:Z$319)</f>
        <v>1566.5900000000004</v>
      </c>
      <c r="AA387" s="59">
        <f>100*Z387/Y387</f>
        <v>16.887799871933915</v>
      </c>
      <c r="AC387">
        <f>SUMIF($B$11:$B$319,$D387,AC$11:AC$319)</f>
        <v>9360.4799999999941</v>
      </c>
      <c r="AD387">
        <f>SUMIF($B$11:$B$319,$D387,AD$11:AD$319)</f>
        <v>1574.2199999999996</v>
      </c>
      <c r="AE387" s="59">
        <f>100*AD387/AC387</f>
        <v>16.817727296036107</v>
      </c>
    </row>
    <row r="388" spans="4:31" x14ac:dyDescent="0.3">
      <c r="D388" t="s">
        <v>11</v>
      </c>
      <c r="E388">
        <f>SUMIF($B$11:$B$319,$D388,E$11:E$319)</f>
        <v>6157.96</v>
      </c>
      <c r="F388">
        <f>SUMIF($B$11:$B$319,$D388,F$11:F$319)</f>
        <v>929.6400000000001</v>
      </c>
      <c r="G388" s="59">
        <f t="shared" ref="G388:G390" si="51">100*F388/E388</f>
        <v>15.096557951009752</v>
      </c>
      <c r="I388">
        <f>SUMIF($B$11:$B$319,$D388,I$11:I$319)</f>
        <v>6210.93</v>
      </c>
      <c r="J388">
        <f>SUMIF($B$11:$B$319,$D388,J$11:J$319)</f>
        <v>900.34999999999991</v>
      </c>
      <c r="K388" s="59">
        <f t="shared" ref="K388:K390" si="52">100*J388/I388</f>
        <v>14.496218762729573</v>
      </c>
      <c r="M388">
        <f>SUMIF($B$11:$B$319,$D388,M$11:M$319)</f>
        <v>6269.3999999999987</v>
      </c>
      <c r="N388">
        <f>SUMIF($B$11:$B$319,$D388,N$11:N$319)</f>
        <v>907.93999999999983</v>
      </c>
      <c r="O388" s="59">
        <f t="shared" ref="O388:O390" si="53">100*N388/M388</f>
        <v>14.482087600089324</v>
      </c>
      <c r="Q388">
        <f>SUMIF($B$11:$B$319,$D388,Q$11:Q$319)</f>
        <v>6331.4299999999994</v>
      </c>
      <c r="R388">
        <f>SUMIF($B$11:$B$319,$D388,R$11:R$319)</f>
        <v>900.84999999999957</v>
      </c>
      <c r="S388" s="59">
        <f t="shared" ref="S388:S390" si="54">100*R388/Q388</f>
        <v>14.228223323956826</v>
      </c>
      <c r="U388">
        <f>SUMIF($B$11:$B$319,$D388,U$11:U$319)</f>
        <v>6393.0600000000013</v>
      </c>
      <c r="V388">
        <f>SUMIF($B$11:$B$319,$D388,V$11:V$319)</f>
        <v>915.53000000000009</v>
      </c>
      <c r="W388" s="59">
        <f t="shared" ref="W388:W390" si="55">100*V388/U388</f>
        <v>14.320685243060444</v>
      </c>
      <c r="Y388">
        <f>SUMIF($B$11:$B$319,$D388,Y$11:Y$319)</f>
        <v>6457.4000000000033</v>
      </c>
      <c r="Z388">
        <f>SUMIF($B$11:$B$319,$D388,Z$11:Z$319)</f>
        <v>941.46</v>
      </c>
      <c r="AA388" s="59">
        <f t="shared" ref="AA388:AA390" si="56">100*Z388/Y388</f>
        <v>14.579552141728861</v>
      </c>
      <c r="AC388">
        <f>SUMIF($B$11:$B$319,$D388,AC$11:AC$319)</f>
        <v>6504.619999999999</v>
      </c>
      <c r="AD388">
        <f>SUMIF($B$11:$B$319,$D388,AD$11:AD$319)</f>
        <v>946.50999999999976</v>
      </c>
      <c r="AE388" s="59">
        <f t="shared" ref="AE388:AE390" si="57">100*AD388/AC388</f>
        <v>14.551349656090592</v>
      </c>
    </row>
    <row r="389" spans="4:31" x14ac:dyDescent="0.3">
      <c r="D389" t="s">
        <v>7</v>
      </c>
      <c r="E389">
        <f>SUMIF($B$11:$B$319,$D389,E$11:E$319)</f>
        <v>3487.81</v>
      </c>
      <c r="F389">
        <f>SUMIF($B$11:$B$319,$D389,F$11:F$319)</f>
        <v>475.52</v>
      </c>
      <c r="G389" s="59">
        <f t="shared" si="51"/>
        <v>13.633770188169654</v>
      </c>
      <c r="I389">
        <f>SUMIF($B$11:$B$319,$D389,I$11:I$319)</f>
        <v>3528.3599999999997</v>
      </c>
      <c r="J389">
        <f>SUMIF($B$11:$B$319,$D389,J$11:J$319)</f>
        <v>503.62000000000006</v>
      </c>
      <c r="K389" s="59">
        <f t="shared" si="52"/>
        <v>14.273486832409395</v>
      </c>
      <c r="M389">
        <f>SUMIF($B$11:$B$319,$D389,M$11:M$319)</f>
        <v>3565.33</v>
      </c>
      <c r="N389">
        <f>SUMIF($B$11:$B$319,$D389,N$11:N$319)</f>
        <v>533.68999999999994</v>
      </c>
      <c r="O389" s="59">
        <f t="shared" si="53"/>
        <v>14.968880860958171</v>
      </c>
      <c r="Q389">
        <f>SUMIF($B$11:$B$319,$D389,Q$11:Q$319)</f>
        <v>3602.7500000000009</v>
      </c>
      <c r="R389">
        <f>SUMIF($B$11:$B$319,$D389,R$11:R$319)</f>
        <v>567.15</v>
      </c>
      <c r="S389" s="59">
        <f t="shared" si="54"/>
        <v>15.742141419748799</v>
      </c>
      <c r="U389">
        <f>SUMIF($B$11:$B$319,$D389,U$11:U$319)</f>
        <v>3642.61</v>
      </c>
      <c r="V389">
        <f>SUMIF($B$11:$B$319,$D389,V$11:V$319)</f>
        <v>598.9100000000002</v>
      </c>
      <c r="W389" s="59">
        <f t="shared" si="55"/>
        <v>16.441782128748347</v>
      </c>
      <c r="Y389">
        <f>SUMIF($B$11:$B$319,$D389,Y$11:Y$319)</f>
        <v>3679.9</v>
      </c>
      <c r="Z389">
        <f>SUMIF($B$11:$B$319,$D389,Z$11:Z$319)</f>
        <v>629.84000000000015</v>
      </c>
      <c r="AA389" s="59">
        <f t="shared" si="56"/>
        <v>17.115682491372052</v>
      </c>
      <c r="AC389">
        <f>SUMIF($B$11:$B$319,$D389,AC$11:AC$319)</f>
        <v>3713.5099999999993</v>
      </c>
      <c r="AD389">
        <f>SUMIF($B$11:$B$319,$D389,AD$11:AD$319)</f>
        <v>662.62000000000012</v>
      </c>
      <c r="AE389" s="59">
        <f t="shared" si="57"/>
        <v>17.843495776233276</v>
      </c>
    </row>
    <row r="390" spans="4:31" x14ac:dyDescent="0.3">
      <c r="D390" t="s">
        <v>8</v>
      </c>
      <c r="E390">
        <f>SUMIF($B$11:$B$319,$D390,E$11:E$319)</f>
        <v>5072.42</v>
      </c>
      <c r="F390">
        <f>SUMIF($B$11:$B$319,$D390,F$11:F$319)</f>
        <v>389.70999999999992</v>
      </c>
      <c r="G390" s="59">
        <f t="shared" si="51"/>
        <v>7.6829205783432748</v>
      </c>
      <c r="I390">
        <f>SUMIF($B$11:$B$319,$D390,I$11:I$319)</f>
        <v>5107.0200000000004</v>
      </c>
      <c r="J390">
        <f>SUMIF($B$11:$B$319,$D390,J$11:J$319)</f>
        <v>383.67999999999995</v>
      </c>
      <c r="K390" s="59">
        <f t="shared" si="52"/>
        <v>7.5127961120183571</v>
      </c>
      <c r="M390">
        <f>SUMIF($B$11:$B$319,$D390,M$11:M$319)</f>
        <v>5143.8099999999995</v>
      </c>
      <c r="N390">
        <f>SUMIF($B$11:$B$319,$D390,N$11:N$319)</f>
        <v>392.12999999999994</v>
      </c>
      <c r="O390" s="59">
        <f t="shared" si="53"/>
        <v>7.6233375649567146</v>
      </c>
      <c r="Q390">
        <f>SUMIF($B$11:$B$319,$D390,Q$11:Q$319)</f>
        <v>5182.0700000000015</v>
      </c>
      <c r="R390">
        <f>SUMIF($B$11:$B$319,$D390,R$11:R$319)</f>
        <v>397.57</v>
      </c>
      <c r="S390" s="59">
        <f t="shared" si="54"/>
        <v>7.6720306750005287</v>
      </c>
      <c r="U390">
        <f>SUMIF($B$11:$B$319,$D390,U$11:U$319)</f>
        <v>5223.1500000000005</v>
      </c>
      <c r="V390">
        <f>SUMIF($B$11:$B$319,$D390,V$11:V$319)</f>
        <v>412.37999999999994</v>
      </c>
      <c r="W390" s="59">
        <f t="shared" si="55"/>
        <v>7.8952356336693352</v>
      </c>
      <c r="Y390">
        <f>SUMIF($B$11:$B$319,$D390,Y$11:Y$319)</f>
        <v>5265.9099999999989</v>
      </c>
      <c r="Z390">
        <f>SUMIF($B$11:$B$319,$D390,Z$11:Z$319)</f>
        <v>433.17999999999995</v>
      </c>
      <c r="AA390" s="59">
        <f t="shared" si="56"/>
        <v>8.2261185626036148</v>
      </c>
      <c r="AC390">
        <f>SUMIF($B$11:$B$319,$D390,AC$11:AC$319)</f>
        <v>5302.9600000000009</v>
      </c>
      <c r="AD390">
        <f>SUMIF($B$11:$B$319,$D390,AD$11:AD$319)</f>
        <v>449.56999999999994</v>
      </c>
      <c r="AE390" s="59">
        <f t="shared" si="57"/>
        <v>8.4777181046057262</v>
      </c>
    </row>
  </sheetData>
  <mergeCells count="7">
    <mergeCell ref="Y8:AA8"/>
    <mergeCell ref="AC8:AE8"/>
    <mergeCell ref="U8:W8"/>
    <mergeCell ref="E8:G8"/>
    <mergeCell ref="I8:K8"/>
    <mergeCell ref="M8:O8"/>
    <mergeCell ref="Q8:S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DB5D-04E9-40B9-AF62-7C2198739265}">
  <sheetPr codeName="Sheet7"/>
  <dimension ref="A1:Q416"/>
  <sheetViews>
    <sheetView topLeftCell="F1" workbookViewId="0">
      <selection activeCell="P6" sqref="P6"/>
    </sheetView>
  </sheetViews>
  <sheetFormatPr defaultColWidth="9.109375" defaultRowHeight="14.4" x14ac:dyDescent="0.3"/>
  <cols>
    <col min="1" max="1" width="30.33203125" style="51" customWidth="1"/>
    <col min="2" max="2" width="30.6640625" style="51" customWidth="1"/>
    <col min="3" max="3" width="12.6640625" style="51" customWidth="1"/>
    <col min="4" max="4" width="15.6640625" style="51" customWidth="1"/>
    <col min="5" max="8" width="25.6640625" style="51" customWidth="1"/>
    <col min="9" max="12" width="9.109375" style="51"/>
    <col min="13" max="16" width="21" style="51" customWidth="1"/>
    <col min="17" max="17" width="11.5546875" style="51" bestFit="1" customWidth="1"/>
    <col min="18" max="16384" width="9.109375" style="51"/>
  </cols>
  <sheetData>
    <row r="1" spans="1:17" ht="15.6" customHeight="1" x14ac:dyDescent="0.3">
      <c r="A1" s="23" t="s">
        <v>1268</v>
      </c>
      <c r="B1" s="24"/>
      <c r="C1" s="24"/>
      <c r="D1" s="24"/>
      <c r="E1" s="25"/>
      <c r="F1" s="25"/>
      <c r="G1" s="25"/>
      <c r="H1" s="25"/>
      <c r="J1" s="51" t="s">
        <v>1274</v>
      </c>
    </row>
    <row r="2" spans="1:17" ht="77.25" customHeight="1" x14ac:dyDescent="0.3">
      <c r="A2" s="27" t="s">
        <v>410</v>
      </c>
      <c r="B2" s="28" t="s">
        <v>411</v>
      </c>
      <c r="C2" s="28" t="s">
        <v>412</v>
      </c>
      <c r="D2" s="28" t="s">
        <v>413</v>
      </c>
      <c r="E2" s="29" t="s">
        <v>414</v>
      </c>
      <c r="F2" s="29" t="s">
        <v>415</v>
      </c>
      <c r="G2" s="29" t="s">
        <v>416</v>
      </c>
      <c r="H2" s="29" t="s">
        <v>417</v>
      </c>
      <c r="J2" s="51" t="s">
        <v>1275</v>
      </c>
    </row>
    <row r="3" spans="1:17" x14ac:dyDescent="0.3">
      <c r="A3" s="30" t="s">
        <v>418</v>
      </c>
      <c r="B3" s="31" t="s">
        <v>122</v>
      </c>
      <c r="C3" s="31" t="s">
        <v>419</v>
      </c>
      <c r="D3" s="31" t="s">
        <v>420</v>
      </c>
      <c r="E3" s="31">
        <v>41258</v>
      </c>
      <c r="F3" s="31">
        <v>42870</v>
      </c>
      <c r="G3" s="31">
        <v>1612</v>
      </c>
      <c r="H3" s="32">
        <v>3.7602052699999999E-2</v>
      </c>
      <c r="J3" s="51" t="s">
        <v>1276</v>
      </c>
    </row>
    <row r="4" spans="1:17" x14ac:dyDescent="0.3">
      <c r="A4" s="30" t="s">
        <v>418</v>
      </c>
      <c r="B4" s="31" t="s">
        <v>126</v>
      </c>
      <c r="C4" s="31" t="s">
        <v>421</v>
      </c>
      <c r="D4" s="31" t="s">
        <v>422</v>
      </c>
      <c r="E4" s="31">
        <v>59123</v>
      </c>
      <c r="F4" s="31">
        <v>61700</v>
      </c>
      <c r="G4" s="31">
        <v>2577</v>
      </c>
      <c r="H4" s="32">
        <v>4.1766612600000003E-2</v>
      </c>
      <c r="J4" s="51" t="s">
        <v>1277</v>
      </c>
    </row>
    <row r="5" spans="1:17" ht="72" x14ac:dyDescent="0.3">
      <c r="A5" s="30" t="s">
        <v>418</v>
      </c>
      <c r="B5" s="31" t="s">
        <v>127</v>
      </c>
      <c r="C5" s="31" t="s">
        <v>423</v>
      </c>
      <c r="D5" s="31" t="s">
        <v>424</v>
      </c>
      <c r="E5" s="31">
        <v>59487</v>
      </c>
      <c r="F5" s="31">
        <v>63000</v>
      </c>
      <c r="G5" s="31">
        <v>3513</v>
      </c>
      <c r="H5" s="32">
        <v>5.5761904799999998E-2</v>
      </c>
      <c r="J5" s="51" t="s">
        <v>1278</v>
      </c>
      <c r="K5" s="51" t="s">
        <v>1279</v>
      </c>
      <c r="L5" s="51" t="s">
        <v>1280</v>
      </c>
      <c r="M5" s="62" t="s">
        <v>1281</v>
      </c>
      <c r="N5" s="62" t="s">
        <v>1282</v>
      </c>
      <c r="O5" s="62" t="s">
        <v>1283</v>
      </c>
      <c r="P5" s="62" t="s">
        <v>1284</v>
      </c>
    </row>
    <row r="6" spans="1:17" x14ac:dyDescent="0.3">
      <c r="A6" s="30" t="s">
        <v>418</v>
      </c>
      <c r="B6" s="31" t="s">
        <v>129</v>
      </c>
      <c r="C6" s="31" t="s">
        <v>425</v>
      </c>
      <c r="D6" s="31" t="s">
        <v>426</v>
      </c>
      <c r="E6" s="31">
        <v>80779</v>
      </c>
      <c r="F6" s="31">
        <v>84470</v>
      </c>
      <c r="G6" s="31">
        <v>3691</v>
      </c>
      <c r="H6" s="32">
        <v>4.3695986700000002E-2</v>
      </c>
      <c r="J6" s="51" t="s">
        <v>1219</v>
      </c>
      <c r="K6" s="51" t="s">
        <v>1218</v>
      </c>
      <c r="L6" s="51" t="s">
        <v>1285</v>
      </c>
      <c r="M6" s="51">
        <v>27526.241999999998</v>
      </c>
      <c r="N6" s="51">
        <v>23344.76</v>
      </c>
      <c r="O6" s="51">
        <v>4181.4799999999996</v>
      </c>
      <c r="P6" s="51">
        <v>0.15190885846313501</v>
      </c>
      <c r="Q6" s="64">
        <f>O6/M6</f>
        <v>0.15190885846313493</v>
      </c>
    </row>
    <row r="7" spans="1:17" x14ac:dyDescent="0.3">
      <c r="A7" s="30" t="s">
        <v>418</v>
      </c>
      <c r="B7" s="31" t="s">
        <v>130</v>
      </c>
      <c r="C7" s="31" t="s">
        <v>427</v>
      </c>
      <c r="D7" s="31" t="s">
        <v>428</v>
      </c>
      <c r="E7" s="31">
        <v>46097</v>
      </c>
      <c r="F7" s="31">
        <v>49290</v>
      </c>
      <c r="G7" s="31">
        <v>3193</v>
      </c>
      <c r="H7" s="32">
        <v>6.4779874200000004E-2</v>
      </c>
      <c r="J7" s="51" t="s">
        <v>1286</v>
      </c>
      <c r="K7" s="51" t="s">
        <v>1287</v>
      </c>
      <c r="L7" s="51" t="s">
        <v>1285</v>
      </c>
      <c r="M7" s="51">
        <v>24968.66</v>
      </c>
      <c r="N7" s="51">
        <v>21334.434000000001</v>
      </c>
      <c r="O7" s="51">
        <v>3634.23</v>
      </c>
      <c r="P7" s="51">
        <v>0.14555166356544599</v>
      </c>
    </row>
    <row r="8" spans="1:17" x14ac:dyDescent="0.3">
      <c r="A8" s="30" t="s">
        <v>418</v>
      </c>
      <c r="B8" s="31" t="s">
        <v>38</v>
      </c>
      <c r="C8" s="31" t="s">
        <v>429</v>
      </c>
      <c r="D8" s="31" t="s">
        <v>430</v>
      </c>
      <c r="E8" s="31">
        <v>221808</v>
      </c>
      <c r="F8" s="31">
        <v>239210</v>
      </c>
      <c r="G8" s="31">
        <v>17402</v>
      </c>
      <c r="H8" s="32">
        <v>7.2747794800000001E-2</v>
      </c>
      <c r="J8" s="51" t="s">
        <v>1220</v>
      </c>
      <c r="K8" s="51" t="s">
        <v>1</v>
      </c>
      <c r="L8" s="51" t="s">
        <v>1285</v>
      </c>
      <c r="M8" s="51">
        <v>23560.44</v>
      </c>
      <c r="N8" s="51">
        <v>20166.196</v>
      </c>
      <c r="O8" s="51">
        <v>3394.24</v>
      </c>
      <c r="P8" s="51">
        <v>0.14406522119281301</v>
      </c>
    </row>
    <row r="9" spans="1:17" x14ac:dyDescent="0.3">
      <c r="A9" s="30" t="s">
        <v>418</v>
      </c>
      <c r="B9" s="31" t="s">
        <v>75</v>
      </c>
      <c r="C9" s="31" t="s">
        <v>431</v>
      </c>
      <c r="D9" s="31" t="s">
        <v>432</v>
      </c>
      <c r="E9" s="31">
        <v>118849</v>
      </c>
      <c r="F9" s="31">
        <v>148930</v>
      </c>
      <c r="G9" s="31">
        <v>30081</v>
      </c>
      <c r="H9" s="32">
        <v>0.20198079629999999</v>
      </c>
      <c r="J9" s="51" t="s">
        <v>1221</v>
      </c>
      <c r="K9" s="51" t="s">
        <v>418</v>
      </c>
      <c r="L9" s="51" t="s">
        <v>1285</v>
      </c>
      <c r="M9" s="51">
        <v>1201.03</v>
      </c>
      <c r="N9" s="51">
        <v>1103.175</v>
      </c>
      <c r="O9" s="51">
        <v>97.86</v>
      </c>
      <c r="P9" s="51">
        <v>8.1480062945971404E-2</v>
      </c>
    </row>
    <row r="10" spans="1:17" x14ac:dyDescent="0.3">
      <c r="A10" s="30" t="s">
        <v>418</v>
      </c>
      <c r="B10" s="31" t="s">
        <v>344</v>
      </c>
      <c r="C10" s="31" t="s">
        <v>433</v>
      </c>
      <c r="D10" s="31" t="s">
        <v>434</v>
      </c>
      <c r="E10" s="31">
        <v>110667</v>
      </c>
      <c r="F10" s="31">
        <v>126530</v>
      </c>
      <c r="G10" s="31">
        <v>15863</v>
      </c>
      <c r="H10" s="32">
        <v>0.1253694776</v>
      </c>
      <c r="J10" s="51" t="s">
        <v>1223</v>
      </c>
      <c r="K10" s="51" t="s">
        <v>443</v>
      </c>
      <c r="L10" s="51" t="s">
        <v>1285</v>
      </c>
      <c r="M10" s="51">
        <v>3203.86</v>
      </c>
      <c r="N10" s="51">
        <v>2902.7040000000002</v>
      </c>
      <c r="O10" s="51">
        <v>301.16000000000003</v>
      </c>
      <c r="P10" s="51">
        <v>9.3999113569257095E-2</v>
      </c>
    </row>
    <row r="11" spans="1:17" x14ac:dyDescent="0.3">
      <c r="A11" s="30" t="s">
        <v>418</v>
      </c>
      <c r="B11" s="31" t="s">
        <v>345</v>
      </c>
      <c r="C11" s="31" t="s">
        <v>435</v>
      </c>
      <c r="D11" s="31" t="s">
        <v>436</v>
      </c>
      <c r="E11" s="31">
        <v>91424</v>
      </c>
      <c r="F11" s="31">
        <v>95590</v>
      </c>
      <c r="G11" s="31">
        <v>4166</v>
      </c>
      <c r="H11" s="32">
        <v>4.3581964600000002E-2</v>
      </c>
      <c r="J11" s="51" t="s">
        <v>1225</v>
      </c>
      <c r="K11" s="51" t="s">
        <v>522</v>
      </c>
      <c r="L11" s="51" t="s">
        <v>1285</v>
      </c>
      <c r="M11" s="51">
        <v>2364.7399999999998</v>
      </c>
      <c r="N11" s="51">
        <v>2123.248</v>
      </c>
      <c r="O11" s="51">
        <v>241.49</v>
      </c>
      <c r="P11" s="51">
        <v>0.102121163426</v>
      </c>
    </row>
    <row r="12" spans="1:17" x14ac:dyDescent="0.3">
      <c r="A12" s="30" t="s">
        <v>418</v>
      </c>
      <c r="B12" s="31" t="s">
        <v>346</v>
      </c>
      <c r="C12" s="31" t="s">
        <v>437</v>
      </c>
      <c r="D12" s="31" t="s">
        <v>438</v>
      </c>
      <c r="E12" s="31">
        <v>68415</v>
      </c>
      <c r="F12" s="31">
        <v>70570</v>
      </c>
      <c r="G12" s="31">
        <v>2155</v>
      </c>
      <c r="H12" s="32">
        <v>3.0537055399999999E-2</v>
      </c>
      <c r="J12" s="51" t="s">
        <v>1227</v>
      </c>
      <c r="K12" s="51" t="s">
        <v>565</v>
      </c>
      <c r="L12" s="51" t="s">
        <v>1285</v>
      </c>
      <c r="M12" s="51">
        <v>2023.45</v>
      </c>
      <c r="N12" s="51">
        <v>1774.191</v>
      </c>
      <c r="O12" s="51">
        <v>249.26</v>
      </c>
      <c r="P12" s="51">
        <v>0.12318564827398699</v>
      </c>
    </row>
    <row r="13" spans="1:17" x14ac:dyDescent="0.3">
      <c r="A13" s="30" t="s">
        <v>418</v>
      </c>
      <c r="B13" s="31" t="s">
        <v>347</v>
      </c>
      <c r="C13" s="31" t="s">
        <v>439</v>
      </c>
      <c r="D13" s="31" t="s">
        <v>440</v>
      </c>
      <c r="E13" s="31">
        <v>120464</v>
      </c>
      <c r="F13" s="31">
        <v>126320</v>
      </c>
      <c r="G13" s="31">
        <v>5856</v>
      </c>
      <c r="H13" s="32">
        <v>4.6358454700000003E-2</v>
      </c>
      <c r="J13" s="51" t="s">
        <v>1229</v>
      </c>
      <c r="K13" s="51" t="s">
        <v>399</v>
      </c>
      <c r="L13" s="51" t="s">
        <v>1285</v>
      </c>
      <c r="M13" s="51">
        <v>2422.9499999999998</v>
      </c>
      <c r="N13" s="51">
        <v>2111.9090000000001</v>
      </c>
      <c r="O13" s="51">
        <v>311.04000000000002</v>
      </c>
      <c r="P13" s="51">
        <v>0.12837243855630501</v>
      </c>
    </row>
    <row r="14" spans="1:17" x14ac:dyDescent="0.3">
      <c r="A14" s="30" t="s">
        <v>418</v>
      </c>
      <c r="B14" s="31" t="s">
        <v>343</v>
      </c>
      <c r="C14" s="31" t="s">
        <v>441</v>
      </c>
      <c r="D14" s="31" t="s">
        <v>442</v>
      </c>
      <c r="E14" s="31">
        <v>87236</v>
      </c>
      <c r="F14" s="31">
        <v>92560</v>
      </c>
      <c r="G14" s="31">
        <v>5324</v>
      </c>
      <c r="H14" s="32">
        <v>5.7519446799999999E-2</v>
      </c>
      <c r="J14" s="51" t="s">
        <v>1231</v>
      </c>
      <c r="K14" s="51" t="s">
        <v>706</v>
      </c>
      <c r="L14" s="51" t="s">
        <v>1285</v>
      </c>
      <c r="M14" s="51">
        <v>2601.92</v>
      </c>
      <c r="N14" s="51">
        <v>2072.2689999999998</v>
      </c>
      <c r="O14" s="51">
        <v>529.65</v>
      </c>
      <c r="P14" s="51">
        <v>0.203561216332554</v>
      </c>
    </row>
    <row r="15" spans="1:17" x14ac:dyDescent="0.3">
      <c r="A15" s="30" t="s">
        <v>443</v>
      </c>
      <c r="B15" s="31" t="s">
        <v>132</v>
      </c>
      <c r="C15" s="31" t="s">
        <v>444</v>
      </c>
      <c r="D15" s="31" t="s">
        <v>445</v>
      </c>
      <c r="E15" s="31">
        <v>53874</v>
      </c>
      <c r="F15" s="31">
        <v>55430</v>
      </c>
      <c r="G15" s="31">
        <v>1556</v>
      </c>
      <c r="H15" s="32">
        <v>2.8071441499999999E-2</v>
      </c>
      <c r="J15" s="51" t="s">
        <v>1288</v>
      </c>
      <c r="K15" s="51" t="s">
        <v>1289</v>
      </c>
      <c r="L15" s="51" t="s">
        <v>1285</v>
      </c>
      <c r="M15" s="51">
        <v>3487.8</v>
      </c>
      <c r="N15" s="51">
        <v>3012.3029999999999</v>
      </c>
      <c r="O15" s="51">
        <v>475.5</v>
      </c>
      <c r="P15" s="51">
        <v>0.13633235850679501</v>
      </c>
    </row>
    <row r="16" spans="1:17" x14ac:dyDescent="0.3">
      <c r="A16" s="30" t="s">
        <v>443</v>
      </c>
      <c r="B16" s="31" t="s">
        <v>133</v>
      </c>
      <c r="C16" s="31" t="s">
        <v>446</v>
      </c>
      <c r="D16" s="31" t="s">
        <v>447</v>
      </c>
      <c r="E16" s="31">
        <v>87376</v>
      </c>
      <c r="F16" s="31">
        <v>91050</v>
      </c>
      <c r="G16" s="31">
        <v>3674</v>
      </c>
      <c r="H16" s="32">
        <v>4.0351455199999997E-2</v>
      </c>
      <c r="J16" s="51" t="s">
        <v>1233</v>
      </c>
      <c r="K16" s="51" t="s">
        <v>401</v>
      </c>
      <c r="L16" s="51" t="s">
        <v>1285</v>
      </c>
      <c r="M16" s="51">
        <v>1491.23</v>
      </c>
      <c r="N16" s="51">
        <v>1208.471</v>
      </c>
      <c r="O16" s="51">
        <v>282.76</v>
      </c>
      <c r="P16" s="51">
        <v>0.18961528402728001</v>
      </c>
    </row>
    <row r="17" spans="1:16" x14ac:dyDescent="0.3">
      <c r="A17" s="30" t="s">
        <v>443</v>
      </c>
      <c r="B17" s="31" t="s">
        <v>135</v>
      </c>
      <c r="C17" s="31" t="s">
        <v>448</v>
      </c>
      <c r="D17" s="31" t="s">
        <v>449</v>
      </c>
      <c r="E17" s="31">
        <v>58170</v>
      </c>
      <c r="F17" s="31">
        <v>60480</v>
      </c>
      <c r="G17" s="31">
        <v>2310</v>
      </c>
      <c r="H17" s="32">
        <v>3.8194444399999999E-2</v>
      </c>
      <c r="J17" s="51" t="s">
        <v>1235</v>
      </c>
      <c r="K17" s="51" t="s">
        <v>402</v>
      </c>
      <c r="L17" s="51" t="s">
        <v>1285</v>
      </c>
      <c r="M17" s="51">
        <v>1996.57</v>
      </c>
      <c r="N17" s="51">
        <v>1803.8320000000001</v>
      </c>
      <c r="O17" s="51">
        <v>192.74</v>
      </c>
      <c r="P17" s="51">
        <v>9.6535558482798003E-2</v>
      </c>
    </row>
    <row r="18" spans="1:16" x14ac:dyDescent="0.3">
      <c r="A18" s="30" t="s">
        <v>443</v>
      </c>
      <c r="B18" s="31" t="s">
        <v>137</v>
      </c>
      <c r="C18" s="31" t="s">
        <v>450</v>
      </c>
      <c r="D18" s="31" t="s">
        <v>451</v>
      </c>
      <c r="E18" s="31">
        <v>62727</v>
      </c>
      <c r="F18" s="31">
        <v>71060</v>
      </c>
      <c r="G18" s="31">
        <v>8333</v>
      </c>
      <c r="H18" s="32">
        <v>0.1172670982</v>
      </c>
      <c r="J18" s="51" t="s">
        <v>1237</v>
      </c>
      <c r="K18" s="51" t="s">
        <v>863</v>
      </c>
      <c r="L18" s="51" t="s">
        <v>1285</v>
      </c>
      <c r="M18" s="51">
        <v>3784.56</v>
      </c>
      <c r="N18" s="51">
        <v>3208.5830000000001</v>
      </c>
      <c r="O18" s="51">
        <v>575.98</v>
      </c>
      <c r="P18" s="51">
        <v>0.152192064599319</v>
      </c>
    </row>
    <row r="19" spans="1:16" x14ac:dyDescent="0.3">
      <c r="A19" s="30" t="s">
        <v>443</v>
      </c>
      <c r="B19" s="31" t="s">
        <v>29</v>
      </c>
      <c r="C19" s="31" t="s">
        <v>452</v>
      </c>
      <c r="D19" s="31" t="s">
        <v>453</v>
      </c>
      <c r="E19" s="31">
        <v>146705</v>
      </c>
      <c r="F19" s="31">
        <v>168370</v>
      </c>
      <c r="G19" s="31">
        <v>21665</v>
      </c>
      <c r="H19" s="32">
        <v>0.12867494209999999</v>
      </c>
      <c r="J19" s="51" t="s">
        <v>1239</v>
      </c>
      <c r="K19" s="51" t="s">
        <v>992</v>
      </c>
      <c r="L19" s="51" t="s">
        <v>1285</v>
      </c>
      <c r="M19" s="51">
        <v>2470.13</v>
      </c>
      <c r="N19" s="51">
        <v>1857.8140000000001</v>
      </c>
      <c r="O19" s="51">
        <v>612.32000000000005</v>
      </c>
      <c r="P19" s="51">
        <v>0.24788978717719301</v>
      </c>
    </row>
    <row r="20" spans="1:16" x14ac:dyDescent="0.3">
      <c r="A20" s="30" t="s">
        <v>443</v>
      </c>
      <c r="B20" s="31" t="s">
        <v>182</v>
      </c>
      <c r="C20" s="31" t="s">
        <v>454</v>
      </c>
      <c r="D20" s="31" t="s">
        <v>455</v>
      </c>
      <c r="E20" s="31">
        <v>134411</v>
      </c>
      <c r="F20" s="31">
        <v>150790</v>
      </c>
      <c r="G20" s="31">
        <v>16379</v>
      </c>
      <c r="H20" s="32">
        <v>0.1086212614</v>
      </c>
      <c r="J20" s="51" t="s">
        <v>1241</v>
      </c>
      <c r="K20" s="51" t="s">
        <v>1053</v>
      </c>
      <c r="L20" s="51" t="s">
        <v>1285</v>
      </c>
      <c r="M20" s="51">
        <v>1408.22</v>
      </c>
      <c r="N20" s="51">
        <v>1123.4490000000001</v>
      </c>
      <c r="O20" s="51">
        <v>284.77</v>
      </c>
      <c r="P20" s="51">
        <v>0.202219823607107</v>
      </c>
    </row>
    <row r="21" spans="1:16" x14ac:dyDescent="0.3">
      <c r="A21" s="30" t="s">
        <v>443</v>
      </c>
      <c r="B21" s="31" t="s">
        <v>23</v>
      </c>
      <c r="C21" s="31" t="s">
        <v>456</v>
      </c>
      <c r="D21" s="31" t="s">
        <v>457</v>
      </c>
      <c r="E21" s="31">
        <v>37572</v>
      </c>
      <c r="F21" s="31">
        <v>46060</v>
      </c>
      <c r="G21" s="31">
        <v>8488</v>
      </c>
      <c r="H21" s="32">
        <v>0.18428137210000001</v>
      </c>
      <c r="J21" s="51" t="s">
        <v>1243</v>
      </c>
      <c r="K21" s="51" t="s">
        <v>1120</v>
      </c>
      <c r="L21" s="51" t="s">
        <v>1285</v>
      </c>
      <c r="M21" s="51">
        <v>2557.5819999999999</v>
      </c>
      <c r="N21" s="51">
        <v>2010.326</v>
      </c>
      <c r="O21" s="51">
        <v>547.26</v>
      </c>
      <c r="P21" s="51">
        <v>0.213975544088127</v>
      </c>
    </row>
    <row r="22" spans="1:16" x14ac:dyDescent="0.3">
      <c r="A22" s="30" t="s">
        <v>443</v>
      </c>
      <c r="B22" s="31" t="s">
        <v>194</v>
      </c>
      <c r="C22" s="31" t="s">
        <v>458</v>
      </c>
      <c r="D22" s="31" t="s">
        <v>459</v>
      </c>
      <c r="E22" s="31">
        <v>32228</v>
      </c>
      <c r="F22" s="31">
        <v>33440</v>
      </c>
      <c r="G22" s="31">
        <v>1212</v>
      </c>
      <c r="H22" s="32">
        <v>3.6244019099999997E-2</v>
      </c>
      <c r="J22" s="51" t="s">
        <v>419</v>
      </c>
      <c r="K22" s="51" t="s">
        <v>418</v>
      </c>
      <c r="L22" s="51" t="s">
        <v>122</v>
      </c>
      <c r="M22" s="51">
        <v>42.87</v>
      </c>
      <c r="N22" s="51">
        <v>41.17</v>
      </c>
      <c r="O22" s="51">
        <v>1.7</v>
      </c>
      <c r="P22" s="51">
        <v>3.9654770235596E-2</v>
      </c>
    </row>
    <row r="23" spans="1:16" x14ac:dyDescent="0.3">
      <c r="A23" s="30" t="s">
        <v>443</v>
      </c>
      <c r="B23" s="31" t="s">
        <v>195</v>
      </c>
      <c r="C23" s="31" t="s">
        <v>460</v>
      </c>
      <c r="D23" s="31" t="s">
        <v>461</v>
      </c>
      <c r="E23" s="31">
        <v>42712</v>
      </c>
      <c r="F23" s="31">
        <v>50670</v>
      </c>
      <c r="G23" s="31">
        <v>7958</v>
      </c>
      <c r="H23" s="32">
        <v>0.1570554569</v>
      </c>
      <c r="J23" s="51" t="s">
        <v>421</v>
      </c>
      <c r="K23" s="51" t="s">
        <v>418</v>
      </c>
      <c r="L23" s="51" t="s">
        <v>126</v>
      </c>
      <c r="M23" s="51">
        <v>61.7</v>
      </c>
      <c r="N23" s="51">
        <v>58.963000000000001</v>
      </c>
      <c r="O23" s="51">
        <v>2.74</v>
      </c>
      <c r="P23" s="51">
        <v>4.4408427876823302E-2</v>
      </c>
    </row>
    <row r="24" spans="1:16" x14ac:dyDescent="0.3">
      <c r="A24" s="30" t="s">
        <v>443</v>
      </c>
      <c r="B24" s="31" t="s">
        <v>31</v>
      </c>
      <c r="C24" s="31" t="s">
        <v>462</v>
      </c>
      <c r="D24" s="31" t="s">
        <v>463</v>
      </c>
      <c r="E24" s="31">
        <v>28722</v>
      </c>
      <c r="F24" s="31">
        <v>33270</v>
      </c>
      <c r="G24" s="31">
        <v>4548</v>
      </c>
      <c r="H24" s="32">
        <v>0.13669972950000001</v>
      </c>
      <c r="J24" s="51" t="s">
        <v>423</v>
      </c>
      <c r="K24" s="51" t="s">
        <v>418</v>
      </c>
      <c r="L24" s="51" t="s">
        <v>127</v>
      </c>
      <c r="M24" s="51">
        <v>63</v>
      </c>
      <c r="N24" s="51">
        <v>59.414999999999999</v>
      </c>
      <c r="O24" s="51">
        <v>3.59</v>
      </c>
      <c r="P24" s="51">
        <v>5.6984126984126998E-2</v>
      </c>
    </row>
    <row r="25" spans="1:16" x14ac:dyDescent="0.3">
      <c r="A25" s="30" t="s">
        <v>443</v>
      </c>
      <c r="B25" s="31" t="s">
        <v>46</v>
      </c>
      <c r="C25" s="31" t="s">
        <v>464</v>
      </c>
      <c r="D25" s="31" t="s">
        <v>465</v>
      </c>
      <c r="E25" s="31">
        <v>10716</v>
      </c>
      <c r="F25" s="31">
        <v>25790</v>
      </c>
      <c r="G25" s="31">
        <v>15074</v>
      </c>
      <c r="H25" s="32">
        <v>0.58449011240000004</v>
      </c>
      <c r="J25" s="51" t="s">
        <v>425</v>
      </c>
      <c r="K25" s="51" t="s">
        <v>418</v>
      </c>
      <c r="L25" s="51" t="s">
        <v>129</v>
      </c>
      <c r="M25" s="51">
        <v>84.47</v>
      </c>
      <c r="N25" s="51">
        <v>80.617999999999995</v>
      </c>
      <c r="O25" s="51">
        <v>3.85</v>
      </c>
      <c r="P25" s="51">
        <v>4.5578311826684002E-2</v>
      </c>
    </row>
    <row r="26" spans="1:16" x14ac:dyDescent="0.3">
      <c r="A26" s="30" t="s">
        <v>443</v>
      </c>
      <c r="B26" s="31" t="s">
        <v>92</v>
      </c>
      <c r="C26" s="31" t="s">
        <v>466</v>
      </c>
      <c r="D26" s="31" t="s">
        <v>467</v>
      </c>
      <c r="E26" s="31">
        <v>39772</v>
      </c>
      <c r="F26" s="31">
        <v>52610</v>
      </c>
      <c r="G26" s="31">
        <v>12838</v>
      </c>
      <c r="H26" s="32">
        <v>0.24402204899999999</v>
      </c>
      <c r="J26" s="51" t="s">
        <v>427</v>
      </c>
      <c r="K26" s="51" t="s">
        <v>418</v>
      </c>
      <c r="L26" s="51" t="s">
        <v>130</v>
      </c>
      <c r="M26" s="51">
        <v>49.29</v>
      </c>
      <c r="N26" s="51">
        <v>45.984000000000002</v>
      </c>
      <c r="O26" s="51">
        <v>3.31</v>
      </c>
      <c r="P26" s="51">
        <v>6.7153580848042196E-2</v>
      </c>
    </row>
    <row r="27" spans="1:16" x14ac:dyDescent="0.3">
      <c r="A27" s="30" t="s">
        <v>443</v>
      </c>
      <c r="B27" s="31" t="s">
        <v>254</v>
      </c>
      <c r="C27" s="31" t="s">
        <v>468</v>
      </c>
      <c r="D27" s="31" t="s">
        <v>469</v>
      </c>
      <c r="E27" s="31">
        <v>39464</v>
      </c>
      <c r="F27" s="31">
        <v>40600</v>
      </c>
      <c r="G27" s="31">
        <v>1136</v>
      </c>
      <c r="H27" s="32">
        <v>2.79802956E-2</v>
      </c>
      <c r="J27" s="51" t="s">
        <v>429</v>
      </c>
      <c r="K27" s="51" t="s">
        <v>418</v>
      </c>
      <c r="L27" s="51" t="s">
        <v>38</v>
      </c>
      <c r="M27" s="51">
        <v>239.21</v>
      </c>
      <c r="N27" s="51">
        <v>221.43</v>
      </c>
      <c r="O27" s="51">
        <v>17.78</v>
      </c>
      <c r="P27" s="51">
        <v>7.4327996321223999E-2</v>
      </c>
    </row>
    <row r="28" spans="1:16" x14ac:dyDescent="0.3">
      <c r="A28" s="30" t="s">
        <v>443</v>
      </c>
      <c r="B28" s="31" t="s">
        <v>255</v>
      </c>
      <c r="C28" s="31" t="s">
        <v>470</v>
      </c>
      <c r="D28" s="31" t="s">
        <v>471</v>
      </c>
      <c r="E28" s="31">
        <v>45994</v>
      </c>
      <c r="F28" s="31">
        <v>48630</v>
      </c>
      <c r="G28" s="31">
        <v>2636</v>
      </c>
      <c r="H28" s="32">
        <v>5.4205223099999998E-2</v>
      </c>
      <c r="J28" s="51" t="s">
        <v>431</v>
      </c>
      <c r="K28" s="51" t="s">
        <v>418</v>
      </c>
      <c r="L28" s="51" t="s">
        <v>75</v>
      </c>
      <c r="M28" s="51">
        <v>148.93</v>
      </c>
      <c r="N28" s="51">
        <v>118.593</v>
      </c>
      <c r="O28" s="51">
        <v>30.34</v>
      </c>
      <c r="P28" s="51">
        <v>0.203719868394548</v>
      </c>
    </row>
    <row r="29" spans="1:16" x14ac:dyDescent="0.3">
      <c r="A29" s="30" t="s">
        <v>443</v>
      </c>
      <c r="B29" s="31" t="s">
        <v>256</v>
      </c>
      <c r="C29" s="31" t="s">
        <v>472</v>
      </c>
      <c r="D29" s="31" t="s">
        <v>473</v>
      </c>
      <c r="E29" s="31">
        <v>32371</v>
      </c>
      <c r="F29" s="31">
        <v>37470</v>
      </c>
      <c r="G29" s="31">
        <v>5099</v>
      </c>
      <c r="H29" s="32">
        <v>0.1360821991</v>
      </c>
      <c r="J29" s="51" t="s">
        <v>433</v>
      </c>
      <c r="K29" s="51" t="s">
        <v>418</v>
      </c>
      <c r="L29" s="51" t="s">
        <v>344</v>
      </c>
      <c r="M29" s="51">
        <v>126.53</v>
      </c>
      <c r="N29" s="51">
        <v>110.364</v>
      </c>
      <c r="O29" s="51">
        <v>16.170000000000002</v>
      </c>
      <c r="P29" s="51">
        <v>0.12779577965699801</v>
      </c>
    </row>
    <row r="30" spans="1:16" x14ac:dyDescent="0.3">
      <c r="A30" s="30" t="s">
        <v>443</v>
      </c>
      <c r="B30" s="31" t="s">
        <v>257</v>
      </c>
      <c r="C30" s="31" t="s">
        <v>474</v>
      </c>
      <c r="D30" s="31" t="s">
        <v>475</v>
      </c>
      <c r="E30" s="31">
        <v>35528</v>
      </c>
      <c r="F30" s="31">
        <v>36610</v>
      </c>
      <c r="G30" s="31">
        <v>1082</v>
      </c>
      <c r="H30" s="32">
        <v>2.9554766499999999E-2</v>
      </c>
      <c r="J30" s="51" t="s">
        <v>435</v>
      </c>
      <c r="K30" s="51" t="s">
        <v>418</v>
      </c>
      <c r="L30" s="51" t="s">
        <v>345</v>
      </c>
      <c r="M30" s="51">
        <v>95.59</v>
      </c>
      <c r="N30" s="51">
        <v>91.225999999999999</v>
      </c>
      <c r="O30" s="51">
        <v>4.3600000000000003</v>
      </c>
      <c r="P30" s="51">
        <v>4.5611465634480597E-2</v>
      </c>
    </row>
    <row r="31" spans="1:16" x14ac:dyDescent="0.3">
      <c r="A31" s="30" t="s">
        <v>443</v>
      </c>
      <c r="B31" s="31" t="s">
        <v>258</v>
      </c>
      <c r="C31" s="31" t="s">
        <v>476</v>
      </c>
      <c r="D31" s="31" t="s">
        <v>477</v>
      </c>
      <c r="E31" s="31">
        <v>54322</v>
      </c>
      <c r="F31" s="31">
        <v>62710</v>
      </c>
      <c r="G31" s="31">
        <v>8388</v>
      </c>
      <c r="H31" s="32">
        <v>0.13375857120000001</v>
      </c>
      <c r="J31" s="51" t="s">
        <v>437</v>
      </c>
      <c r="K31" s="51" t="s">
        <v>418</v>
      </c>
      <c r="L31" s="51" t="s">
        <v>346</v>
      </c>
      <c r="M31" s="51">
        <v>70.569999999999993</v>
      </c>
      <c r="N31" s="51">
        <v>68.239999999999995</v>
      </c>
      <c r="O31" s="51">
        <v>2.33</v>
      </c>
      <c r="P31" s="51">
        <v>3.3016862689528102E-2</v>
      </c>
    </row>
    <row r="32" spans="1:16" x14ac:dyDescent="0.3">
      <c r="A32" s="30" t="s">
        <v>443</v>
      </c>
      <c r="B32" s="31" t="s">
        <v>259</v>
      </c>
      <c r="C32" s="31" t="s">
        <v>478</v>
      </c>
      <c r="D32" s="31" t="s">
        <v>479</v>
      </c>
      <c r="E32" s="31">
        <v>38440</v>
      </c>
      <c r="F32" s="31">
        <v>39860</v>
      </c>
      <c r="G32" s="31">
        <v>1420</v>
      </c>
      <c r="H32" s="32">
        <v>3.5624686400000001E-2</v>
      </c>
      <c r="J32" s="51" t="s">
        <v>439</v>
      </c>
      <c r="K32" s="51" t="s">
        <v>418</v>
      </c>
      <c r="L32" s="51" t="s">
        <v>347</v>
      </c>
      <c r="M32" s="51">
        <v>126.32</v>
      </c>
      <c r="N32" s="51">
        <v>120.14100000000001</v>
      </c>
      <c r="O32" s="51">
        <v>6.18</v>
      </c>
      <c r="P32" s="51">
        <v>4.8923369221025997E-2</v>
      </c>
    </row>
    <row r="33" spans="1:16" x14ac:dyDescent="0.3">
      <c r="A33" s="30" t="s">
        <v>443</v>
      </c>
      <c r="B33" s="31" t="s">
        <v>260</v>
      </c>
      <c r="C33" s="31" t="s">
        <v>480</v>
      </c>
      <c r="D33" s="31" t="s">
        <v>481</v>
      </c>
      <c r="E33" s="31">
        <v>54781</v>
      </c>
      <c r="F33" s="31">
        <v>60960</v>
      </c>
      <c r="G33" s="31">
        <v>6179</v>
      </c>
      <c r="H33" s="32">
        <v>0.1013615486</v>
      </c>
      <c r="J33" s="51" t="s">
        <v>441</v>
      </c>
      <c r="K33" s="51" t="s">
        <v>418</v>
      </c>
      <c r="L33" s="51" t="s">
        <v>343</v>
      </c>
      <c r="M33" s="51">
        <v>92.56</v>
      </c>
      <c r="N33" s="51">
        <v>87.031000000000006</v>
      </c>
      <c r="O33" s="51">
        <v>5.53</v>
      </c>
      <c r="P33" s="51">
        <v>5.9745030250648201E-2</v>
      </c>
    </row>
    <row r="34" spans="1:16" x14ac:dyDescent="0.3">
      <c r="A34" s="30" t="s">
        <v>443</v>
      </c>
      <c r="B34" s="31" t="s">
        <v>77</v>
      </c>
      <c r="C34" s="31" t="s">
        <v>482</v>
      </c>
      <c r="D34" s="31" t="s">
        <v>483</v>
      </c>
      <c r="E34" s="31">
        <v>20934</v>
      </c>
      <c r="F34" s="31">
        <v>25530</v>
      </c>
      <c r="G34" s="31">
        <v>4596</v>
      </c>
      <c r="H34" s="32">
        <v>0.18002350180000001</v>
      </c>
      <c r="J34" s="51" t="s">
        <v>444</v>
      </c>
      <c r="K34" s="51" t="s">
        <v>443</v>
      </c>
      <c r="L34" s="51" t="s">
        <v>132</v>
      </c>
      <c r="M34" s="51">
        <v>55.43</v>
      </c>
      <c r="N34" s="51">
        <v>53.703000000000003</v>
      </c>
      <c r="O34" s="51">
        <v>1.73</v>
      </c>
      <c r="P34" s="51">
        <v>3.1210535810932701E-2</v>
      </c>
    </row>
    <row r="35" spans="1:16" x14ac:dyDescent="0.3">
      <c r="A35" s="30" t="s">
        <v>443</v>
      </c>
      <c r="B35" s="31" t="s">
        <v>261</v>
      </c>
      <c r="C35" s="31" t="s">
        <v>484</v>
      </c>
      <c r="D35" s="31" t="s">
        <v>485</v>
      </c>
      <c r="E35" s="31">
        <v>30319</v>
      </c>
      <c r="F35" s="31">
        <v>31390</v>
      </c>
      <c r="G35" s="31">
        <v>1071</v>
      </c>
      <c r="H35" s="32">
        <v>3.4119146199999999E-2</v>
      </c>
      <c r="J35" s="51" t="s">
        <v>446</v>
      </c>
      <c r="K35" s="51" t="s">
        <v>443</v>
      </c>
      <c r="L35" s="51" t="s">
        <v>133</v>
      </c>
      <c r="M35" s="51">
        <v>91.05</v>
      </c>
      <c r="N35" s="51">
        <v>87.088999999999999</v>
      </c>
      <c r="O35" s="51">
        <v>3.96</v>
      </c>
      <c r="P35" s="51">
        <v>4.3492586490938998E-2</v>
      </c>
    </row>
    <row r="36" spans="1:16" x14ac:dyDescent="0.3">
      <c r="A36" s="30" t="s">
        <v>443</v>
      </c>
      <c r="B36" s="31" t="s">
        <v>262</v>
      </c>
      <c r="C36" s="31" t="s">
        <v>486</v>
      </c>
      <c r="D36" s="31" t="s">
        <v>487</v>
      </c>
      <c r="E36" s="31">
        <v>46347</v>
      </c>
      <c r="F36" s="31">
        <v>48420</v>
      </c>
      <c r="G36" s="31">
        <v>2073</v>
      </c>
      <c r="H36" s="32">
        <v>4.2812887199999997E-2</v>
      </c>
      <c r="J36" s="51" t="s">
        <v>448</v>
      </c>
      <c r="K36" s="51" t="s">
        <v>443</v>
      </c>
      <c r="L36" s="51" t="s">
        <v>135</v>
      </c>
      <c r="M36" s="51">
        <v>60.48</v>
      </c>
      <c r="N36" s="51">
        <v>57.976999999999997</v>
      </c>
      <c r="O36" s="51">
        <v>2.5</v>
      </c>
      <c r="P36" s="51">
        <v>4.1335978835978802E-2</v>
      </c>
    </row>
    <row r="37" spans="1:16" x14ac:dyDescent="0.3">
      <c r="A37" s="30" t="s">
        <v>443</v>
      </c>
      <c r="B37" s="31" t="s">
        <v>263</v>
      </c>
      <c r="C37" s="31" t="s">
        <v>488</v>
      </c>
      <c r="D37" s="31" t="s">
        <v>489</v>
      </c>
      <c r="E37" s="31">
        <v>42317</v>
      </c>
      <c r="F37" s="31">
        <v>48410</v>
      </c>
      <c r="G37" s="31">
        <v>6093</v>
      </c>
      <c r="H37" s="32">
        <v>0.12586242510000001</v>
      </c>
      <c r="J37" s="51" t="s">
        <v>450</v>
      </c>
      <c r="K37" s="51" t="s">
        <v>443</v>
      </c>
      <c r="L37" s="51" t="s">
        <v>137</v>
      </c>
      <c r="M37" s="51">
        <v>71.06</v>
      </c>
      <c r="N37" s="51">
        <v>62.506999999999998</v>
      </c>
      <c r="O37" s="51">
        <v>8.5500000000000007</v>
      </c>
      <c r="P37" s="51">
        <v>0.12032085561497299</v>
      </c>
    </row>
    <row r="38" spans="1:16" x14ac:dyDescent="0.3">
      <c r="A38" s="30" t="s">
        <v>443</v>
      </c>
      <c r="B38" s="31" t="s">
        <v>264</v>
      </c>
      <c r="C38" s="31" t="s">
        <v>490</v>
      </c>
      <c r="D38" s="31" t="s">
        <v>491</v>
      </c>
      <c r="E38" s="31">
        <v>45050</v>
      </c>
      <c r="F38" s="31">
        <v>51070</v>
      </c>
      <c r="G38" s="31">
        <v>6020</v>
      </c>
      <c r="H38" s="32">
        <v>0.1178774231</v>
      </c>
      <c r="J38" s="51" t="s">
        <v>452</v>
      </c>
      <c r="K38" s="51" t="s">
        <v>443</v>
      </c>
      <c r="L38" s="51" t="s">
        <v>29</v>
      </c>
      <c r="M38" s="51">
        <v>168.37</v>
      </c>
      <c r="N38" s="51">
        <v>146.40199999999999</v>
      </c>
      <c r="O38" s="51">
        <v>21.97</v>
      </c>
      <c r="P38" s="51">
        <v>0.130486428698699</v>
      </c>
    </row>
    <row r="39" spans="1:16" x14ac:dyDescent="0.3">
      <c r="A39" s="30" t="s">
        <v>443</v>
      </c>
      <c r="B39" s="31" t="s">
        <v>324</v>
      </c>
      <c r="C39" s="31" t="s">
        <v>492</v>
      </c>
      <c r="D39" s="31" t="s">
        <v>493</v>
      </c>
      <c r="E39" s="31">
        <v>115679</v>
      </c>
      <c r="F39" s="31">
        <v>123210</v>
      </c>
      <c r="G39" s="31">
        <v>7531</v>
      </c>
      <c r="H39" s="32">
        <v>6.1123285399999998E-2</v>
      </c>
      <c r="J39" s="51" t="s">
        <v>454</v>
      </c>
      <c r="K39" s="51" t="s">
        <v>443</v>
      </c>
      <c r="L39" s="51" t="s">
        <v>182</v>
      </c>
      <c r="M39" s="51">
        <v>150.79</v>
      </c>
      <c r="N39" s="51">
        <v>134.13200000000001</v>
      </c>
      <c r="O39" s="51">
        <v>16.66</v>
      </c>
      <c r="P39" s="51">
        <v>0.110484780157835</v>
      </c>
    </row>
    <row r="40" spans="1:16" x14ac:dyDescent="0.3">
      <c r="A40" s="30" t="s">
        <v>443</v>
      </c>
      <c r="B40" s="31" t="s">
        <v>325</v>
      </c>
      <c r="C40" s="31" t="s">
        <v>494</v>
      </c>
      <c r="D40" s="31" t="s">
        <v>495</v>
      </c>
      <c r="E40" s="31">
        <v>78702</v>
      </c>
      <c r="F40" s="31">
        <v>82350</v>
      </c>
      <c r="G40" s="31">
        <v>3648</v>
      </c>
      <c r="H40" s="32">
        <v>4.4298724999999997E-2</v>
      </c>
      <c r="J40" s="51" t="s">
        <v>456</v>
      </c>
      <c r="K40" s="51" t="s">
        <v>443</v>
      </c>
      <c r="L40" s="51" t="s">
        <v>23</v>
      </c>
      <c r="M40" s="51">
        <v>46.06</v>
      </c>
      <c r="N40" s="51">
        <v>37.463999999999999</v>
      </c>
      <c r="O40" s="51">
        <v>8.6</v>
      </c>
      <c r="P40" s="51">
        <v>0.186712983065567</v>
      </c>
    </row>
    <row r="41" spans="1:16" x14ac:dyDescent="0.3">
      <c r="A41" s="30" t="s">
        <v>443</v>
      </c>
      <c r="B41" s="31" t="s">
        <v>326</v>
      </c>
      <c r="C41" s="31" t="s">
        <v>496</v>
      </c>
      <c r="D41" s="31" t="s">
        <v>497</v>
      </c>
      <c r="E41" s="31">
        <v>181936</v>
      </c>
      <c r="F41" s="31">
        <v>222730</v>
      </c>
      <c r="G41" s="31">
        <v>40794</v>
      </c>
      <c r="H41" s="32">
        <v>0.183154492</v>
      </c>
      <c r="J41" s="51" t="s">
        <v>458</v>
      </c>
      <c r="K41" s="51" t="s">
        <v>443</v>
      </c>
      <c r="L41" s="51" t="s">
        <v>194</v>
      </c>
      <c r="M41" s="51">
        <v>33.44</v>
      </c>
      <c r="N41" s="51">
        <v>32.103999999999999</v>
      </c>
      <c r="O41" s="51">
        <v>1.34</v>
      </c>
      <c r="P41" s="51">
        <v>4.0071770334928203E-2</v>
      </c>
    </row>
    <row r="42" spans="1:16" x14ac:dyDescent="0.3">
      <c r="A42" s="30" t="s">
        <v>443</v>
      </c>
      <c r="B42" s="31" t="s">
        <v>327</v>
      </c>
      <c r="C42" s="31" t="s">
        <v>498</v>
      </c>
      <c r="D42" s="31" t="s">
        <v>499</v>
      </c>
      <c r="E42" s="31">
        <v>90923</v>
      </c>
      <c r="F42" s="31">
        <v>95030</v>
      </c>
      <c r="G42" s="31">
        <v>4107</v>
      </c>
      <c r="H42" s="32">
        <v>4.3217931199999997E-2</v>
      </c>
      <c r="J42" s="51" t="s">
        <v>460</v>
      </c>
      <c r="K42" s="51" t="s">
        <v>443</v>
      </c>
      <c r="L42" s="51" t="s">
        <v>195</v>
      </c>
      <c r="M42" s="51">
        <v>50.67</v>
      </c>
      <c r="N42" s="51">
        <v>42.594999999999999</v>
      </c>
      <c r="O42" s="51">
        <v>8.08</v>
      </c>
      <c r="P42" s="51">
        <v>0.15946319321097299</v>
      </c>
    </row>
    <row r="43" spans="1:16" x14ac:dyDescent="0.3">
      <c r="A43" s="30" t="s">
        <v>443</v>
      </c>
      <c r="B43" s="31" t="s">
        <v>328</v>
      </c>
      <c r="C43" s="31" t="s">
        <v>500</v>
      </c>
      <c r="D43" s="31" t="s">
        <v>501</v>
      </c>
      <c r="E43" s="31">
        <v>88230</v>
      </c>
      <c r="F43" s="31">
        <v>92100</v>
      </c>
      <c r="G43" s="31">
        <v>3870</v>
      </c>
      <c r="H43" s="32">
        <v>4.2019543999999999E-2</v>
      </c>
      <c r="J43" s="51" t="s">
        <v>462</v>
      </c>
      <c r="K43" s="51" t="s">
        <v>443</v>
      </c>
      <c r="L43" s="51" t="s">
        <v>31</v>
      </c>
      <c r="M43" s="51">
        <v>33.270000000000003</v>
      </c>
      <c r="N43" s="51">
        <v>28.646000000000001</v>
      </c>
      <c r="O43" s="51">
        <v>4.62</v>
      </c>
      <c r="P43" s="51">
        <v>0.13886384129846699</v>
      </c>
    </row>
    <row r="44" spans="1:16" x14ac:dyDescent="0.3">
      <c r="A44" s="30" t="s">
        <v>443</v>
      </c>
      <c r="B44" s="31" t="s">
        <v>329</v>
      </c>
      <c r="C44" s="31" t="s">
        <v>502</v>
      </c>
      <c r="D44" s="31" t="s">
        <v>503</v>
      </c>
      <c r="E44" s="31">
        <v>95076</v>
      </c>
      <c r="F44" s="31">
        <v>112540</v>
      </c>
      <c r="G44" s="31">
        <v>17464</v>
      </c>
      <c r="H44" s="32">
        <v>0.1551803803</v>
      </c>
      <c r="J44" s="51" t="s">
        <v>464</v>
      </c>
      <c r="K44" s="51" t="s">
        <v>443</v>
      </c>
      <c r="L44" s="51" t="s">
        <v>46</v>
      </c>
      <c r="M44" s="51">
        <v>25.79</v>
      </c>
      <c r="N44" s="51">
        <v>10.692</v>
      </c>
      <c r="O44" s="51">
        <v>15.1</v>
      </c>
      <c r="P44" s="51">
        <v>0.58549825513764997</v>
      </c>
    </row>
    <row r="45" spans="1:16" x14ac:dyDescent="0.3">
      <c r="A45" s="30" t="s">
        <v>443</v>
      </c>
      <c r="B45" s="31" t="s">
        <v>330</v>
      </c>
      <c r="C45" s="31" t="s">
        <v>504</v>
      </c>
      <c r="D45" s="31" t="s">
        <v>505</v>
      </c>
      <c r="E45" s="31">
        <v>118692</v>
      </c>
      <c r="F45" s="31">
        <v>126940</v>
      </c>
      <c r="G45" s="31">
        <v>8248</v>
      </c>
      <c r="H45" s="32">
        <v>6.4975579000000006E-2</v>
      </c>
      <c r="J45" s="51" t="s">
        <v>466</v>
      </c>
      <c r="K45" s="51" t="s">
        <v>443</v>
      </c>
      <c r="L45" s="51" t="s">
        <v>92</v>
      </c>
      <c r="M45" s="51">
        <v>52.61</v>
      </c>
      <c r="N45" s="51">
        <v>39.664000000000001</v>
      </c>
      <c r="O45" s="51">
        <v>12.95</v>
      </c>
      <c r="P45" s="51">
        <v>0.24615092187797</v>
      </c>
    </row>
    <row r="46" spans="1:16" x14ac:dyDescent="0.3">
      <c r="A46" s="30" t="s">
        <v>443</v>
      </c>
      <c r="B46" s="31" t="s">
        <v>331</v>
      </c>
      <c r="C46" s="31" t="s">
        <v>506</v>
      </c>
      <c r="D46" s="31" t="s">
        <v>507</v>
      </c>
      <c r="E46" s="31">
        <v>96597</v>
      </c>
      <c r="F46" s="31">
        <v>100700</v>
      </c>
      <c r="G46" s="31">
        <v>4103</v>
      </c>
      <c r="H46" s="32">
        <v>4.0744786499999998E-2</v>
      </c>
      <c r="J46" s="51" t="s">
        <v>468</v>
      </c>
      <c r="K46" s="51" t="s">
        <v>443</v>
      </c>
      <c r="L46" s="51" t="s">
        <v>254</v>
      </c>
      <c r="M46" s="51">
        <v>40.6</v>
      </c>
      <c r="N46" s="51">
        <v>39.351999999999997</v>
      </c>
      <c r="O46" s="51">
        <v>1.25</v>
      </c>
      <c r="P46" s="51">
        <v>3.0788177339901499E-2</v>
      </c>
    </row>
    <row r="47" spans="1:16" x14ac:dyDescent="0.3">
      <c r="A47" s="30" t="s">
        <v>443</v>
      </c>
      <c r="B47" s="31" t="s">
        <v>332</v>
      </c>
      <c r="C47" s="31" t="s">
        <v>508</v>
      </c>
      <c r="D47" s="31" t="s">
        <v>509</v>
      </c>
      <c r="E47" s="31">
        <v>91505</v>
      </c>
      <c r="F47" s="31">
        <v>97410</v>
      </c>
      <c r="G47" s="31">
        <v>5905</v>
      </c>
      <c r="H47" s="32">
        <v>6.0620059499999997E-2</v>
      </c>
      <c r="J47" s="51" t="s">
        <v>470</v>
      </c>
      <c r="K47" s="51" t="s">
        <v>443</v>
      </c>
      <c r="L47" s="51" t="s">
        <v>255</v>
      </c>
      <c r="M47" s="51">
        <v>48.63</v>
      </c>
      <c r="N47" s="51">
        <v>45.856999999999999</v>
      </c>
      <c r="O47" s="51">
        <v>2.77</v>
      </c>
      <c r="P47" s="51">
        <v>5.6960723833024897E-2</v>
      </c>
    </row>
    <row r="48" spans="1:16" x14ac:dyDescent="0.3">
      <c r="A48" s="30" t="s">
        <v>443</v>
      </c>
      <c r="B48" s="31" t="s">
        <v>333</v>
      </c>
      <c r="C48" s="31" t="s">
        <v>510</v>
      </c>
      <c r="D48" s="31" t="s">
        <v>511</v>
      </c>
      <c r="E48" s="31">
        <v>135881</v>
      </c>
      <c r="F48" s="31">
        <v>141580</v>
      </c>
      <c r="G48" s="31">
        <v>5699</v>
      </c>
      <c r="H48" s="32">
        <v>4.0252860600000002E-2</v>
      </c>
      <c r="J48" s="51" t="s">
        <v>472</v>
      </c>
      <c r="K48" s="51" t="s">
        <v>443</v>
      </c>
      <c r="L48" s="51" t="s">
        <v>256</v>
      </c>
      <c r="M48" s="51">
        <v>37.47</v>
      </c>
      <c r="N48" s="51">
        <v>32.299999999999997</v>
      </c>
      <c r="O48" s="51">
        <v>5.17</v>
      </c>
      <c r="P48" s="51">
        <v>0.13797704830531099</v>
      </c>
    </row>
    <row r="49" spans="1:16" x14ac:dyDescent="0.3">
      <c r="A49" s="30" t="s">
        <v>443</v>
      </c>
      <c r="B49" s="31" t="s">
        <v>334</v>
      </c>
      <c r="C49" s="31" t="s">
        <v>512</v>
      </c>
      <c r="D49" s="31" t="s">
        <v>513</v>
      </c>
      <c r="E49" s="31">
        <v>63105</v>
      </c>
      <c r="F49" s="31">
        <v>65690</v>
      </c>
      <c r="G49" s="31">
        <v>2585</v>
      </c>
      <c r="H49" s="32">
        <v>3.9351499499999998E-2</v>
      </c>
      <c r="J49" s="51" t="s">
        <v>474</v>
      </c>
      <c r="K49" s="51" t="s">
        <v>443</v>
      </c>
      <c r="L49" s="51" t="s">
        <v>257</v>
      </c>
      <c r="M49" s="51">
        <v>36.61</v>
      </c>
      <c r="N49" s="51">
        <v>35.354999999999997</v>
      </c>
      <c r="O49" s="51">
        <v>1.26</v>
      </c>
      <c r="P49" s="51">
        <v>3.4416826003824098E-2</v>
      </c>
    </row>
    <row r="50" spans="1:16" x14ac:dyDescent="0.3">
      <c r="A50" s="30" t="s">
        <v>443</v>
      </c>
      <c r="B50" s="31" t="s">
        <v>335</v>
      </c>
      <c r="C50" s="31" t="s">
        <v>514</v>
      </c>
      <c r="D50" s="31" t="s">
        <v>515</v>
      </c>
      <c r="E50" s="31">
        <v>195975</v>
      </c>
      <c r="F50" s="31">
        <v>218690</v>
      </c>
      <c r="G50" s="31">
        <v>22715</v>
      </c>
      <c r="H50" s="32">
        <v>0.1038684896</v>
      </c>
      <c r="J50" s="51" t="s">
        <v>476</v>
      </c>
      <c r="K50" s="51" t="s">
        <v>443</v>
      </c>
      <c r="L50" s="51" t="s">
        <v>258</v>
      </c>
      <c r="M50" s="51">
        <v>62.71</v>
      </c>
      <c r="N50" s="51">
        <v>54.234999999999999</v>
      </c>
      <c r="O50" s="51">
        <v>8.48</v>
      </c>
      <c r="P50" s="51">
        <v>0.13522564184340599</v>
      </c>
    </row>
    <row r="51" spans="1:16" x14ac:dyDescent="0.3">
      <c r="A51" s="30" t="s">
        <v>443</v>
      </c>
      <c r="B51" s="31" t="s">
        <v>336</v>
      </c>
      <c r="C51" s="31" t="s">
        <v>516</v>
      </c>
      <c r="D51" s="31" t="s">
        <v>517</v>
      </c>
      <c r="E51" s="31">
        <v>79012</v>
      </c>
      <c r="F51" s="31">
        <v>81140</v>
      </c>
      <c r="G51" s="31">
        <v>2128</v>
      </c>
      <c r="H51" s="32">
        <v>2.6226275600000001E-2</v>
      </c>
      <c r="J51" s="51" t="s">
        <v>478</v>
      </c>
      <c r="K51" s="51" t="s">
        <v>443</v>
      </c>
      <c r="L51" s="51" t="s">
        <v>259</v>
      </c>
      <c r="M51" s="51">
        <v>39.86</v>
      </c>
      <c r="N51" s="51">
        <v>38.308999999999997</v>
      </c>
      <c r="O51" s="51">
        <v>1.55</v>
      </c>
      <c r="P51" s="51">
        <v>3.8886101354741603E-2</v>
      </c>
    </row>
    <row r="52" spans="1:16" x14ac:dyDescent="0.3">
      <c r="A52" s="30" t="s">
        <v>443</v>
      </c>
      <c r="B52" s="31" t="s">
        <v>337</v>
      </c>
      <c r="C52" s="31" t="s">
        <v>518</v>
      </c>
      <c r="D52" s="31" t="s">
        <v>519</v>
      </c>
      <c r="E52" s="31">
        <v>118220</v>
      </c>
      <c r="F52" s="31">
        <v>126150</v>
      </c>
      <c r="G52" s="31">
        <v>7930</v>
      </c>
      <c r="H52" s="32">
        <v>6.2861672600000001E-2</v>
      </c>
      <c r="J52" s="51" t="s">
        <v>480</v>
      </c>
      <c r="K52" s="51" t="s">
        <v>443</v>
      </c>
      <c r="L52" s="51" t="s">
        <v>260</v>
      </c>
      <c r="M52" s="51">
        <v>60.96</v>
      </c>
      <c r="N52" s="51">
        <v>54.555999999999997</v>
      </c>
      <c r="O52" s="51">
        <v>6.4</v>
      </c>
      <c r="P52" s="51">
        <v>0.10498687664042</v>
      </c>
    </row>
    <row r="53" spans="1:16" x14ac:dyDescent="0.3">
      <c r="A53" s="30" t="s">
        <v>443</v>
      </c>
      <c r="B53" s="31" t="s">
        <v>338</v>
      </c>
      <c r="C53" s="31" t="s">
        <v>520</v>
      </c>
      <c r="D53" s="31" t="s">
        <v>521</v>
      </c>
      <c r="E53" s="31">
        <v>140019</v>
      </c>
      <c r="F53" s="31">
        <v>146940</v>
      </c>
      <c r="G53" s="31">
        <v>6921</v>
      </c>
      <c r="H53" s="32">
        <v>4.7100857500000003E-2</v>
      </c>
      <c r="J53" s="51" t="s">
        <v>482</v>
      </c>
      <c r="K53" s="51" t="s">
        <v>443</v>
      </c>
      <c r="L53" s="51" t="s">
        <v>77</v>
      </c>
      <c r="M53" s="51">
        <v>25.53</v>
      </c>
      <c r="N53" s="51">
        <v>20.882999999999999</v>
      </c>
      <c r="O53" s="51">
        <v>4.6500000000000004</v>
      </c>
      <c r="P53" s="51">
        <v>0.18213866039953</v>
      </c>
    </row>
    <row r="54" spans="1:16" x14ac:dyDescent="0.3">
      <c r="A54" s="30" t="s">
        <v>522</v>
      </c>
      <c r="B54" s="31" t="s">
        <v>138</v>
      </c>
      <c r="C54" s="31" t="s">
        <v>523</v>
      </c>
      <c r="D54" s="31" t="s">
        <v>524</v>
      </c>
      <c r="E54" s="31">
        <v>112118</v>
      </c>
      <c r="F54" s="31">
        <v>118220</v>
      </c>
      <c r="G54" s="31">
        <v>6102</v>
      </c>
      <c r="H54" s="32">
        <v>5.16156319E-2</v>
      </c>
      <c r="J54" s="51" t="s">
        <v>484</v>
      </c>
      <c r="K54" s="51" t="s">
        <v>443</v>
      </c>
      <c r="L54" s="51" t="s">
        <v>261</v>
      </c>
      <c r="M54" s="51">
        <v>31.39</v>
      </c>
      <c r="N54" s="51">
        <v>30.199000000000002</v>
      </c>
      <c r="O54" s="51">
        <v>1.19</v>
      </c>
      <c r="P54" s="51">
        <v>3.7910162472124899E-2</v>
      </c>
    </row>
    <row r="55" spans="1:16" x14ac:dyDescent="0.3">
      <c r="A55" s="30" t="s">
        <v>522</v>
      </c>
      <c r="B55" s="31" t="s">
        <v>43</v>
      </c>
      <c r="C55" s="31" t="s">
        <v>525</v>
      </c>
      <c r="D55" s="31" t="s">
        <v>526</v>
      </c>
      <c r="E55" s="31">
        <v>128574</v>
      </c>
      <c r="F55" s="31">
        <v>152420</v>
      </c>
      <c r="G55" s="31">
        <v>23846</v>
      </c>
      <c r="H55" s="32">
        <v>0.15644928490000001</v>
      </c>
      <c r="J55" s="51" t="s">
        <v>486</v>
      </c>
      <c r="K55" s="51" t="s">
        <v>443</v>
      </c>
      <c r="L55" s="51" t="s">
        <v>262</v>
      </c>
      <c r="M55" s="51">
        <v>48.42</v>
      </c>
      <c r="N55" s="51">
        <v>46.247</v>
      </c>
      <c r="O55" s="51">
        <v>2.17</v>
      </c>
      <c r="P55" s="51">
        <v>4.4816191656340397E-2</v>
      </c>
    </row>
    <row r="56" spans="1:16" x14ac:dyDescent="0.3">
      <c r="A56" s="30" t="s">
        <v>522</v>
      </c>
      <c r="B56" s="31" t="s">
        <v>141</v>
      </c>
      <c r="C56" s="31" t="s">
        <v>527</v>
      </c>
      <c r="D56" s="31" t="s">
        <v>528</v>
      </c>
      <c r="E56" s="31">
        <v>69188</v>
      </c>
      <c r="F56" s="31">
        <v>72760</v>
      </c>
      <c r="G56" s="31">
        <v>3572</v>
      </c>
      <c r="H56" s="32">
        <v>4.90929082E-2</v>
      </c>
      <c r="J56" s="51" t="s">
        <v>488</v>
      </c>
      <c r="K56" s="51" t="s">
        <v>443</v>
      </c>
      <c r="L56" s="51" t="s">
        <v>263</v>
      </c>
      <c r="M56" s="51">
        <v>48.41</v>
      </c>
      <c r="N56" s="51">
        <v>42.216999999999999</v>
      </c>
      <c r="O56" s="51">
        <v>6.19</v>
      </c>
      <c r="P56" s="51">
        <v>0.12786614335881</v>
      </c>
    </row>
    <row r="57" spans="1:16" x14ac:dyDescent="0.3">
      <c r="A57" s="30" t="s">
        <v>522</v>
      </c>
      <c r="B57" s="31" t="s">
        <v>70</v>
      </c>
      <c r="C57" s="31" t="s">
        <v>529</v>
      </c>
      <c r="D57" s="31" t="s">
        <v>530</v>
      </c>
      <c r="E57" s="31">
        <v>66474</v>
      </c>
      <c r="F57" s="31">
        <v>74330</v>
      </c>
      <c r="G57" s="31">
        <v>7856</v>
      </c>
      <c r="H57" s="32">
        <v>0.1056908382</v>
      </c>
      <c r="J57" s="51" t="s">
        <v>490</v>
      </c>
      <c r="K57" s="51" t="s">
        <v>443</v>
      </c>
      <c r="L57" s="51" t="s">
        <v>264</v>
      </c>
      <c r="M57" s="51">
        <v>51.07</v>
      </c>
      <c r="N57" s="51">
        <v>44.968000000000004</v>
      </c>
      <c r="O57" s="51">
        <v>6.1</v>
      </c>
      <c r="P57" s="51">
        <v>0.119443900528686</v>
      </c>
    </row>
    <row r="58" spans="1:16" x14ac:dyDescent="0.3">
      <c r="A58" s="30" t="s">
        <v>522</v>
      </c>
      <c r="B58" s="31" t="s">
        <v>143</v>
      </c>
      <c r="C58" s="31" t="s">
        <v>531</v>
      </c>
      <c r="D58" s="31" t="s">
        <v>532</v>
      </c>
      <c r="E58" s="31">
        <v>78854</v>
      </c>
      <c r="F58" s="31">
        <v>87080</v>
      </c>
      <c r="G58" s="31">
        <v>8226</v>
      </c>
      <c r="H58" s="32">
        <v>9.4464859900000003E-2</v>
      </c>
      <c r="J58" s="51" t="s">
        <v>492</v>
      </c>
      <c r="K58" s="51" t="s">
        <v>443</v>
      </c>
      <c r="L58" s="51" t="s">
        <v>324</v>
      </c>
      <c r="M58" s="51">
        <v>123.21</v>
      </c>
      <c r="N58" s="51">
        <v>115.375</v>
      </c>
      <c r="O58" s="51">
        <v>7.84</v>
      </c>
      <c r="P58" s="51">
        <v>6.3631198766333899E-2</v>
      </c>
    </row>
    <row r="59" spans="1:16" x14ac:dyDescent="0.3">
      <c r="A59" s="30" t="s">
        <v>522</v>
      </c>
      <c r="B59" s="31" t="s">
        <v>34</v>
      </c>
      <c r="C59" s="31" t="s">
        <v>533</v>
      </c>
      <c r="D59" s="31" t="s">
        <v>534</v>
      </c>
      <c r="E59" s="31">
        <v>20914</v>
      </c>
      <c r="F59" s="31">
        <v>26860</v>
      </c>
      <c r="G59" s="31">
        <v>5946</v>
      </c>
      <c r="H59" s="32">
        <v>0.221370067</v>
      </c>
      <c r="J59" s="51" t="s">
        <v>494</v>
      </c>
      <c r="K59" s="51" t="s">
        <v>443</v>
      </c>
      <c r="L59" s="51" t="s">
        <v>325</v>
      </c>
      <c r="M59" s="51">
        <v>82.35</v>
      </c>
      <c r="N59" s="51">
        <v>78.549000000000007</v>
      </c>
      <c r="O59" s="51">
        <v>3.8</v>
      </c>
      <c r="P59" s="51">
        <v>4.6144505160898602E-2</v>
      </c>
    </row>
    <row r="60" spans="1:16" x14ac:dyDescent="0.3">
      <c r="A60" s="30" t="s">
        <v>522</v>
      </c>
      <c r="B60" s="31" t="s">
        <v>48</v>
      </c>
      <c r="C60" s="31" t="s">
        <v>535</v>
      </c>
      <c r="D60" s="31" t="s">
        <v>536</v>
      </c>
      <c r="E60" s="31">
        <v>24358</v>
      </c>
      <c r="F60" s="31">
        <v>40250</v>
      </c>
      <c r="G60" s="31">
        <v>15892</v>
      </c>
      <c r="H60" s="32">
        <v>0.39483229809999998</v>
      </c>
      <c r="J60" s="51" t="s">
        <v>496</v>
      </c>
      <c r="K60" s="51" t="s">
        <v>443</v>
      </c>
      <c r="L60" s="51" t="s">
        <v>326</v>
      </c>
      <c r="M60" s="51">
        <v>222.73</v>
      </c>
      <c r="N60" s="51">
        <v>181.19800000000001</v>
      </c>
      <c r="O60" s="51">
        <v>41.53</v>
      </c>
      <c r="P60" s="51">
        <v>0.186458941319086</v>
      </c>
    </row>
    <row r="61" spans="1:16" x14ac:dyDescent="0.3">
      <c r="A61" s="30" t="s">
        <v>522</v>
      </c>
      <c r="B61" s="31" t="s">
        <v>51</v>
      </c>
      <c r="C61" s="31" t="s">
        <v>537</v>
      </c>
      <c r="D61" s="31" t="s">
        <v>538</v>
      </c>
      <c r="E61" s="31">
        <v>57054</v>
      </c>
      <c r="F61" s="31">
        <v>70770</v>
      </c>
      <c r="G61" s="31">
        <v>13716</v>
      </c>
      <c r="H61" s="32">
        <v>0.1938109368</v>
      </c>
      <c r="J61" s="51" t="s">
        <v>498</v>
      </c>
      <c r="K61" s="51" t="s">
        <v>443</v>
      </c>
      <c r="L61" s="51" t="s">
        <v>327</v>
      </c>
      <c r="M61" s="51">
        <v>95.03</v>
      </c>
      <c r="N61" s="51">
        <v>90.658000000000001</v>
      </c>
      <c r="O61" s="51">
        <v>4.37</v>
      </c>
      <c r="P61" s="51">
        <v>4.5985478270020003E-2</v>
      </c>
    </row>
    <row r="62" spans="1:16" x14ac:dyDescent="0.3">
      <c r="A62" s="30" t="s">
        <v>522</v>
      </c>
      <c r="B62" s="31" t="s">
        <v>78</v>
      </c>
      <c r="C62" s="31" t="s">
        <v>539</v>
      </c>
      <c r="D62" s="31" t="s">
        <v>540</v>
      </c>
      <c r="E62" s="31">
        <v>12431</v>
      </c>
      <c r="F62" s="31">
        <v>22910</v>
      </c>
      <c r="G62" s="31">
        <v>10479</v>
      </c>
      <c r="H62" s="32">
        <v>0.45739851590000002</v>
      </c>
      <c r="J62" s="51" t="s">
        <v>500</v>
      </c>
      <c r="K62" s="51" t="s">
        <v>443</v>
      </c>
      <c r="L62" s="51" t="s">
        <v>328</v>
      </c>
      <c r="M62" s="51">
        <v>92.1</v>
      </c>
      <c r="N62" s="51">
        <v>87.927000000000007</v>
      </c>
      <c r="O62" s="51">
        <v>4.17</v>
      </c>
      <c r="P62" s="51">
        <v>4.52768729641694E-2</v>
      </c>
    </row>
    <row r="63" spans="1:16" x14ac:dyDescent="0.3">
      <c r="A63" s="30" t="s">
        <v>522</v>
      </c>
      <c r="B63" s="31" t="s">
        <v>82</v>
      </c>
      <c r="C63" s="31" t="s">
        <v>541</v>
      </c>
      <c r="D63" s="31" t="s">
        <v>542</v>
      </c>
      <c r="E63" s="31">
        <v>13625</v>
      </c>
      <c r="F63" s="31">
        <v>25000</v>
      </c>
      <c r="G63" s="31">
        <v>11375</v>
      </c>
      <c r="H63" s="32">
        <v>0.45500000000000002</v>
      </c>
      <c r="J63" s="51" t="s">
        <v>502</v>
      </c>
      <c r="K63" s="51" t="s">
        <v>443</v>
      </c>
      <c r="L63" s="51" t="s">
        <v>329</v>
      </c>
      <c r="M63" s="51">
        <v>112.54</v>
      </c>
      <c r="N63" s="51">
        <v>94.822000000000003</v>
      </c>
      <c r="O63" s="51">
        <v>17.72</v>
      </c>
      <c r="P63" s="51">
        <v>0.15745512706593201</v>
      </c>
    </row>
    <row r="64" spans="1:16" x14ac:dyDescent="0.3">
      <c r="A64" s="30" t="s">
        <v>522</v>
      </c>
      <c r="B64" s="31" t="s">
        <v>83</v>
      </c>
      <c r="C64" s="31" t="s">
        <v>543</v>
      </c>
      <c r="D64" s="31" t="s">
        <v>544</v>
      </c>
      <c r="E64" s="31">
        <v>46867</v>
      </c>
      <c r="F64" s="31">
        <v>56430</v>
      </c>
      <c r="G64" s="31">
        <v>9563</v>
      </c>
      <c r="H64" s="32">
        <v>0.16946659580000001</v>
      </c>
      <c r="J64" s="51" t="s">
        <v>504</v>
      </c>
      <c r="K64" s="51" t="s">
        <v>443</v>
      </c>
      <c r="L64" s="51" t="s">
        <v>330</v>
      </c>
      <c r="M64" s="51">
        <v>126.94</v>
      </c>
      <c r="N64" s="51">
        <v>118.399</v>
      </c>
      <c r="O64" s="51">
        <v>8.5399999999999991</v>
      </c>
      <c r="P64" s="51">
        <v>6.72758783677328E-2</v>
      </c>
    </row>
    <row r="65" spans="1:16" x14ac:dyDescent="0.3">
      <c r="A65" s="30" t="s">
        <v>522</v>
      </c>
      <c r="B65" s="31" t="s">
        <v>85</v>
      </c>
      <c r="C65" s="31" t="s">
        <v>545</v>
      </c>
      <c r="D65" s="31" t="s">
        <v>546</v>
      </c>
      <c r="E65" s="31">
        <v>27522</v>
      </c>
      <c r="F65" s="31">
        <v>37420</v>
      </c>
      <c r="G65" s="31">
        <v>9898</v>
      </c>
      <c r="H65" s="32">
        <v>0.26451095670000002</v>
      </c>
      <c r="J65" s="51" t="s">
        <v>506</v>
      </c>
      <c r="K65" s="51" t="s">
        <v>443</v>
      </c>
      <c r="L65" s="51" t="s">
        <v>331</v>
      </c>
      <c r="M65" s="51">
        <v>100.7</v>
      </c>
      <c r="N65" s="51">
        <v>96.358999999999995</v>
      </c>
      <c r="O65" s="51">
        <v>4.34</v>
      </c>
      <c r="P65" s="51">
        <v>4.3098311817279002E-2</v>
      </c>
    </row>
    <row r="66" spans="1:16" x14ac:dyDescent="0.3">
      <c r="A66" s="30" t="s">
        <v>522</v>
      </c>
      <c r="B66" s="31" t="s">
        <v>339</v>
      </c>
      <c r="C66" s="31" t="s">
        <v>547</v>
      </c>
      <c r="D66" s="31" t="s">
        <v>548</v>
      </c>
      <c r="E66" s="31">
        <v>103271</v>
      </c>
      <c r="F66" s="31">
        <v>108090</v>
      </c>
      <c r="G66" s="31">
        <v>4819</v>
      </c>
      <c r="H66" s="32">
        <v>4.4583217699999997E-2</v>
      </c>
      <c r="J66" s="51" t="s">
        <v>508</v>
      </c>
      <c r="K66" s="51" t="s">
        <v>443</v>
      </c>
      <c r="L66" s="51" t="s">
        <v>332</v>
      </c>
      <c r="M66" s="51">
        <v>97.41</v>
      </c>
      <c r="N66" s="51">
        <v>91.299000000000007</v>
      </c>
      <c r="O66" s="51">
        <v>6.11</v>
      </c>
      <c r="P66" s="51">
        <v>6.2724566266297105E-2</v>
      </c>
    </row>
    <row r="67" spans="1:16" x14ac:dyDescent="0.3">
      <c r="A67" s="30" t="s">
        <v>522</v>
      </c>
      <c r="B67" s="31" t="s">
        <v>340</v>
      </c>
      <c r="C67" s="31" t="s">
        <v>549</v>
      </c>
      <c r="D67" s="31" t="s">
        <v>550</v>
      </c>
      <c r="E67" s="31">
        <v>127295</v>
      </c>
      <c r="F67" s="31">
        <v>133130</v>
      </c>
      <c r="G67" s="31">
        <v>5835</v>
      </c>
      <c r="H67" s="32">
        <v>4.3829339699999997E-2</v>
      </c>
      <c r="J67" s="51" t="s">
        <v>510</v>
      </c>
      <c r="K67" s="51" t="s">
        <v>443</v>
      </c>
      <c r="L67" s="51" t="s">
        <v>333</v>
      </c>
      <c r="M67" s="51">
        <v>141.58000000000001</v>
      </c>
      <c r="N67" s="51">
        <v>135.554</v>
      </c>
      <c r="O67" s="51">
        <v>6.03</v>
      </c>
      <c r="P67" s="51">
        <v>4.25907614069784E-2</v>
      </c>
    </row>
    <row r="68" spans="1:16" x14ac:dyDescent="0.3">
      <c r="A68" s="30" t="s">
        <v>522</v>
      </c>
      <c r="B68" s="31" t="s">
        <v>341</v>
      </c>
      <c r="C68" s="31" t="s">
        <v>551</v>
      </c>
      <c r="D68" s="31" t="s">
        <v>552</v>
      </c>
      <c r="E68" s="31">
        <v>111690</v>
      </c>
      <c r="F68" s="31">
        <v>115230</v>
      </c>
      <c r="G68" s="31">
        <v>3540</v>
      </c>
      <c r="H68" s="32">
        <v>3.07211664E-2</v>
      </c>
      <c r="J68" s="51" t="s">
        <v>512</v>
      </c>
      <c r="K68" s="51" t="s">
        <v>443</v>
      </c>
      <c r="L68" s="51" t="s">
        <v>334</v>
      </c>
      <c r="M68" s="51">
        <v>65.69</v>
      </c>
      <c r="N68" s="51">
        <v>63.036000000000001</v>
      </c>
      <c r="O68" s="51">
        <v>2.65</v>
      </c>
      <c r="P68" s="51">
        <v>4.0340995585325001E-2</v>
      </c>
    </row>
    <row r="69" spans="1:16" x14ac:dyDescent="0.3">
      <c r="A69" s="30" t="s">
        <v>522</v>
      </c>
      <c r="B69" s="31" t="s">
        <v>342</v>
      </c>
      <c r="C69" s="31" t="s">
        <v>553</v>
      </c>
      <c r="D69" s="31" t="s">
        <v>554</v>
      </c>
      <c r="E69" s="31">
        <v>221290</v>
      </c>
      <c r="F69" s="31">
        <v>241450</v>
      </c>
      <c r="G69" s="31">
        <v>20160</v>
      </c>
      <c r="H69" s="32">
        <v>8.3495547700000006E-2</v>
      </c>
      <c r="J69" s="51" t="s">
        <v>514</v>
      </c>
      <c r="K69" s="51" t="s">
        <v>443</v>
      </c>
      <c r="L69" s="51" t="s">
        <v>335</v>
      </c>
      <c r="M69" s="51">
        <v>218.69</v>
      </c>
      <c r="N69" s="51">
        <v>195.48400000000001</v>
      </c>
      <c r="O69" s="51">
        <v>23.21</v>
      </c>
      <c r="P69" s="51">
        <v>0.106131967625406</v>
      </c>
    </row>
    <row r="70" spans="1:16" x14ac:dyDescent="0.3">
      <c r="A70" s="30" t="s">
        <v>522</v>
      </c>
      <c r="B70" s="31" t="s">
        <v>355</v>
      </c>
      <c r="C70" s="31" t="s">
        <v>555</v>
      </c>
      <c r="D70" s="31" t="s">
        <v>556</v>
      </c>
      <c r="E70" s="31">
        <v>198063</v>
      </c>
      <c r="F70" s="31">
        <v>212300</v>
      </c>
      <c r="G70" s="31">
        <v>14237</v>
      </c>
      <c r="H70" s="32">
        <v>6.7060763100000004E-2</v>
      </c>
      <c r="J70" s="51" t="s">
        <v>516</v>
      </c>
      <c r="K70" s="51" t="s">
        <v>443</v>
      </c>
      <c r="L70" s="51" t="s">
        <v>336</v>
      </c>
      <c r="M70" s="51">
        <v>81.14</v>
      </c>
      <c r="N70" s="51">
        <v>78.819999999999993</v>
      </c>
      <c r="O70" s="51">
        <v>2.3199999999999998</v>
      </c>
      <c r="P70" s="51">
        <v>2.85925560759182E-2</v>
      </c>
    </row>
    <row r="71" spans="1:16" x14ac:dyDescent="0.3">
      <c r="A71" s="30" t="s">
        <v>522</v>
      </c>
      <c r="B71" s="31" t="s">
        <v>356</v>
      </c>
      <c r="C71" s="31" t="s">
        <v>557</v>
      </c>
      <c r="D71" s="31" t="s">
        <v>558</v>
      </c>
      <c r="E71" s="31">
        <v>87645</v>
      </c>
      <c r="F71" s="31">
        <v>93940</v>
      </c>
      <c r="G71" s="31">
        <v>6295</v>
      </c>
      <c r="H71" s="32">
        <v>6.7010858000000006E-2</v>
      </c>
      <c r="J71" s="51" t="s">
        <v>518</v>
      </c>
      <c r="K71" s="51" t="s">
        <v>443</v>
      </c>
      <c r="L71" s="51" t="s">
        <v>337</v>
      </c>
      <c r="M71" s="51">
        <v>126.15</v>
      </c>
      <c r="N71" s="51">
        <v>118.014</v>
      </c>
      <c r="O71" s="51">
        <v>8.14</v>
      </c>
      <c r="P71" s="51">
        <v>6.4526357510899704E-2</v>
      </c>
    </row>
    <row r="72" spans="1:16" x14ac:dyDescent="0.3">
      <c r="A72" s="30" t="s">
        <v>522</v>
      </c>
      <c r="B72" s="31" t="s">
        <v>357</v>
      </c>
      <c r="C72" s="31" t="s">
        <v>559</v>
      </c>
      <c r="D72" s="31" t="s">
        <v>560</v>
      </c>
      <c r="E72" s="31">
        <v>173747</v>
      </c>
      <c r="F72" s="31">
        <v>182670</v>
      </c>
      <c r="G72" s="31">
        <v>8923</v>
      </c>
      <c r="H72" s="32">
        <v>4.8847648799999997E-2</v>
      </c>
      <c r="J72" s="51" t="s">
        <v>520</v>
      </c>
      <c r="K72" s="51" t="s">
        <v>443</v>
      </c>
      <c r="L72" s="51" t="s">
        <v>338</v>
      </c>
      <c r="M72" s="51">
        <v>146.94</v>
      </c>
      <c r="N72" s="51">
        <v>139.75700000000001</v>
      </c>
      <c r="O72" s="51">
        <v>7.18</v>
      </c>
      <c r="P72" s="51">
        <v>4.8863481693208102E-2</v>
      </c>
    </row>
    <row r="73" spans="1:16" x14ac:dyDescent="0.3">
      <c r="A73" s="30" t="s">
        <v>522</v>
      </c>
      <c r="B73" s="31" t="s">
        <v>358</v>
      </c>
      <c r="C73" s="31" t="s">
        <v>561</v>
      </c>
      <c r="D73" s="31" t="s">
        <v>562</v>
      </c>
      <c r="E73" s="31">
        <v>305777</v>
      </c>
      <c r="F73" s="31">
        <v>343710</v>
      </c>
      <c r="G73" s="31">
        <v>37933</v>
      </c>
      <c r="H73" s="32">
        <v>0.1103633877</v>
      </c>
      <c r="J73" s="51" t="s">
        <v>523</v>
      </c>
      <c r="K73" s="51" t="s">
        <v>522</v>
      </c>
      <c r="L73" s="51" t="s">
        <v>138</v>
      </c>
      <c r="M73" s="51">
        <v>118.22</v>
      </c>
      <c r="N73" s="51">
        <v>111.771</v>
      </c>
      <c r="O73" s="51">
        <v>6.45</v>
      </c>
      <c r="P73" s="51">
        <v>5.4559296227372697E-2</v>
      </c>
    </row>
    <row r="74" spans="1:16" x14ac:dyDescent="0.3">
      <c r="A74" s="30" t="s">
        <v>522</v>
      </c>
      <c r="B74" s="31" t="s">
        <v>359</v>
      </c>
      <c r="C74" s="31" t="s">
        <v>563</v>
      </c>
      <c r="D74" s="31" t="s">
        <v>564</v>
      </c>
      <c r="E74" s="31">
        <v>141817</v>
      </c>
      <c r="F74" s="31">
        <v>149780</v>
      </c>
      <c r="G74" s="31">
        <v>7963</v>
      </c>
      <c r="H74" s="32">
        <v>5.3164641499999998E-2</v>
      </c>
      <c r="J74" s="51" t="s">
        <v>525</v>
      </c>
      <c r="K74" s="51" t="s">
        <v>522</v>
      </c>
      <c r="L74" s="51" t="s">
        <v>43</v>
      </c>
      <c r="M74" s="51">
        <v>152.41999999999999</v>
      </c>
      <c r="N74" s="51">
        <v>128.358</v>
      </c>
      <c r="O74" s="51">
        <v>24.06</v>
      </c>
      <c r="P74" s="51">
        <v>0.157853300091851</v>
      </c>
    </row>
    <row r="75" spans="1:16" x14ac:dyDescent="0.3">
      <c r="A75" s="30" t="s">
        <v>565</v>
      </c>
      <c r="B75" s="31" t="s">
        <v>144</v>
      </c>
      <c r="C75" s="31" t="s">
        <v>566</v>
      </c>
      <c r="D75" s="31" t="s">
        <v>567</v>
      </c>
      <c r="E75" s="31">
        <v>102941</v>
      </c>
      <c r="F75" s="31">
        <v>108130</v>
      </c>
      <c r="G75" s="31">
        <v>5189</v>
      </c>
      <c r="H75" s="32">
        <v>4.7988532299999997E-2</v>
      </c>
      <c r="J75" s="51" t="s">
        <v>527</v>
      </c>
      <c r="K75" s="51" t="s">
        <v>522</v>
      </c>
      <c r="L75" s="51" t="s">
        <v>141</v>
      </c>
      <c r="M75" s="51">
        <v>72.760000000000005</v>
      </c>
      <c r="N75" s="51">
        <v>69.046999999999997</v>
      </c>
      <c r="O75" s="51">
        <v>3.71</v>
      </c>
      <c r="P75" s="51">
        <v>5.0989554700384798E-2</v>
      </c>
    </row>
    <row r="76" spans="1:16" x14ac:dyDescent="0.3">
      <c r="A76" s="30" t="s">
        <v>565</v>
      </c>
      <c r="B76" s="31" t="s">
        <v>145</v>
      </c>
      <c r="C76" s="31" t="s">
        <v>568</v>
      </c>
      <c r="D76" s="31" t="s">
        <v>569</v>
      </c>
      <c r="E76" s="31">
        <v>118606</v>
      </c>
      <c r="F76" s="31">
        <v>132370</v>
      </c>
      <c r="G76" s="31">
        <v>13764</v>
      </c>
      <c r="H76" s="32">
        <v>0.1039812646</v>
      </c>
      <c r="J76" s="51" t="s">
        <v>529</v>
      </c>
      <c r="K76" s="51" t="s">
        <v>522</v>
      </c>
      <c r="L76" s="51" t="s">
        <v>70</v>
      </c>
      <c r="M76" s="51">
        <v>74.33</v>
      </c>
      <c r="N76" s="51">
        <v>66.328000000000003</v>
      </c>
      <c r="O76" s="51">
        <v>8</v>
      </c>
      <c r="P76" s="51">
        <v>0.10762814475985499</v>
      </c>
    </row>
    <row r="77" spans="1:16" x14ac:dyDescent="0.3">
      <c r="A77" s="30" t="s">
        <v>565</v>
      </c>
      <c r="B77" s="31" t="s">
        <v>81</v>
      </c>
      <c r="C77" s="31" t="s">
        <v>570</v>
      </c>
      <c r="D77" s="31" t="s">
        <v>571</v>
      </c>
      <c r="E77" s="31">
        <v>13238</v>
      </c>
      <c r="F77" s="31">
        <v>16530</v>
      </c>
      <c r="G77" s="31">
        <v>3292</v>
      </c>
      <c r="H77" s="32">
        <v>0.1991530551</v>
      </c>
      <c r="J77" s="51" t="s">
        <v>531</v>
      </c>
      <c r="K77" s="51" t="s">
        <v>522</v>
      </c>
      <c r="L77" s="51" t="s">
        <v>143</v>
      </c>
      <c r="M77" s="51">
        <v>87.08</v>
      </c>
      <c r="N77" s="51">
        <v>78.751000000000005</v>
      </c>
      <c r="O77" s="51">
        <v>8.33</v>
      </c>
      <c r="P77" s="51">
        <v>9.5659163987138293E-2</v>
      </c>
    </row>
    <row r="78" spans="1:16" x14ac:dyDescent="0.3">
      <c r="A78" s="30" t="s">
        <v>565</v>
      </c>
      <c r="B78" s="31" t="s">
        <v>148</v>
      </c>
      <c r="C78" s="31" t="s">
        <v>572</v>
      </c>
      <c r="D78" s="31" t="s">
        <v>573</v>
      </c>
      <c r="E78" s="31">
        <v>116116</v>
      </c>
      <c r="F78" s="31">
        <v>134140</v>
      </c>
      <c r="G78" s="31">
        <v>18024</v>
      </c>
      <c r="H78" s="32">
        <v>0.13436707919999999</v>
      </c>
      <c r="J78" s="51" t="s">
        <v>533</v>
      </c>
      <c r="K78" s="51" t="s">
        <v>522</v>
      </c>
      <c r="L78" s="51" t="s">
        <v>34</v>
      </c>
      <c r="M78" s="51">
        <v>26.86</v>
      </c>
      <c r="N78" s="51">
        <v>20.847999999999999</v>
      </c>
      <c r="O78" s="51">
        <v>6.01</v>
      </c>
      <c r="P78" s="51">
        <v>0.223752792256143</v>
      </c>
    </row>
    <row r="79" spans="1:16" x14ac:dyDescent="0.3">
      <c r="A79" s="30" t="s">
        <v>565</v>
      </c>
      <c r="B79" s="31" t="s">
        <v>196</v>
      </c>
      <c r="C79" s="31" t="s">
        <v>574</v>
      </c>
      <c r="D79" s="31" t="s">
        <v>575</v>
      </c>
      <c r="E79" s="31">
        <v>52196</v>
      </c>
      <c r="F79" s="31">
        <v>55690</v>
      </c>
      <c r="G79" s="31">
        <v>3494</v>
      </c>
      <c r="H79" s="32">
        <v>6.2740168799999996E-2</v>
      </c>
      <c r="J79" s="51" t="s">
        <v>535</v>
      </c>
      <c r="K79" s="51" t="s">
        <v>522</v>
      </c>
      <c r="L79" s="51" t="s">
        <v>48</v>
      </c>
      <c r="M79" s="51">
        <v>40.25</v>
      </c>
      <c r="N79" s="51">
        <v>24.31</v>
      </c>
      <c r="O79" s="51">
        <v>15.94</v>
      </c>
      <c r="P79" s="51">
        <v>0.39602484472049698</v>
      </c>
    </row>
    <row r="80" spans="1:16" x14ac:dyDescent="0.3">
      <c r="A80" s="30" t="s">
        <v>565</v>
      </c>
      <c r="B80" s="31" t="s">
        <v>197</v>
      </c>
      <c r="C80" s="31" t="s">
        <v>576</v>
      </c>
      <c r="D80" s="31" t="s">
        <v>577</v>
      </c>
      <c r="E80" s="31">
        <v>32724</v>
      </c>
      <c r="F80" s="31">
        <v>35020</v>
      </c>
      <c r="G80" s="31">
        <v>2296</v>
      </c>
      <c r="H80" s="32">
        <v>6.5562535699999994E-2</v>
      </c>
      <c r="J80" s="51" t="s">
        <v>537</v>
      </c>
      <c r="K80" s="51" t="s">
        <v>522</v>
      </c>
      <c r="L80" s="51" t="s">
        <v>51</v>
      </c>
      <c r="M80" s="51">
        <v>70.77</v>
      </c>
      <c r="N80" s="51">
        <v>56.923000000000002</v>
      </c>
      <c r="O80" s="51">
        <v>13.85</v>
      </c>
      <c r="P80" s="51">
        <v>0.195704394517451</v>
      </c>
    </row>
    <row r="81" spans="1:16" x14ac:dyDescent="0.3">
      <c r="A81" s="30" t="s">
        <v>565</v>
      </c>
      <c r="B81" s="31" t="s">
        <v>198</v>
      </c>
      <c r="C81" s="31" t="s">
        <v>578</v>
      </c>
      <c r="D81" s="31" t="s">
        <v>579</v>
      </c>
      <c r="E81" s="31">
        <v>47129</v>
      </c>
      <c r="F81" s="31">
        <v>48980</v>
      </c>
      <c r="G81" s="31">
        <v>1851</v>
      </c>
      <c r="H81" s="32">
        <v>3.7790935099999999E-2</v>
      </c>
      <c r="J81" s="51" t="s">
        <v>539</v>
      </c>
      <c r="K81" s="51" t="s">
        <v>522</v>
      </c>
      <c r="L81" s="51" t="s">
        <v>78</v>
      </c>
      <c r="M81" s="51">
        <v>22.91</v>
      </c>
      <c r="N81" s="51">
        <v>12.396000000000001</v>
      </c>
      <c r="O81" s="51">
        <v>10.51</v>
      </c>
      <c r="P81" s="51">
        <v>0.45875163683980802</v>
      </c>
    </row>
    <row r="82" spans="1:16" x14ac:dyDescent="0.3">
      <c r="A82" s="30" t="s">
        <v>565</v>
      </c>
      <c r="B82" s="31" t="s">
        <v>36</v>
      </c>
      <c r="C82" s="31" t="s">
        <v>580</v>
      </c>
      <c r="D82" s="31" t="s">
        <v>581</v>
      </c>
      <c r="E82" s="31">
        <v>25843</v>
      </c>
      <c r="F82" s="31">
        <v>33390</v>
      </c>
      <c r="G82" s="31">
        <v>7547</v>
      </c>
      <c r="H82" s="32">
        <v>0.22602575620000001</v>
      </c>
      <c r="J82" s="51" t="s">
        <v>541</v>
      </c>
      <c r="K82" s="51" t="s">
        <v>522</v>
      </c>
      <c r="L82" s="51" t="s">
        <v>82</v>
      </c>
      <c r="M82" s="51">
        <v>25</v>
      </c>
      <c r="N82" s="51">
        <v>13.582000000000001</v>
      </c>
      <c r="O82" s="51">
        <v>11.42</v>
      </c>
      <c r="P82" s="51">
        <v>0.45679999999999998</v>
      </c>
    </row>
    <row r="83" spans="1:16" x14ac:dyDescent="0.3">
      <c r="A83" s="30" t="s">
        <v>565</v>
      </c>
      <c r="B83" s="31" t="s">
        <v>199</v>
      </c>
      <c r="C83" s="31" t="s">
        <v>582</v>
      </c>
      <c r="D83" s="31" t="s">
        <v>583</v>
      </c>
      <c r="E83" s="31">
        <v>49204</v>
      </c>
      <c r="F83" s="31">
        <v>50950</v>
      </c>
      <c r="G83" s="31">
        <v>1746</v>
      </c>
      <c r="H83" s="32">
        <v>3.4268891099999997E-2</v>
      </c>
      <c r="J83" s="51" t="s">
        <v>543</v>
      </c>
      <c r="K83" s="51" t="s">
        <v>522</v>
      </c>
      <c r="L83" s="51" t="s">
        <v>83</v>
      </c>
      <c r="M83" s="51">
        <v>56.43</v>
      </c>
      <c r="N83" s="51">
        <v>46.755000000000003</v>
      </c>
      <c r="O83" s="51">
        <v>9.68</v>
      </c>
      <c r="P83" s="51">
        <v>0.17153996101364499</v>
      </c>
    </row>
    <row r="84" spans="1:16" x14ac:dyDescent="0.3">
      <c r="A84" s="30" t="s">
        <v>565</v>
      </c>
      <c r="B84" s="31" t="s">
        <v>200</v>
      </c>
      <c r="C84" s="31" t="s">
        <v>584</v>
      </c>
      <c r="D84" s="31" t="s">
        <v>585</v>
      </c>
      <c r="E84" s="31">
        <v>37898</v>
      </c>
      <c r="F84" s="31">
        <v>41100</v>
      </c>
      <c r="G84" s="31">
        <v>3202</v>
      </c>
      <c r="H84" s="32">
        <v>7.7907542600000004E-2</v>
      </c>
      <c r="J84" s="51" t="s">
        <v>545</v>
      </c>
      <c r="K84" s="51" t="s">
        <v>522</v>
      </c>
      <c r="L84" s="51" t="s">
        <v>85</v>
      </c>
      <c r="M84" s="51">
        <v>37.42</v>
      </c>
      <c r="N84" s="51">
        <v>27.481000000000002</v>
      </c>
      <c r="O84" s="51">
        <v>9.94</v>
      </c>
      <c r="P84" s="51">
        <v>0.26563335114911801</v>
      </c>
    </row>
    <row r="85" spans="1:16" x14ac:dyDescent="0.3">
      <c r="A85" s="30" t="s">
        <v>565</v>
      </c>
      <c r="B85" s="31" t="s">
        <v>201</v>
      </c>
      <c r="C85" s="31" t="s">
        <v>586</v>
      </c>
      <c r="D85" s="31" t="s">
        <v>587</v>
      </c>
      <c r="E85" s="31">
        <v>42367</v>
      </c>
      <c r="F85" s="31">
        <v>44620</v>
      </c>
      <c r="G85" s="31">
        <v>2253</v>
      </c>
      <c r="H85" s="32">
        <v>5.0493052400000002E-2</v>
      </c>
      <c r="J85" s="51" t="s">
        <v>547</v>
      </c>
      <c r="K85" s="51" t="s">
        <v>522</v>
      </c>
      <c r="L85" s="51" t="s">
        <v>339</v>
      </c>
      <c r="M85" s="51">
        <v>108.09</v>
      </c>
      <c r="N85" s="51">
        <v>103.071</v>
      </c>
      <c r="O85" s="51">
        <v>5.0199999999999996</v>
      </c>
      <c r="P85" s="51">
        <v>4.6442779165510199E-2</v>
      </c>
    </row>
    <row r="86" spans="1:16" x14ac:dyDescent="0.3">
      <c r="A86" s="30" t="s">
        <v>565</v>
      </c>
      <c r="B86" s="31" t="s">
        <v>202</v>
      </c>
      <c r="C86" s="31" t="s">
        <v>588</v>
      </c>
      <c r="D86" s="31" t="s">
        <v>589</v>
      </c>
      <c r="E86" s="31">
        <v>36642</v>
      </c>
      <c r="F86" s="31">
        <v>41150</v>
      </c>
      <c r="G86" s="31">
        <v>4508</v>
      </c>
      <c r="H86" s="32">
        <v>0.1095504253</v>
      </c>
      <c r="J86" s="51" t="s">
        <v>549</v>
      </c>
      <c r="K86" s="51" t="s">
        <v>522</v>
      </c>
      <c r="L86" s="51" t="s">
        <v>340</v>
      </c>
      <c r="M86" s="51">
        <v>133.13</v>
      </c>
      <c r="N86" s="51">
        <v>127.01600000000001</v>
      </c>
      <c r="O86" s="51">
        <v>6.11</v>
      </c>
      <c r="P86" s="51">
        <v>4.5894989859535801E-2</v>
      </c>
    </row>
    <row r="87" spans="1:16" x14ac:dyDescent="0.3">
      <c r="A87" s="30" t="s">
        <v>565</v>
      </c>
      <c r="B87" s="31" t="s">
        <v>265</v>
      </c>
      <c r="C87" s="31" t="s">
        <v>590</v>
      </c>
      <c r="D87" s="31" t="s">
        <v>591</v>
      </c>
      <c r="E87" s="31">
        <v>39161</v>
      </c>
      <c r="F87" s="31">
        <v>40350</v>
      </c>
      <c r="G87" s="31">
        <v>1189</v>
      </c>
      <c r="H87" s="32">
        <v>2.9467162299999999E-2</v>
      </c>
      <c r="J87" s="51" t="s">
        <v>551</v>
      </c>
      <c r="K87" s="51" t="s">
        <v>522</v>
      </c>
      <c r="L87" s="51" t="s">
        <v>341</v>
      </c>
      <c r="M87" s="51">
        <v>115.23</v>
      </c>
      <c r="N87" s="51">
        <v>111.402</v>
      </c>
      <c r="O87" s="51">
        <v>3.83</v>
      </c>
      <c r="P87" s="51">
        <v>3.3237872081923102E-2</v>
      </c>
    </row>
    <row r="88" spans="1:16" x14ac:dyDescent="0.3">
      <c r="A88" s="30" t="s">
        <v>565</v>
      </c>
      <c r="B88" s="31" t="s">
        <v>266</v>
      </c>
      <c r="C88" s="31" t="s">
        <v>592</v>
      </c>
      <c r="D88" s="31" t="s">
        <v>593</v>
      </c>
      <c r="E88" s="31">
        <v>68242</v>
      </c>
      <c r="F88" s="31">
        <v>71370</v>
      </c>
      <c r="G88" s="31">
        <v>3128</v>
      </c>
      <c r="H88" s="32">
        <v>4.3827938900000002E-2</v>
      </c>
      <c r="J88" s="51" t="s">
        <v>553</v>
      </c>
      <c r="K88" s="51" t="s">
        <v>522</v>
      </c>
      <c r="L88" s="51" t="s">
        <v>342</v>
      </c>
      <c r="M88" s="51">
        <v>241.45</v>
      </c>
      <c r="N88" s="51">
        <v>220.74199999999999</v>
      </c>
      <c r="O88" s="51">
        <v>20.71</v>
      </c>
      <c r="P88" s="51">
        <v>8.5773452060468006E-2</v>
      </c>
    </row>
    <row r="89" spans="1:16" x14ac:dyDescent="0.3">
      <c r="A89" s="30" t="s">
        <v>565</v>
      </c>
      <c r="B89" s="31" t="s">
        <v>50</v>
      </c>
      <c r="C89" s="31" t="s">
        <v>594</v>
      </c>
      <c r="D89" s="31" t="s">
        <v>595</v>
      </c>
      <c r="E89" s="31">
        <v>31379</v>
      </c>
      <c r="F89" s="31">
        <v>37350</v>
      </c>
      <c r="G89" s="31">
        <v>5971</v>
      </c>
      <c r="H89" s="32">
        <v>0.15986613120000001</v>
      </c>
      <c r="J89" s="51" t="s">
        <v>555</v>
      </c>
      <c r="K89" s="51" t="s">
        <v>522</v>
      </c>
      <c r="L89" s="51" t="s">
        <v>355</v>
      </c>
      <c r="M89" s="51">
        <v>212.3</v>
      </c>
      <c r="N89" s="51">
        <v>197.46299999999999</v>
      </c>
      <c r="O89" s="51">
        <v>14.84</v>
      </c>
      <c r="P89" s="51">
        <v>6.9901083372586006E-2</v>
      </c>
    </row>
    <row r="90" spans="1:16" x14ac:dyDescent="0.3">
      <c r="A90" s="30" t="s">
        <v>565</v>
      </c>
      <c r="B90" s="31" t="s">
        <v>267</v>
      </c>
      <c r="C90" s="31" t="s">
        <v>596</v>
      </c>
      <c r="D90" s="31" t="s">
        <v>597</v>
      </c>
      <c r="E90" s="31">
        <v>44279</v>
      </c>
      <c r="F90" s="31">
        <v>48140</v>
      </c>
      <c r="G90" s="31">
        <v>3861</v>
      </c>
      <c r="H90" s="32">
        <v>8.0203572900000006E-2</v>
      </c>
      <c r="J90" s="51" t="s">
        <v>557</v>
      </c>
      <c r="K90" s="51" t="s">
        <v>522</v>
      </c>
      <c r="L90" s="51" t="s">
        <v>356</v>
      </c>
      <c r="M90" s="51">
        <v>93.94</v>
      </c>
      <c r="N90" s="51">
        <v>87.346000000000004</v>
      </c>
      <c r="O90" s="51">
        <v>6.59</v>
      </c>
      <c r="P90" s="51">
        <v>7.0151160315094704E-2</v>
      </c>
    </row>
    <row r="91" spans="1:16" x14ac:dyDescent="0.3">
      <c r="A91" s="30" t="s">
        <v>565</v>
      </c>
      <c r="B91" s="31" t="s">
        <v>60</v>
      </c>
      <c r="C91" s="31" t="s">
        <v>598</v>
      </c>
      <c r="D91" s="31" t="s">
        <v>599</v>
      </c>
      <c r="E91" s="31">
        <v>17981</v>
      </c>
      <c r="F91" s="31">
        <v>22460</v>
      </c>
      <c r="G91" s="31">
        <v>4479</v>
      </c>
      <c r="H91" s="32">
        <v>0.19942119320000001</v>
      </c>
      <c r="J91" s="51" t="s">
        <v>559</v>
      </c>
      <c r="K91" s="51" t="s">
        <v>522</v>
      </c>
      <c r="L91" s="51" t="s">
        <v>357</v>
      </c>
      <c r="M91" s="51">
        <v>182.67</v>
      </c>
      <c r="N91" s="51">
        <v>173.17699999999999</v>
      </c>
      <c r="O91" s="51">
        <v>9.49</v>
      </c>
      <c r="P91" s="51">
        <v>5.1951606722505102E-2</v>
      </c>
    </row>
    <row r="92" spans="1:16" x14ac:dyDescent="0.3">
      <c r="A92" s="30" t="s">
        <v>565</v>
      </c>
      <c r="B92" s="31" t="s">
        <v>73</v>
      </c>
      <c r="C92" s="31" t="s">
        <v>600</v>
      </c>
      <c r="D92" s="31" t="s">
        <v>601</v>
      </c>
      <c r="E92" s="31">
        <v>36214</v>
      </c>
      <c r="F92" s="31">
        <v>41850</v>
      </c>
      <c r="G92" s="31">
        <v>5636</v>
      </c>
      <c r="H92" s="32">
        <v>0.13467144559999999</v>
      </c>
      <c r="J92" s="51" t="s">
        <v>561</v>
      </c>
      <c r="K92" s="51" t="s">
        <v>522</v>
      </c>
      <c r="L92" s="51" t="s">
        <v>358</v>
      </c>
      <c r="M92" s="51">
        <v>343.71</v>
      </c>
      <c r="N92" s="51">
        <v>304.97399999999999</v>
      </c>
      <c r="O92" s="51">
        <v>38.74</v>
      </c>
      <c r="P92" s="51">
        <v>0.112711297314597</v>
      </c>
    </row>
    <row r="93" spans="1:16" x14ac:dyDescent="0.3">
      <c r="A93" s="30" t="s">
        <v>565</v>
      </c>
      <c r="B93" s="31" t="s">
        <v>268</v>
      </c>
      <c r="C93" s="31" t="s">
        <v>602</v>
      </c>
      <c r="D93" s="31" t="s">
        <v>603</v>
      </c>
      <c r="E93" s="31">
        <v>22374</v>
      </c>
      <c r="F93" s="31">
        <v>22890</v>
      </c>
      <c r="G93" s="31">
        <v>516</v>
      </c>
      <c r="H93" s="32">
        <v>2.2542594999999999E-2</v>
      </c>
      <c r="J93" s="51" t="s">
        <v>563</v>
      </c>
      <c r="K93" s="51" t="s">
        <v>522</v>
      </c>
      <c r="L93" s="51" t="s">
        <v>359</v>
      </c>
      <c r="M93" s="51">
        <v>149.78</v>
      </c>
      <c r="N93" s="51">
        <v>141.50700000000001</v>
      </c>
      <c r="O93" s="51">
        <v>8.27</v>
      </c>
      <c r="P93" s="51">
        <v>5.5214314327680598E-2</v>
      </c>
    </row>
    <row r="94" spans="1:16" x14ac:dyDescent="0.3">
      <c r="A94" s="30" t="s">
        <v>565</v>
      </c>
      <c r="B94" s="31" t="s">
        <v>26</v>
      </c>
      <c r="C94" s="31" t="s">
        <v>604</v>
      </c>
      <c r="D94" s="31" t="s">
        <v>605</v>
      </c>
      <c r="E94" s="31">
        <v>21748</v>
      </c>
      <c r="F94" s="31">
        <v>28830</v>
      </c>
      <c r="G94" s="31">
        <v>7082</v>
      </c>
      <c r="H94" s="32">
        <v>0.2456468956</v>
      </c>
      <c r="J94" s="51" t="s">
        <v>566</v>
      </c>
      <c r="K94" s="51" t="s">
        <v>565</v>
      </c>
      <c r="L94" s="51" t="s">
        <v>144</v>
      </c>
      <c r="M94" s="51">
        <v>108.13</v>
      </c>
      <c r="N94" s="51">
        <v>102.705</v>
      </c>
      <c r="O94" s="51">
        <v>5.43</v>
      </c>
      <c r="P94" s="51">
        <v>5.0217330990474401E-2</v>
      </c>
    </row>
    <row r="95" spans="1:16" x14ac:dyDescent="0.3">
      <c r="A95" s="30" t="s">
        <v>565</v>
      </c>
      <c r="B95" s="31" t="s">
        <v>42</v>
      </c>
      <c r="C95" s="31" t="s">
        <v>606</v>
      </c>
      <c r="D95" s="31" t="s">
        <v>607</v>
      </c>
      <c r="E95" s="31">
        <v>39347</v>
      </c>
      <c r="F95" s="31">
        <v>67150</v>
      </c>
      <c r="G95" s="31">
        <v>27803</v>
      </c>
      <c r="H95" s="32">
        <v>0.41404318690000003</v>
      </c>
      <c r="J95" s="51" t="s">
        <v>568</v>
      </c>
      <c r="K95" s="51" t="s">
        <v>565</v>
      </c>
      <c r="L95" s="51" t="s">
        <v>145</v>
      </c>
      <c r="M95" s="51">
        <v>132.37</v>
      </c>
      <c r="N95" s="51">
        <v>118.08799999999999</v>
      </c>
      <c r="O95" s="51">
        <v>14.28</v>
      </c>
      <c r="P95" s="51">
        <v>0.107879428873612</v>
      </c>
    </row>
    <row r="96" spans="1:16" x14ac:dyDescent="0.3">
      <c r="A96" s="30" t="s">
        <v>565</v>
      </c>
      <c r="B96" s="31" t="s">
        <v>269</v>
      </c>
      <c r="C96" s="31" t="s">
        <v>608</v>
      </c>
      <c r="D96" s="31" t="s">
        <v>609</v>
      </c>
      <c r="E96" s="31">
        <v>40784</v>
      </c>
      <c r="F96" s="31">
        <v>44430</v>
      </c>
      <c r="G96" s="31">
        <v>3646</v>
      </c>
      <c r="H96" s="32">
        <v>8.2061670000000003E-2</v>
      </c>
      <c r="J96" s="51" t="s">
        <v>570</v>
      </c>
      <c r="K96" s="51" t="s">
        <v>565</v>
      </c>
      <c r="L96" s="51" t="s">
        <v>81</v>
      </c>
      <c r="M96" s="51">
        <v>16.53</v>
      </c>
      <c r="N96" s="51">
        <v>13.217000000000001</v>
      </c>
      <c r="O96" s="51">
        <v>3.31</v>
      </c>
      <c r="P96" s="51">
        <v>0.20024198427102199</v>
      </c>
    </row>
    <row r="97" spans="1:16" x14ac:dyDescent="0.3">
      <c r="A97" s="30" t="s">
        <v>565</v>
      </c>
      <c r="B97" s="31" t="s">
        <v>69</v>
      </c>
      <c r="C97" s="31" t="s">
        <v>610</v>
      </c>
      <c r="D97" s="31" t="s">
        <v>611</v>
      </c>
      <c r="E97" s="31">
        <v>36815</v>
      </c>
      <c r="F97" s="31">
        <v>49030</v>
      </c>
      <c r="G97" s="31">
        <v>12215</v>
      </c>
      <c r="H97" s="32">
        <v>0.24913318379999999</v>
      </c>
      <c r="J97" s="51" t="s">
        <v>572</v>
      </c>
      <c r="K97" s="51" t="s">
        <v>565</v>
      </c>
      <c r="L97" s="51" t="s">
        <v>148</v>
      </c>
      <c r="M97" s="51">
        <v>134.13999999999999</v>
      </c>
      <c r="N97" s="51">
        <v>115.663</v>
      </c>
      <c r="O97" s="51">
        <v>18.48</v>
      </c>
      <c r="P97" s="51">
        <v>0.13776651259877701</v>
      </c>
    </row>
    <row r="98" spans="1:16" x14ac:dyDescent="0.3">
      <c r="A98" s="30" t="s">
        <v>565</v>
      </c>
      <c r="B98" s="31" t="s">
        <v>90</v>
      </c>
      <c r="C98" s="31" t="s">
        <v>612</v>
      </c>
      <c r="D98" s="31" t="s">
        <v>613</v>
      </c>
      <c r="E98" s="31">
        <v>28135</v>
      </c>
      <c r="F98" s="31">
        <v>39450</v>
      </c>
      <c r="G98" s="31">
        <v>11315</v>
      </c>
      <c r="H98" s="32">
        <v>0.2868187579</v>
      </c>
      <c r="J98" s="51" t="s">
        <v>1290</v>
      </c>
      <c r="K98" s="51" t="s">
        <v>565</v>
      </c>
      <c r="L98" s="51" t="s">
        <v>395</v>
      </c>
      <c r="M98" s="51">
        <v>143.21</v>
      </c>
      <c r="N98" s="51">
        <v>131.71899999999999</v>
      </c>
      <c r="O98" s="51">
        <v>11.49</v>
      </c>
      <c r="P98" s="51">
        <v>8.0231827386355703E-2</v>
      </c>
    </row>
    <row r="99" spans="1:16" x14ac:dyDescent="0.3">
      <c r="A99" s="30" t="s">
        <v>565</v>
      </c>
      <c r="B99" s="31" t="s">
        <v>91</v>
      </c>
      <c r="C99" s="31" t="s">
        <v>614</v>
      </c>
      <c r="D99" s="31" t="s">
        <v>615</v>
      </c>
      <c r="E99" s="31">
        <v>47780</v>
      </c>
      <c r="F99" s="31">
        <v>61890</v>
      </c>
      <c r="G99" s="31">
        <v>14110</v>
      </c>
      <c r="H99" s="32">
        <v>0.2279851349</v>
      </c>
      <c r="J99" s="51" t="s">
        <v>1291</v>
      </c>
      <c r="K99" s="51" t="s">
        <v>565</v>
      </c>
      <c r="L99" s="51" t="s">
        <v>109</v>
      </c>
      <c r="M99" s="51">
        <v>165.35</v>
      </c>
      <c r="N99" s="51">
        <v>141.239</v>
      </c>
      <c r="O99" s="51">
        <v>24.11</v>
      </c>
      <c r="P99" s="51">
        <v>0.14581191412156</v>
      </c>
    </row>
    <row r="100" spans="1:16" x14ac:dyDescent="0.3">
      <c r="A100" s="30" t="s">
        <v>565</v>
      </c>
      <c r="B100" s="31" t="s">
        <v>108</v>
      </c>
      <c r="C100" s="31" t="s">
        <v>616</v>
      </c>
      <c r="D100" s="31" t="s">
        <v>617</v>
      </c>
      <c r="E100" s="31">
        <v>31117</v>
      </c>
      <c r="F100" s="31">
        <v>41910</v>
      </c>
      <c r="G100" s="31">
        <v>10793</v>
      </c>
      <c r="H100" s="32">
        <v>0.25752803629999999</v>
      </c>
      <c r="J100" s="51" t="s">
        <v>574</v>
      </c>
      <c r="K100" s="51" t="s">
        <v>565</v>
      </c>
      <c r="L100" s="51" t="s">
        <v>196</v>
      </c>
      <c r="M100" s="51">
        <v>55.69</v>
      </c>
      <c r="N100" s="51">
        <v>52.070999999999998</v>
      </c>
      <c r="O100" s="51">
        <v>3.62</v>
      </c>
      <c r="P100" s="51">
        <v>6.5002693481774093E-2</v>
      </c>
    </row>
    <row r="101" spans="1:16" x14ac:dyDescent="0.3">
      <c r="A101" s="30" t="s">
        <v>565</v>
      </c>
      <c r="B101" s="31" t="s">
        <v>273</v>
      </c>
      <c r="C101" s="31" t="s">
        <v>618</v>
      </c>
      <c r="D101" s="31" t="s">
        <v>619</v>
      </c>
      <c r="E101" s="31">
        <v>27289</v>
      </c>
      <c r="F101" s="31">
        <v>27930</v>
      </c>
      <c r="G101" s="31">
        <v>641</v>
      </c>
      <c r="H101" s="32">
        <v>2.29502327E-2</v>
      </c>
      <c r="J101" s="51" t="s">
        <v>576</v>
      </c>
      <c r="K101" s="51" t="s">
        <v>565</v>
      </c>
      <c r="L101" s="51" t="s">
        <v>197</v>
      </c>
      <c r="M101" s="51">
        <v>35.020000000000003</v>
      </c>
      <c r="N101" s="51">
        <v>32.692999999999998</v>
      </c>
      <c r="O101" s="51">
        <v>2.33</v>
      </c>
      <c r="P101" s="51">
        <v>6.6533409480296998E-2</v>
      </c>
    </row>
    <row r="102" spans="1:16" x14ac:dyDescent="0.3">
      <c r="A102" s="30" t="s">
        <v>565</v>
      </c>
      <c r="B102" s="31" t="s">
        <v>274</v>
      </c>
      <c r="C102" s="31" t="s">
        <v>620</v>
      </c>
      <c r="D102" s="31" t="s">
        <v>621</v>
      </c>
      <c r="E102" s="31">
        <v>24063</v>
      </c>
      <c r="F102" s="31">
        <v>33650</v>
      </c>
      <c r="G102" s="31">
        <v>9587</v>
      </c>
      <c r="H102" s="32">
        <v>0.28490341749999998</v>
      </c>
      <c r="J102" s="51" t="s">
        <v>578</v>
      </c>
      <c r="K102" s="51" t="s">
        <v>565</v>
      </c>
      <c r="L102" s="51" t="s">
        <v>198</v>
      </c>
      <c r="M102" s="51">
        <v>48.98</v>
      </c>
      <c r="N102" s="51">
        <v>46.997999999999998</v>
      </c>
      <c r="O102" s="51">
        <v>1.98</v>
      </c>
      <c r="P102" s="51">
        <v>4.0424663127807299E-2</v>
      </c>
    </row>
    <row r="103" spans="1:16" x14ac:dyDescent="0.3">
      <c r="A103" s="30" t="s">
        <v>565</v>
      </c>
      <c r="B103" s="31" t="s">
        <v>275</v>
      </c>
      <c r="C103" s="31" t="s">
        <v>622</v>
      </c>
      <c r="D103" s="31" t="s">
        <v>623</v>
      </c>
      <c r="E103" s="31">
        <v>32582</v>
      </c>
      <c r="F103" s="31">
        <v>38520</v>
      </c>
      <c r="G103" s="31">
        <v>5938</v>
      </c>
      <c r="H103" s="32">
        <v>0.15415368639999999</v>
      </c>
      <c r="J103" s="51" t="s">
        <v>580</v>
      </c>
      <c r="K103" s="51" t="s">
        <v>565</v>
      </c>
      <c r="L103" s="51" t="s">
        <v>36</v>
      </c>
      <c r="M103" s="51">
        <v>33.39</v>
      </c>
      <c r="N103" s="51">
        <v>25.77</v>
      </c>
      <c r="O103" s="51">
        <v>7.62</v>
      </c>
      <c r="P103" s="51">
        <v>0.22821203953279401</v>
      </c>
    </row>
    <row r="104" spans="1:16" x14ac:dyDescent="0.3">
      <c r="A104" s="30" t="s">
        <v>565</v>
      </c>
      <c r="B104" s="31" t="s">
        <v>276</v>
      </c>
      <c r="C104" s="31" t="s">
        <v>624</v>
      </c>
      <c r="D104" s="31" t="s">
        <v>625</v>
      </c>
      <c r="E104" s="31">
        <v>39494</v>
      </c>
      <c r="F104" s="31">
        <v>42880</v>
      </c>
      <c r="G104" s="31">
        <v>3386</v>
      </c>
      <c r="H104" s="32">
        <v>7.8964552199999996E-2</v>
      </c>
      <c r="J104" s="51" t="s">
        <v>582</v>
      </c>
      <c r="K104" s="51" t="s">
        <v>565</v>
      </c>
      <c r="L104" s="51" t="s">
        <v>199</v>
      </c>
      <c r="M104" s="51">
        <v>50.95</v>
      </c>
      <c r="N104" s="51">
        <v>49.085000000000001</v>
      </c>
      <c r="O104" s="51">
        <v>1.87</v>
      </c>
      <c r="P104" s="51">
        <v>3.6702649656525997E-2</v>
      </c>
    </row>
    <row r="105" spans="1:16" x14ac:dyDescent="0.3">
      <c r="A105" s="30" t="s">
        <v>565</v>
      </c>
      <c r="B105" s="31" t="s">
        <v>277</v>
      </c>
      <c r="C105" s="31" t="s">
        <v>626</v>
      </c>
      <c r="D105" s="31" t="s">
        <v>627</v>
      </c>
      <c r="E105" s="31">
        <v>88997</v>
      </c>
      <c r="F105" s="31">
        <v>94390</v>
      </c>
      <c r="G105" s="31">
        <v>5393</v>
      </c>
      <c r="H105" s="32">
        <v>5.7135289800000003E-2</v>
      </c>
      <c r="J105" s="51" t="s">
        <v>584</v>
      </c>
      <c r="K105" s="51" t="s">
        <v>565</v>
      </c>
      <c r="L105" s="51" t="s">
        <v>200</v>
      </c>
      <c r="M105" s="51">
        <v>41.1</v>
      </c>
      <c r="N105" s="51">
        <v>37.768999999999998</v>
      </c>
      <c r="O105" s="51">
        <v>3.33</v>
      </c>
      <c r="P105" s="51">
        <v>8.1021897810218999E-2</v>
      </c>
    </row>
    <row r="106" spans="1:16" x14ac:dyDescent="0.3">
      <c r="A106" s="30" t="s">
        <v>565</v>
      </c>
      <c r="B106" s="31" t="s">
        <v>278</v>
      </c>
      <c r="C106" s="31" t="s">
        <v>628</v>
      </c>
      <c r="D106" s="31" t="s">
        <v>629</v>
      </c>
      <c r="E106" s="31">
        <v>28334</v>
      </c>
      <c r="F106" s="31">
        <v>37310</v>
      </c>
      <c r="G106" s="31">
        <v>8976</v>
      </c>
      <c r="H106" s="32">
        <v>0.24057893329999999</v>
      </c>
      <c r="J106" s="51" t="s">
        <v>586</v>
      </c>
      <c r="K106" s="51" t="s">
        <v>565</v>
      </c>
      <c r="L106" s="51" t="s">
        <v>201</v>
      </c>
      <c r="M106" s="51">
        <v>44.62</v>
      </c>
      <c r="N106" s="51">
        <v>42.305999999999997</v>
      </c>
      <c r="O106" s="51">
        <v>2.31</v>
      </c>
      <c r="P106" s="51">
        <v>5.1770506499327698E-2</v>
      </c>
    </row>
    <row r="107" spans="1:16" x14ac:dyDescent="0.3">
      <c r="A107" s="30" t="s">
        <v>565</v>
      </c>
      <c r="B107" s="31" t="s">
        <v>279</v>
      </c>
      <c r="C107" s="31" t="s">
        <v>630</v>
      </c>
      <c r="D107" s="31" t="s">
        <v>631</v>
      </c>
      <c r="E107" s="31">
        <v>32435</v>
      </c>
      <c r="F107" s="31">
        <v>33880</v>
      </c>
      <c r="G107" s="31">
        <v>1445</v>
      </c>
      <c r="H107" s="32">
        <v>4.2650531300000002E-2</v>
      </c>
      <c r="J107" s="51" t="s">
        <v>588</v>
      </c>
      <c r="K107" s="51" t="s">
        <v>565</v>
      </c>
      <c r="L107" s="51" t="s">
        <v>202</v>
      </c>
      <c r="M107" s="51">
        <v>41.15</v>
      </c>
      <c r="N107" s="51">
        <v>36.609000000000002</v>
      </c>
      <c r="O107" s="51">
        <v>4.54</v>
      </c>
      <c r="P107" s="51">
        <v>0.110328068043742</v>
      </c>
    </row>
    <row r="108" spans="1:16" x14ac:dyDescent="0.3">
      <c r="A108" s="30" t="s">
        <v>565</v>
      </c>
      <c r="B108" s="31" t="s">
        <v>280</v>
      </c>
      <c r="C108" s="31" t="s">
        <v>632</v>
      </c>
      <c r="D108" s="31" t="s">
        <v>633</v>
      </c>
      <c r="E108" s="31">
        <v>52544</v>
      </c>
      <c r="F108" s="31">
        <v>54280</v>
      </c>
      <c r="G108" s="31">
        <v>1736</v>
      </c>
      <c r="H108" s="32">
        <v>3.1982313900000003E-2</v>
      </c>
      <c r="J108" s="51" t="s">
        <v>590</v>
      </c>
      <c r="K108" s="51" t="s">
        <v>565</v>
      </c>
      <c r="L108" s="51" t="s">
        <v>265</v>
      </c>
      <c r="M108" s="51">
        <v>40.35</v>
      </c>
      <c r="N108" s="51">
        <v>39.109000000000002</v>
      </c>
      <c r="O108" s="51">
        <v>1.24</v>
      </c>
      <c r="P108" s="51">
        <v>3.0731102850062E-2</v>
      </c>
    </row>
    <row r="109" spans="1:16" x14ac:dyDescent="0.3">
      <c r="A109" s="30" t="s">
        <v>565</v>
      </c>
      <c r="B109" s="31" t="s">
        <v>281</v>
      </c>
      <c r="C109" s="31" t="s">
        <v>634</v>
      </c>
      <c r="D109" s="31" t="s">
        <v>635</v>
      </c>
      <c r="E109" s="31">
        <v>41283</v>
      </c>
      <c r="F109" s="31">
        <v>51100</v>
      </c>
      <c r="G109" s="31">
        <v>9817</v>
      </c>
      <c r="H109" s="32">
        <v>0.19211350290000001</v>
      </c>
      <c r="J109" s="51" t="s">
        <v>592</v>
      </c>
      <c r="K109" s="51" t="s">
        <v>565</v>
      </c>
      <c r="L109" s="51" t="s">
        <v>266</v>
      </c>
      <c r="M109" s="51">
        <v>71.37</v>
      </c>
      <c r="N109" s="51">
        <v>68.058000000000007</v>
      </c>
      <c r="O109" s="51">
        <v>3.31</v>
      </c>
      <c r="P109" s="51">
        <v>4.6378029984587399E-2</v>
      </c>
    </row>
    <row r="110" spans="1:16" x14ac:dyDescent="0.3">
      <c r="A110" s="30" t="s">
        <v>565</v>
      </c>
      <c r="B110" s="31" t="s">
        <v>282</v>
      </c>
      <c r="C110" s="31" t="s">
        <v>636</v>
      </c>
      <c r="D110" s="31" t="s">
        <v>637</v>
      </c>
      <c r="E110" s="31">
        <v>47590</v>
      </c>
      <c r="F110" s="31">
        <v>49600</v>
      </c>
      <c r="G110" s="31">
        <v>2010</v>
      </c>
      <c r="H110" s="32">
        <v>4.05241935E-2</v>
      </c>
      <c r="J110" s="51" t="s">
        <v>594</v>
      </c>
      <c r="K110" s="51" t="s">
        <v>565</v>
      </c>
      <c r="L110" s="51" t="s">
        <v>50</v>
      </c>
      <c r="M110" s="51">
        <v>37.35</v>
      </c>
      <c r="N110" s="51">
        <v>31.295999999999999</v>
      </c>
      <c r="O110" s="51">
        <v>6.05</v>
      </c>
      <c r="P110" s="51">
        <v>0.161981258366801</v>
      </c>
    </row>
    <row r="111" spans="1:16" x14ac:dyDescent="0.3">
      <c r="A111" s="30" t="s">
        <v>565</v>
      </c>
      <c r="B111" s="31" t="s">
        <v>283</v>
      </c>
      <c r="C111" s="31" t="s">
        <v>638</v>
      </c>
      <c r="D111" s="31" t="s">
        <v>639</v>
      </c>
      <c r="E111" s="31">
        <v>48567</v>
      </c>
      <c r="F111" s="31">
        <v>51860</v>
      </c>
      <c r="G111" s="31">
        <v>3293</v>
      </c>
      <c r="H111" s="32">
        <v>6.3497878899999999E-2</v>
      </c>
      <c r="J111" s="51" t="s">
        <v>596</v>
      </c>
      <c r="K111" s="51" t="s">
        <v>565</v>
      </c>
      <c r="L111" s="51" t="s">
        <v>267</v>
      </c>
      <c r="M111" s="51">
        <v>48.14</v>
      </c>
      <c r="N111" s="51">
        <v>44.183</v>
      </c>
      <c r="O111" s="51">
        <v>3.96</v>
      </c>
      <c r="P111" s="51">
        <v>8.2260074781886197E-2</v>
      </c>
    </row>
    <row r="112" spans="1:16" x14ac:dyDescent="0.3">
      <c r="A112" s="30" t="s">
        <v>565</v>
      </c>
      <c r="B112" s="31" t="s">
        <v>284</v>
      </c>
      <c r="C112" s="31" t="s">
        <v>640</v>
      </c>
      <c r="D112" s="31" t="s">
        <v>641</v>
      </c>
      <c r="E112" s="31">
        <v>46448</v>
      </c>
      <c r="F112" s="31">
        <v>48270</v>
      </c>
      <c r="G112" s="31">
        <v>1822</v>
      </c>
      <c r="H112" s="32">
        <v>3.7746012000000002E-2</v>
      </c>
      <c r="J112" s="51" t="s">
        <v>598</v>
      </c>
      <c r="K112" s="51" t="s">
        <v>565</v>
      </c>
      <c r="L112" s="51" t="s">
        <v>60</v>
      </c>
      <c r="M112" s="51">
        <v>22.46</v>
      </c>
      <c r="N112" s="51">
        <v>17.942</v>
      </c>
      <c r="O112" s="51">
        <v>4.5199999999999996</v>
      </c>
      <c r="P112" s="51">
        <v>0.20124666073018699</v>
      </c>
    </row>
    <row r="113" spans="1:16" x14ac:dyDescent="0.3">
      <c r="A113" s="30" t="s">
        <v>565</v>
      </c>
      <c r="B113" s="31" t="s">
        <v>66</v>
      </c>
      <c r="C113" s="31" t="s">
        <v>642</v>
      </c>
      <c r="D113" s="31" t="s">
        <v>643</v>
      </c>
      <c r="E113" s="31">
        <v>44115</v>
      </c>
      <c r="F113" s="31">
        <v>52320</v>
      </c>
      <c r="G113" s="31">
        <v>8205</v>
      </c>
      <c r="H113" s="32">
        <v>0.15682339449999999</v>
      </c>
      <c r="J113" s="51" t="s">
        <v>600</v>
      </c>
      <c r="K113" s="51" t="s">
        <v>565</v>
      </c>
      <c r="L113" s="51" t="s">
        <v>73</v>
      </c>
      <c r="M113" s="51">
        <v>41.85</v>
      </c>
      <c r="N113" s="51">
        <v>36.140999999999998</v>
      </c>
      <c r="O113" s="51">
        <v>5.71</v>
      </c>
      <c r="P113" s="51">
        <v>0.13643966547192399</v>
      </c>
    </row>
    <row r="114" spans="1:16" x14ac:dyDescent="0.3">
      <c r="A114" s="30" t="s">
        <v>565</v>
      </c>
      <c r="B114" s="31" t="s">
        <v>285</v>
      </c>
      <c r="C114" s="31" t="s">
        <v>644</v>
      </c>
      <c r="D114" s="31" t="s">
        <v>645</v>
      </c>
      <c r="E114" s="31">
        <v>44158</v>
      </c>
      <c r="F114" s="31">
        <v>48300</v>
      </c>
      <c r="G114" s="31">
        <v>4142</v>
      </c>
      <c r="H114" s="32">
        <v>8.5755693600000002E-2</v>
      </c>
      <c r="J114" s="51" t="s">
        <v>602</v>
      </c>
      <c r="K114" s="51" t="s">
        <v>565</v>
      </c>
      <c r="L114" s="51" t="s">
        <v>268</v>
      </c>
      <c r="M114" s="51">
        <v>22.89</v>
      </c>
      <c r="N114" s="51">
        <v>22.28</v>
      </c>
      <c r="O114" s="51">
        <v>0.61</v>
      </c>
      <c r="P114" s="51">
        <v>2.6649191786806501E-2</v>
      </c>
    </row>
    <row r="115" spans="1:16" x14ac:dyDescent="0.3">
      <c r="A115" s="30" t="s">
        <v>399</v>
      </c>
      <c r="B115" s="31" t="s">
        <v>52</v>
      </c>
      <c r="C115" s="31" t="s">
        <v>646</v>
      </c>
      <c r="D115" s="31" t="s">
        <v>647</v>
      </c>
      <c r="E115" s="31">
        <v>50667</v>
      </c>
      <c r="F115" s="31">
        <v>83330</v>
      </c>
      <c r="G115" s="31">
        <v>32663</v>
      </c>
      <c r="H115" s="32">
        <v>0.39197167890000001</v>
      </c>
      <c r="J115" s="51" t="s">
        <v>604</v>
      </c>
      <c r="K115" s="51" t="s">
        <v>565</v>
      </c>
      <c r="L115" s="51" t="s">
        <v>26</v>
      </c>
      <c r="M115" s="51">
        <v>28.83</v>
      </c>
      <c r="N115" s="51">
        <v>21.693000000000001</v>
      </c>
      <c r="O115" s="51">
        <v>7.14</v>
      </c>
      <c r="P115" s="51">
        <v>0.247658688865765</v>
      </c>
    </row>
    <row r="116" spans="1:16" x14ac:dyDescent="0.3">
      <c r="A116" s="30" t="s">
        <v>399</v>
      </c>
      <c r="B116" s="31" t="s">
        <v>151</v>
      </c>
      <c r="C116" s="31" t="s">
        <v>648</v>
      </c>
      <c r="D116" s="31" t="s">
        <v>649</v>
      </c>
      <c r="E116" s="31">
        <v>68341</v>
      </c>
      <c r="F116" s="31">
        <v>72020</v>
      </c>
      <c r="G116" s="31">
        <v>3679</v>
      </c>
      <c r="H116" s="32">
        <v>5.10830325E-2</v>
      </c>
      <c r="J116" s="51" t="s">
        <v>606</v>
      </c>
      <c r="K116" s="51" t="s">
        <v>565</v>
      </c>
      <c r="L116" s="51" t="s">
        <v>42</v>
      </c>
      <c r="M116" s="51">
        <v>67.150000000000006</v>
      </c>
      <c r="N116" s="51">
        <v>39.218000000000004</v>
      </c>
      <c r="O116" s="51">
        <v>27.93</v>
      </c>
      <c r="P116" s="51">
        <v>0.41593447505584502</v>
      </c>
    </row>
    <row r="117" spans="1:16" x14ac:dyDescent="0.3">
      <c r="A117" s="30" t="s">
        <v>399</v>
      </c>
      <c r="B117" s="31" t="s">
        <v>153</v>
      </c>
      <c r="C117" s="31" t="s">
        <v>650</v>
      </c>
      <c r="D117" s="31" t="s">
        <v>651</v>
      </c>
      <c r="E117" s="31">
        <v>108959</v>
      </c>
      <c r="F117" s="31">
        <v>114150</v>
      </c>
      <c r="G117" s="31">
        <v>5191</v>
      </c>
      <c r="H117" s="32">
        <v>4.5475251899999999E-2</v>
      </c>
      <c r="J117" s="51" t="s">
        <v>608</v>
      </c>
      <c r="K117" s="51" t="s">
        <v>565</v>
      </c>
      <c r="L117" s="51" t="s">
        <v>269</v>
      </c>
      <c r="M117" s="51">
        <v>44.43</v>
      </c>
      <c r="N117" s="51">
        <v>40.665999999999997</v>
      </c>
      <c r="O117" s="51">
        <v>3.76</v>
      </c>
      <c r="P117" s="51">
        <v>8.4627503938780102E-2</v>
      </c>
    </row>
    <row r="118" spans="1:16" x14ac:dyDescent="0.3">
      <c r="A118" s="30" t="s">
        <v>399</v>
      </c>
      <c r="B118" s="31" t="s">
        <v>86</v>
      </c>
      <c r="C118" s="31" t="s">
        <v>652</v>
      </c>
      <c r="D118" s="31" t="s">
        <v>653</v>
      </c>
      <c r="E118" s="31">
        <v>89402</v>
      </c>
      <c r="F118" s="31">
        <v>137290</v>
      </c>
      <c r="G118" s="31">
        <v>47888</v>
      </c>
      <c r="H118" s="32">
        <v>0.3488090902</v>
      </c>
      <c r="J118" s="51" t="s">
        <v>610</v>
      </c>
      <c r="K118" s="51" t="s">
        <v>565</v>
      </c>
      <c r="L118" s="51" t="s">
        <v>69</v>
      </c>
      <c r="M118" s="51">
        <v>49.03</v>
      </c>
      <c r="N118" s="51">
        <v>36.76</v>
      </c>
      <c r="O118" s="51">
        <v>12.27</v>
      </c>
      <c r="P118" s="51">
        <v>0.25025494595145797</v>
      </c>
    </row>
    <row r="119" spans="1:16" x14ac:dyDescent="0.3">
      <c r="A119" s="30" t="s">
        <v>399</v>
      </c>
      <c r="B119" s="31" t="s">
        <v>290</v>
      </c>
      <c r="C119" s="31" t="s">
        <v>654</v>
      </c>
      <c r="D119" s="31" t="s">
        <v>655</v>
      </c>
      <c r="E119" s="31">
        <v>39639</v>
      </c>
      <c r="F119" s="31">
        <v>42200</v>
      </c>
      <c r="G119" s="31">
        <v>2561</v>
      </c>
      <c r="H119" s="32">
        <v>6.0687203799999999E-2</v>
      </c>
      <c r="J119" s="51" t="s">
        <v>612</v>
      </c>
      <c r="K119" s="51" t="s">
        <v>565</v>
      </c>
      <c r="L119" s="51" t="s">
        <v>90</v>
      </c>
      <c r="M119" s="51">
        <v>39.450000000000003</v>
      </c>
      <c r="N119" s="51">
        <v>28.076000000000001</v>
      </c>
      <c r="O119" s="51">
        <v>11.37</v>
      </c>
      <c r="P119" s="51">
        <v>0.28821292775665402</v>
      </c>
    </row>
    <row r="120" spans="1:16" x14ac:dyDescent="0.3">
      <c r="A120" s="30" t="s">
        <v>399</v>
      </c>
      <c r="B120" s="31" t="s">
        <v>291</v>
      </c>
      <c r="C120" s="31" t="s">
        <v>656</v>
      </c>
      <c r="D120" s="31" t="s">
        <v>657</v>
      </c>
      <c r="E120" s="31">
        <v>42580</v>
      </c>
      <c r="F120" s="31">
        <v>49730</v>
      </c>
      <c r="G120" s="31">
        <v>7150</v>
      </c>
      <c r="H120" s="32">
        <v>0.14377639249999999</v>
      </c>
      <c r="J120" s="51" t="s">
        <v>614</v>
      </c>
      <c r="K120" s="51" t="s">
        <v>565</v>
      </c>
      <c r="L120" s="51" t="s">
        <v>91</v>
      </c>
      <c r="M120" s="51">
        <v>61.89</v>
      </c>
      <c r="N120" s="51">
        <v>47.655999999999999</v>
      </c>
      <c r="O120" s="51">
        <v>14.23</v>
      </c>
      <c r="P120" s="51">
        <v>0.229924058814025</v>
      </c>
    </row>
    <row r="121" spans="1:16" x14ac:dyDescent="0.3">
      <c r="A121" s="30" t="s">
        <v>399</v>
      </c>
      <c r="B121" s="31" t="s">
        <v>57</v>
      </c>
      <c r="C121" s="31" t="s">
        <v>658</v>
      </c>
      <c r="D121" s="31" t="s">
        <v>659</v>
      </c>
      <c r="E121" s="31">
        <v>38955</v>
      </c>
      <c r="F121" s="31">
        <v>43840</v>
      </c>
      <c r="G121" s="31">
        <v>4885</v>
      </c>
      <c r="H121" s="32">
        <v>0.1114279197</v>
      </c>
      <c r="J121" s="51" t="s">
        <v>616</v>
      </c>
      <c r="K121" s="51" t="s">
        <v>565</v>
      </c>
      <c r="L121" s="51" t="s">
        <v>108</v>
      </c>
      <c r="M121" s="51">
        <v>41.91</v>
      </c>
      <c r="N121" s="51">
        <v>31.036000000000001</v>
      </c>
      <c r="O121" s="51">
        <v>10.87</v>
      </c>
      <c r="P121" s="51">
        <v>0.25936530660940099</v>
      </c>
    </row>
    <row r="122" spans="1:16" x14ac:dyDescent="0.3">
      <c r="A122" s="30" t="s">
        <v>399</v>
      </c>
      <c r="B122" s="31" t="s">
        <v>292</v>
      </c>
      <c r="C122" s="31" t="s">
        <v>660</v>
      </c>
      <c r="D122" s="31" t="s">
        <v>661</v>
      </c>
      <c r="E122" s="31">
        <v>50805</v>
      </c>
      <c r="F122" s="31">
        <v>55280</v>
      </c>
      <c r="G122" s="31">
        <v>4475</v>
      </c>
      <c r="H122" s="32">
        <v>8.0951519499999999E-2</v>
      </c>
      <c r="J122" s="51" t="s">
        <v>632</v>
      </c>
      <c r="K122" s="51" t="s">
        <v>565</v>
      </c>
      <c r="L122" s="51" t="s">
        <v>280</v>
      </c>
      <c r="M122" s="51">
        <v>54.28</v>
      </c>
      <c r="N122" s="51">
        <v>52.447000000000003</v>
      </c>
      <c r="O122" s="51">
        <v>1.83</v>
      </c>
      <c r="P122" s="51">
        <v>3.3714075165806899E-2</v>
      </c>
    </row>
    <row r="123" spans="1:16" x14ac:dyDescent="0.3">
      <c r="A123" s="30" t="s">
        <v>399</v>
      </c>
      <c r="B123" s="31" t="s">
        <v>293</v>
      </c>
      <c r="C123" s="31" t="s">
        <v>662</v>
      </c>
      <c r="D123" s="31" t="s">
        <v>663</v>
      </c>
      <c r="E123" s="31">
        <v>40636</v>
      </c>
      <c r="F123" s="31">
        <v>46320</v>
      </c>
      <c r="G123" s="31">
        <v>5684</v>
      </c>
      <c r="H123" s="32">
        <v>0.12271157169999999</v>
      </c>
      <c r="J123" s="51" t="s">
        <v>634</v>
      </c>
      <c r="K123" s="51" t="s">
        <v>565</v>
      </c>
      <c r="L123" s="51" t="s">
        <v>281</v>
      </c>
      <c r="M123" s="51">
        <v>51.1</v>
      </c>
      <c r="N123" s="51">
        <v>41.206000000000003</v>
      </c>
      <c r="O123" s="51">
        <v>9.89</v>
      </c>
      <c r="P123" s="51">
        <v>0.19354207436399201</v>
      </c>
    </row>
    <row r="124" spans="1:16" x14ac:dyDescent="0.3">
      <c r="A124" s="30" t="s">
        <v>399</v>
      </c>
      <c r="B124" s="31" t="s">
        <v>96</v>
      </c>
      <c r="C124" s="31" t="s">
        <v>664</v>
      </c>
      <c r="D124" s="31" t="s">
        <v>665</v>
      </c>
      <c r="E124" s="31">
        <v>48233</v>
      </c>
      <c r="F124" s="31">
        <v>57290</v>
      </c>
      <c r="G124" s="31">
        <v>9057</v>
      </c>
      <c r="H124" s="32">
        <v>0.1580904172</v>
      </c>
      <c r="J124" s="51" t="s">
        <v>636</v>
      </c>
      <c r="K124" s="51" t="s">
        <v>565</v>
      </c>
      <c r="L124" s="51" t="s">
        <v>282</v>
      </c>
      <c r="M124" s="51">
        <v>49.6</v>
      </c>
      <c r="N124" s="51">
        <v>47.488</v>
      </c>
      <c r="O124" s="51">
        <v>2.11</v>
      </c>
      <c r="P124" s="51">
        <v>4.2540322580645197E-2</v>
      </c>
    </row>
    <row r="125" spans="1:16" x14ac:dyDescent="0.3">
      <c r="A125" s="30" t="s">
        <v>399</v>
      </c>
      <c r="B125" s="31" t="s">
        <v>294</v>
      </c>
      <c r="C125" s="31" t="s">
        <v>666</v>
      </c>
      <c r="D125" s="31" t="s">
        <v>667</v>
      </c>
      <c r="E125" s="31">
        <v>35858</v>
      </c>
      <c r="F125" s="31">
        <v>43470</v>
      </c>
      <c r="G125" s="31">
        <v>7612</v>
      </c>
      <c r="H125" s="32">
        <v>0.17510927079999999</v>
      </c>
      <c r="J125" s="51" t="s">
        <v>638</v>
      </c>
      <c r="K125" s="51" t="s">
        <v>565</v>
      </c>
      <c r="L125" s="51" t="s">
        <v>283</v>
      </c>
      <c r="M125" s="51">
        <v>51.86</v>
      </c>
      <c r="N125" s="51">
        <v>48.506999999999998</v>
      </c>
      <c r="O125" s="51">
        <v>3.35</v>
      </c>
      <c r="P125" s="51">
        <v>6.4596991901272702E-2</v>
      </c>
    </row>
    <row r="126" spans="1:16" x14ac:dyDescent="0.3">
      <c r="A126" s="30" t="s">
        <v>399</v>
      </c>
      <c r="B126" s="31" t="s">
        <v>295</v>
      </c>
      <c r="C126" s="31" t="s">
        <v>668</v>
      </c>
      <c r="D126" s="31" t="s">
        <v>669</v>
      </c>
      <c r="E126" s="31">
        <v>29939</v>
      </c>
      <c r="F126" s="31">
        <v>32090</v>
      </c>
      <c r="G126" s="31">
        <v>2151</v>
      </c>
      <c r="H126" s="32">
        <v>6.7030227499999998E-2</v>
      </c>
      <c r="J126" s="51" t="s">
        <v>640</v>
      </c>
      <c r="K126" s="51" t="s">
        <v>565</v>
      </c>
      <c r="L126" s="51" t="s">
        <v>284</v>
      </c>
      <c r="M126" s="51">
        <v>48.27</v>
      </c>
      <c r="N126" s="51">
        <v>46.356000000000002</v>
      </c>
      <c r="O126" s="51">
        <v>1.91</v>
      </c>
      <c r="P126" s="51">
        <v>3.9569090532421802E-2</v>
      </c>
    </row>
    <row r="127" spans="1:16" x14ac:dyDescent="0.3">
      <c r="A127" s="30" t="s">
        <v>399</v>
      </c>
      <c r="B127" s="31" t="s">
        <v>312</v>
      </c>
      <c r="C127" s="31" t="s">
        <v>670</v>
      </c>
      <c r="D127" s="31" t="s">
        <v>671</v>
      </c>
      <c r="E127" s="31">
        <v>23564</v>
      </c>
      <c r="F127" s="31">
        <v>27340</v>
      </c>
      <c r="G127" s="31">
        <v>3776</v>
      </c>
      <c r="H127" s="32">
        <v>0.13811265540000001</v>
      </c>
      <c r="J127" s="51" t="s">
        <v>642</v>
      </c>
      <c r="K127" s="51" t="s">
        <v>565</v>
      </c>
      <c r="L127" s="51" t="s">
        <v>66</v>
      </c>
      <c r="M127" s="51">
        <v>52.32</v>
      </c>
      <c r="N127" s="51">
        <v>44.051000000000002</v>
      </c>
      <c r="O127" s="51">
        <v>8.27</v>
      </c>
      <c r="P127" s="51">
        <v>0.15806574923547401</v>
      </c>
    </row>
    <row r="128" spans="1:16" x14ac:dyDescent="0.3">
      <c r="A128" s="30" t="s">
        <v>399</v>
      </c>
      <c r="B128" s="31" t="s">
        <v>313</v>
      </c>
      <c r="C128" s="31" t="s">
        <v>672</v>
      </c>
      <c r="D128" s="31" t="s">
        <v>673</v>
      </c>
      <c r="E128" s="31">
        <v>51777</v>
      </c>
      <c r="F128" s="31">
        <v>55210</v>
      </c>
      <c r="G128" s="31">
        <v>3433</v>
      </c>
      <c r="H128" s="32">
        <v>6.2180764399999998E-2</v>
      </c>
      <c r="J128" s="51" t="s">
        <v>644</v>
      </c>
      <c r="K128" s="51" t="s">
        <v>565</v>
      </c>
      <c r="L128" s="51" t="s">
        <v>285</v>
      </c>
      <c r="M128" s="51">
        <v>48.3</v>
      </c>
      <c r="N128" s="51">
        <v>44.09</v>
      </c>
      <c r="O128" s="51">
        <v>4.21</v>
      </c>
      <c r="P128" s="51">
        <v>8.7163561076604598E-2</v>
      </c>
    </row>
    <row r="129" spans="1:16" x14ac:dyDescent="0.3">
      <c r="A129" s="30" t="s">
        <v>399</v>
      </c>
      <c r="B129" s="31" t="s">
        <v>80</v>
      </c>
      <c r="C129" s="31" t="s">
        <v>674</v>
      </c>
      <c r="D129" s="31" t="s">
        <v>675</v>
      </c>
      <c r="E129" s="31">
        <v>39918</v>
      </c>
      <c r="F129" s="31">
        <v>44810</v>
      </c>
      <c r="G129" s="31">
        <v>4892</v>
      </c>
      <c r="H129" s="32">
        <v>0.1091720598</v>
      </c>
      <c r="J129" s="51" t="s">
        <v>646</v>
      </c>
      <c r="K129" s="51" t="s">
        <v>399</v>
      </c>
      <c r="L129" s="51" t="s">
        <v>52</v>
      </c>
      <c r="M129" s="51">
        <v>83.33</v>
      </c>
      <c r="N129" s="51">
        <v>50.564999999999998</v>
      </c>
      <c r="O129" s="51">
        <v>32.770000000000003</v>
      </c>
      <c r="P129" s="51">
        <v>0.39325573022920901</v>
      </c>
    </row>
    <row r="130" spans="1:16" x14ac:dyDescent="0.3">
      <c r="A130" s="30" t="s">
        <v>399</v>
      </c>
      <c r="B130" s="31" t="s">
        <v>98</v>
      </c>
      <c r="C130" s="31" t="s">
        <v>676</v>
      </c>
      <c r="D130" s="31" t="s">
        <v>677</v>
      </c>
      <c r="E130" s="31">
        <v>36981</v>
      </c>
      <c r="F130" s="31">
        <v>55550</v>
      </c>
      <c r="G130" s="31">
        <v>18569</v>
      </c>
      <c r="H130" s="32">
        <v>0.3342754275</v>
      </c>
      <c r="J130" s="51" t="s">
        <v>648</v>
      </c>
      <c r="K130" s="51" t="s">
        <v>399</v>
      </c>
      <c r="L130" s="51" t="s">
        <v>151</v>
      </c>
      <c r="M130" s="51">
        <v>72.02</v>
      </c>
      <c r="N130" s="51">
        <v>68.159000000000006</v>
      </c>
      <c r="O130" s="51">
        <v>3.86</v>
      </c>
      <c r="P130" s="51">
        <v>5.3596223271313498E-2</v>
      </c>
    </row>
    <row r="131" spans="1:16" x14ac:dyDescent="0.3">
      <c r="A131" s="30" t="s">
        <v>399</v>
      </c>
      <c r="B131" s="31" t="s">
        <v>314</v>
      </c>
      <c r="C131" s="31" t="s">
        <v>678</v>
      </c>
      <c r="D131" s="31" t="s">
        <v>679</v>
      </c>
      <c r="E131" s="31">
        <v>51960</v>
      </c>
      <c r="F131" s="31">
        <v>61120</v>
      </c>
      <c r="G131" s="31">
        <v>9160</v>
      </c>
      <c r="H131" s="32">
        <v>0.14986910989999999</v>
      </c>
      <c r="J131" s="51" t="s">
        <v>650</v>
      </c>
      <c r="K131" s="51" t="s">
        <v>399</v>
      </c>
      <c r="L131" s="51" t="s">
        <v>153</v>
      </c>
      <c r="M131" s="51">
        <v>114.15</v>
      </c>
      <c r="N131" s="51">
        <v>108.64</v>
      </c>
      <c r="O131" s="51">
        <v>5.51</v>
      </c>
      <c r="P131" s="51">
        <v>4.8269820411738898E-2</v>
      </c>
    </row>
    <row r="132" spans="1:16" x14ac:dyDescent="0.3">
      <c r="A132" s="30" t="s">
        <v>399</v>
      </c>
      <c r="B132" s="31" t="s">
        <v>320</v>
      </c>
      <c r="C132" s="31" t="s">
        <v>680</v>
      </c>
      <c r="D132" s="31" t="s">
        <v>681</v>
      </c>
      <c r="E132" s="31">
        <v>36555</v>
      </c>
      <c r="F132" s="31">
        <v>40170</v>
      </c>
      <c r="G132" s="31">
        <v>3615</v>
      </c>
      <c r="H132" s="32">
        <v>8.9992531700000003E-2</v>
      </c>
      <c r="J132" s="51" t="s">
        <v>652</v>
      </c>
      <c r="K132" s="51" t="s">
        <v>399</v>
      </c>
      <c r="L132" s="51" t="s">
        <v>86</v>
      </c>
      <c r="M132" s="51">
        <v>137.29</v>
      </c>
      <c r="N132" s="51">
        <v>89.188999999999993</v>
      </c>
      <c r="O132" s="51">
        <v>48.1</v>
      </c>
      <c r="P132" s="51">
        <v>0.35035326680748802</v>
      </c>
    </row>
    <row r="133" spans="1:16" x14ac:dyDescent="0.3">
      <c r="A133" s="30" t="s">
        <v>399</v>
      </c>
      <c r="B133" s="31" t="s">
        <v>59</v>
      </c>
      <c r="C133" s="31" t="s">
        <v>682</v>
      </c>
      <c r="D133" s="31" t="s">
        <v>683</v>
      </c>
      <c r="E133" s="31">
        <v>21571</v>
      </c>
      <c r="F133" s="31">
        <v>34450</v>
      </c>
      <c r="G133" s="31">
        <v>12879</v>
      </c>
      <c r="H133" s="32">
        <v>0.37384615380000003</v>
      </c>
      <c r="J133" s="51" t="s">
        <v>654</v>
      </c>
      <c r="K133" s="51" t="s">
        <v>399</v>
      </c>
      <c r="L133" s="51" t="s">
        <v>290</v>
      </c>
      <c r="M133" s="51">
        <v>42.2</v>
      </c>
      <c r="N133" s="51">
        <v>39.53</v>
      </c>
      <c r="O133" s="51">
        <v>2.67</v>
      </c>
      <c r="P133" s="51">
        <v>6.3270142180094802E-2</v>
      </c>
    </row>
    <row r="134" spans="1:16" x14ac:dyDescent="0.3">
      <c r="A134" s="30" t="s">
        <v>399</v>
      </c>
      <c r="B134" s="31" t="s">
        <v>321</v>
      </c>
      <c r="C134" s="31" t="s">
        <v>684</v>
      </c>
      <c r="D134" s="31" t="s">
        <v>685</v>
      </c>
      <c r="E134" s="31">
        <v>34654</v>
      </c>
      <c r="F134" s="31">
        <v>35820</v>
      </c>
      <c r="G134" s="31">
        <v>1166</v>
      </c>
      <c r="H134" s="32">
        <v>3.2551647099999997E-2</v>
      </c>
      <c r="J134" s="51" t="s">
        <v>656</v>
      </c>
      <c r="K134" s="51" t="s">
        <v>399</v>
      </c>
      <c r="L134" s="51" t="s">
        <v>291</v>
      </c>
      <c r="M134" s="51">
        <v>49.73</v>
      </c>
      <c r="N134" s="51">
        <v>42.43</v>
      </c>
      <c r="O134" s="51">
        <v>7.3</v>
      </c>
      <c r="P134" s="51">
        <v>0.14679268047456301</v>
      </c>
    </row>
    <row r="135" spans="1:16" x14ac:dyDescent="0.3">
      <c r="A135" s="30" t="s">
        <v>399</v>
      </c>
      <c r="B135" s="31" t="s">
        <v>322</v>
      </c>
      <c r="C135" s="31" t="s">
        <v>686</v>
      </c>
      <c r="D135" s="31" t="s">
        <v>687</v>
      </c>
      <c r="E135" s="31">
        <v>40663</v>
      </c>
      <c r="F135" s="31">
        <v>44430</v>
      </c>
      <c r="G135" s="31">
        <v>3767</v>
      </c>
      <c r="H135" s="32">
        <v>8.4785055100000006E-2</v>
      </c>
      <c r="J135" s="51" t="s">
        <v>658</v>
      </c>
      <c r="K135" s="51" t="s">
        <v>399</v>
      </c>
      <c r="L135" s="51" t="s">
        <v>57</v>
      </c>
      <c r="M135" s="51">
        <v>43.84</v>
      </c>
      <c r="N135" s="51">
        <v>38.877000000000002</v>
      </c>
      <c r="O135" s="51">
        <v>4.96</v>
      </c>
      <c r="P135" s="51">
        <v>0.113138686131387</v>
      </c>
    </row>
    <row r="136" spans="1:16" x14ac:dyDescent="0.3">
      <c r="A136" s="30" t="s">
        <v>399</v>
      </c>
      <c r="B136" s="31" t="s">
        <v>112</v>
      </c>
      <c r="C136" s="31" t="s">
        <v>688</v>
      </c>
      <c r="D136" s="31" t="s">
        <v>689</v>
      </c>
      <c r="E136" s="31">
        <v>39655</v>
      </c>
      <c r="F136" s="31">
        <v>53660</v>
      </c>
      <c r="G136" s="31">
        <v>14005</v>
      </c>
      <c r="H136" s="32">
        <v>0.26099515470000001</v>
      </c>
      <c r="J136" s="51" t="s">
        <v>660</v>
      </c>
      <c r="K136" s="51" t="s">
        <v>399</v>
      </c>
      <c r="L136" s="51" t="s">
        <v>292</v>
      </c>
      <c r="M136" s="51">
        <v>55.28</v>
      </c>
      <c r="N136" s="51">
        <v>50.713000000000001</v>
      </c>
      <c r="O136" s="51">
        <v>4.57</v>
      </c>
      <c r="P136" s="51">
        <v>8.2670043415340094E-2</v>
      </c>
    </row>
    <row r="137" spans="1:16" x14ac:dyDescent="0.3">
      <c r="A137" s="30" t="s">
        <v>399</v>
      </c>
      <c r="B137" s="31" t="s">
        <v>323</v>
      </c>
      <c r="C137" s="31" t="s">
        <v>690</v>
      </c>
      <c r="D137" s="31" t="s">
        <v>691</v>
      </c>
      <c r="E137" s="31">
        <v>39363</v>
      </c>
      <c r="F137" s="31">
        <v>46030</v>
      </c>
      <c r="G137" s="31">
        <v>6667</v>
      </c>
      <c r="H137" s="32">
        <v>0.14484032150000001</v>
      </c>
      <c r="J137" s="51" t="s">
        <v>662</v>
      </c>
      <c r="K137" s="51" t="s">
        <v>399</v>
      </c>
      <c r="L137" s="51" t="s">
        <v>293</v>
      </c>
      <c r="M137" s="51">
        <v>46.32</v>
      </c>
      <c r="N137" s="51">
        <v>40.591999999999999</v>
      </c>
      <c r="O137" s="51">
        <v>5.73</v>
      </c>
      <c r="P137" s="51">
        <v>0.12370466321243501</v>
      </c>
    </row>
    <row r="138" spans="1:16" x14ac:dyDescent="0.3">
      <c r="A138" s="30" t="s">
        <v>399</v>
      </c>
      <c r="B138" s="31" t="s">
        <v>348</v>
      </c>
      <c r="C138" s="31" t="s">
        <v>692</v>
      </c>
      <c r="D138" s="31" t="s">
        <v>693</v>
      </c>
      <c r="E138" s="31">
        <v>387840</v>
      </c>
      <c r="F138" s="31">
        <v>432550</v>
      </c>
      <c r="G138" s="31">
        <v>44710</v>
      </c>
      <c r="H138" s="32">
        <v>0.10336377300000001</v>
      </c>
      <c r="J138" s="51" t="s">
        <v>664</v>
      </c>
      <c r="K138" s="51" t="s">
        <v>399</v>
      </c>
      <c r="L138" s="51" t="s">
        <v>96</v>
      </c>
      <c r="M138" s="51">
        <v>57.29</v>
      </c>
      <c r="N138" s="51">
        <v>48.165999999999997</v>
      </c>
      <c r="O138" s="51">
        <v>9.1199999999999992</v>
      </c>
      <c r="P138" s="51">
        <v>0.15919008552976099</v>
      </c>
    </row>
    <row r="139" spans="1:16" x14ac:dyDescent="0.3">
      <c r="A139" s="30" t="s">
        <v>399</v>
      </c>
      <c r="B139" s="31" t="s">
        <v>349</v>
      </c>
      <c r="C139" s="31" t="s">
        <v>694</v>
      </c>
      <c r="D139" s="31" t="s">
        <v>695</v>
      </c>
      <c r="E139" s="31">
        <v>128174</v>
      </c>
      <c r="F139" s="31">
        <v>138020</v>
      </c>
      <c r="G139" s="31">
        <v>9846</v>
      </c>
      <c r="H139" s="32">
        <v>7.1337487300000002E-2</v>
      </c>
      <c r="J139" s="51" t="s">
        <v>666</v>
      </c>
      <c r="K139" s="51" t="s">
        <v>399</v>
      </c>
      <c r="L139" s="51" t="s">
        <v>294</v>
      </c>
      <c r="M139" s="51">
        <v>43.47</v>
      </c>
      <c r="N139" s="51">
        <v>35.781999999999996</v>
      </c>
      <c r="O139" s="51">
        <v>7.69</v>
      </c>
      <c r="P139" s="51">
        <v>0.17690361168622001</v>
      </c>
    </row>
    <row r="140" spans="1:16" x14ac:dyDescent="0.3">
      <c r="A140" s="30" t="s">
        <v>399</v>
      </c>
      <c r="B140" s="31" t="s">
        <v>350</v>
      </c>
      <c r="C140" s="31" t="s">
        <v>696</v>
      </c>
      <c r="D140" s="31" t="s">
        <v>697</v>
      </c>
      <c r="E140" s="31">
        <v>130655</v>
      </c>
      <c r="F140" s="31">
        <v>136000</v>
      </c>
      <c r="G140" s="31">
        <v>5345</v>
      </c>
      <c r="H140" s="32">
        <v>3.9301470599999999E-2</v>
      </c>
      <c r="J140" s="51" t="s">
        <v>668</v>
      </c>
      <c r="K140" s="51" t="s">
        <v>399</v>
      </c>
      <c r="L140" s="51" t="s">
        <v>295</v>
      </c>
      <c r="M140" s="51">
        <v>32.090000000000003</v>
      </c>
      <c r="N140" s="51">
        <v>29.863</v>
      </c>
      <c r="O140" s="51">
        <v>2.23</v>
      </c>
      <c r="P140" s="51">
        <v>6.9492053599252104E-2</v>
      </c>
    </row>
    <row r="141" spans="1:16" x14ac:dyDescent="0.3">
      <c r="A141" s="30" t="s">
        <v>399</v>
      </c>
      <c r="B141" s="31" t="s">
        <v>351</v>
      </c>
      <c r="C141" s="31" t="s">
        <v>698</v>
      </c>
      <c r="D141" s="31" t="s">
        <v>699</v>
      </c>
      <c r="E141" s="31">
        <v>123442</v>
      </c>
      <c r="F141" s="31">
        <v>130270</v>
      </c>
      <c r="G141" s="31">
        <v>6828</v>
      </c>
      <c r="H141" s="32">
        <v>5.2414216600000001E-2</v>
      </c>
      <c r="J141" s="51" t="s">
        <v>670</v>
      </c>
      <c r="K141" s="51" t="s">
        <v>399</v>
      </c>
      <c r="L141" s="51" t="s">
        <v>312</v>
      </c>
      <c r="M141" s="51">
        <v>27.34</v>
      </c>
      <c r="N141" s="51">
        <v>23.51</v>
      </c>
      <c r="O141" s="51">
        <v>3.83</v>
      </c>
      <c r="P141" s="51">
        <v>0.14008778346744699</v>
      </c>
    </row>
    <row r="142" spans="1:16" x14ac:dyDescent="0.3">
      <c r="A142" s="30" t="s">
        <v>399</v>
      </c>
      <c r="B142" s="31" t="s">
        <v>352</v>
      </c>
      <c r="C142" s="31" t="s">
        <v>700</v>
      </c>
      <c r="D142" s="31" t="s">
        <v>701</v>
      </c>
      <c r="E142" s="31">
        <v>82739</v>
      </c>
      <c r="F142" s="31">
        <v>89770</v>
      </c>
      <c r="G142" s="31">
        <v>7031</v>
      </c>
      <c r="H142" s="32">
        <v>7.8322379400000003E-2</v>
      </c>
      <c r="J142" s="51" t="s">
        <v>672</v>
      </c>
      <c r="K142" s="51" t="s">
        <v>399</v>
      </c>
      <c r="L142" s="51" t="s">
        <v>313</v>
      </c>
      <c r="M142" s="51">
        <v>55.21</v>
      </c>
      <c r="N142" s="51">
        <v>51.677</v>
      </c>
      <c r="O142" s="51">
        <v>3.53</v>
      </c>
      <c r="P142" s="51">
        <v>6.3937692447020494E-2</v>
      </c>
    </row>
    <row r="143" spans="1:16" x14ac:dyDescent="0.3">
      <c r="A143" s="30" t="s">
        <v>399</v>
      </c>
      <c r="B143" s="31" t="s">
        <v>353</v>
      </c>
      <c r="C143" s="31" t="s">
        <v>702</v>
      </c>
      <c r="D143" s="31" t="s">
        <v>703</v>
      </c>
      <c r="E143" s="31">
        <v>106209</v>
      </c>
      <c r="F143" s="31">
        <v>113180</v>
      </c>
      <c r="G143" s="31">
        <v>6971</v>
      </c>
      <c r="H143" s="32">
        <v>6.1592154099999998E-2</v>
      </c>
      <c r="J143" s="51" t="s">
        <v>674</v>
      </c>
      <c r="K143" s="51" t="s">
        <v>399</v>
      </c>
      <c r="L143" s="51" t="s">
        <v>80</v>
      </c>
      <c r="M143" s="51">
        <v>44.81</v>
      </c>
      <c r="N143" s="51">
        <v>39.829000000000001</v>
      </c>
      <c r="O143" s="51">
        <v>4.9800000000000004</v>
      </c>
      <c r="P143" s="51">
        <v>0.11113590716358</v>
      </c>
    </row>
    <row r="144" spans="1:16" x14ac:dyDescent="0.3">
      <c r="A144" s="30" t="s">
        <v>399</v>
      </c>
      <c r="B144" s="31" t="s">
        <v>354</v>
      </c>
      <c r="C144" s="31" t="s">
        <v>704</v>
      </c>
      <c r="D144" s="31" t="s">
        <v>705</v>
      </c>
      <c r="E144" s="31">
        <v>98028</v>
      </c>
      <c r="F144" s="31">
        <v>107560</v>
      </c>
      <c r="G144" s="31">
        <v>9532</v>
      </c>
      <c r="H144" s="32">
        <v>8.8620304900000002E-2</v>
      </c>
      <c r="J144" s="51" t="s">
        <v>676</v>
      </c>
      <c r="K144" s="51" t="s">
        <v>399</v>
      </c>
      <c r="L144" s="51" t="s">
        <v>98</v>
      </c>
      <c r="M144" s="51">
        <v>55.55</v>
      </c>
      <c r="N144" s="51">
        <v>36.896000000000001</v>
      </c>
      <c r="O144" s="51">
        <v>18.649999999999999</v>
      </c>
      <c r="P144" s="51">
        <v>0.335733573357336</v>
      </c>
    </row>
    <row r="145" spans="1:16" x14ac:dyDescent="0.3">
      <c r="A145" s="30" t="s">
        <v>706</v>
      </c>
      <c r="B145" s="31" t="s">
        <v>167</v>
      </c>
      <c r="C145" s="31" t="s">
        <v>707</v>
      </c>
      <c r="D145" s="31" t="s">
        <v>708</v>
      </c>
      <c r="E145" s="31">
        <v>74072</v>
      </c>
      <c r="F145" s="31">
        <v>81190</v>
      </c>
      <c r="G145" s="31">
        <v>7118</v>
      </c>
      <c r="H145" s="32">
        <v>8.7670895400000004E-2</v>
      </c>
      <c r="J145" s="51" t="s">
        <v>678</v>
      </c>
      <c r="K145" s="51" t="s">
        <v>399</v>
      </c>
      <c r="L145" s="51" t="s">
        <v>314</v>
      </c>
      <c r="M145" s="51">
        <v>61.12</v>
      </c>
      <c r="N145" s="51">
        <v>51.828000000000003</v>
      </c>
      <c r="O145" s="51">
        <v>9.2899999999999991</v>
      </c>
      <c r="P145" s="51">
        <v>0.15199607329842901</v>
      </c>
    </row>
    <row r="146" spans="1:16" x14ac:dyDescent="0.3">
      <c r="A146" s="30" t="s">
        <v>706</v>
      </c>
      <c r="B146" s="31" t="s">
        <v>168</v>
      </c>
      <c r="C146" s="31" t="s">
        <v>709</v>
      </c>
      <c r="D146" s="31" t="s">
        <v>710</v>
      </c>
      <c r="E146" s="31">
        <v>70458</v>
      </c>
      <c r="F146" s="31">
        <v>78810</v>
      </c>
      <c r="G146" s="31">
        <v>8352</v>
      </c>
      <c r="H146" s="32">
        <v>0.1059763989</v>
      </c>
      <c r="J146" s="51" t="s">
        <v>680</v>
      </c>
      <c r="K146" s="51" t="s">
        <v>399</v>
      </c>
      <c r="L146" s="51" t="s">
        <v>320</v>
      </c>
      <c r="M146" s="51">
        <v>40.17</v>
      </c>
      <c r="N146" s="51">
        <v>36.460999999999999</v>
      </c>
      <c r="O146" s="51">
        <v>3.71</v>
      </c>
      <c r="P146" s="51">
        <v>9.2357480706995301E-2</v>
      </c>
    </row>
    <row r="147" spans="1:16" x14ac:dyDescent="0.3">
      <c r="A147" s="30" t="s">
        <v>706</v>
      </c>
      <c r="B147" s="31" t="s">
        <v>169</v>
      </c>
      <c r="C147" s="31" t="s">
        <v>711</v>
      </c>
      <c r="D147" s="31" t="s">
        <v>712</v>
      </c>
      <c r="E147" s="31">
        <v>72714</v>
      </c>
      <c r="F147" s="31">
        <v>79610</v>
      </c>
      <c r="G147" s="31">
        <v>6896</v>
      </c>
      <c r="H147" s="32">
        <v>8.6622283600000002E-2</v>
      </c>
      <c r="J147" s="51" t="s">
        <v>682</v>
      </c>
      <c r="K147" s="51" t="s">
        <v>399</v>
      </c>
      <c r="L147" s="51" t="s">
        <v>59</v>
      </c>
      <c r="M147" s="51">
        <v>34.450000000000003</v>
      </c>
      <c r="N147" s="51">
        <v>21.532</v>
      </c>
      <c r="O147" s="51">
        <v>12.92</v>
      </c>
      <c r="P147" s="51">
        <v>0.37503628447024701</v>
      </c>
    </row>
    <row r="148" spans="1:16" x14ac:dyDescent="0.3">
      <c r="A148" s="30" t="s">
        <v>706</v>
      </c>
      <c r="B148" s="31" t="s">
        <v>170</v>
      </c>
      <c r="C148" s="31" t="s">
        <v>713</v>
      </c>
      <c r="D148" s="31" t="s">
        <v>714</v>
      </c>
      <c r="E148" s="31">
        <v>57011</v>
      </c>
      <c r="F148" s="31">
        <v>65450</v>
      </c>
      <c r="G148" s="31">
        <v>8439</v>
      </c>
      <c r="H148" s="32">
        <v>0.12893812069999999</v>
      </c>
      <c r="J148" s="51" t="s">
        <v>684</v>
      </c>
      <c r="K148" s="51" t="s">
        <v>399</v>
      </c>
      <c r="L148" s="51" t="s">
        <v>321</v>
      </c>
      <c r="M148" s="51">
        <v>35.82</v>
      </c>
      <c r="N148" s="51">
        <v>34.558999999999997</v>
      </c>
      <c r="O148" s="51">
        <v>1.26</v>
      </c>
      <c r="P148" s="51">
        <v>3.5175879396984903E-2</v>
      </c>
    </row>
    <row r="149" spans="1:16" x14ac:dyDescent="0.3">
      <c r="A149" s="30" t="s">
        <v>706</v>
      </c>
      <c r="B149" s="31" t="s">
        <v>185</v>
      </c>
      <c r="C149" s="31" t="s">
        <v>715</v>
      </c>
      <c r="D149" s="31" t="s">
        <v>716</v>
      </c>
      <c r="E149" s="31">
        <v>59277</v>
      </c>
      <c r="F149" s="31">
        <v>70360</v>
      </c>
      <c r="G149" s="31">
        <v>11083</v>
      </c>
      <c r="H149" s="32">
        <v>0.1575184764</v>
      </c>
      <c r="J149" s="51" t="s">
        <v>686</v>
      </c>
      <c r="K149" s="51" t="s">
        <v>399</v>
      </c>
      <c r="L149" s="51" t="s">
        <v>322</v>
      </c>
      <c r="M149" s="51">
        <v>44.43</v>
      </c>
      <c r="N149" s="51">
        <v>40.548999999999999</v>
      </c>
      <c r="O149" s="51">
        <v>3.88</v>
      </c>
      <c r="P149" s="51">
        <v>8.7328381724060294E-2</v>
      </c>
    </row>
    <row r="150" spans="1:16" x14ac:dyDescent="0.3">
      <c r="A150" s="30" t="s">
        <v>706</v>
      </c>
      <c r="B150" s="31" t="s">
        <v>186</v>
      </c>
      <c r="C150" s="31" t="s">
        <v>717</v>
      </c>
      <c r="D150" s="31" t="s">
        <v>718</v>
      </c>
      <c r="E150" s="31">
        <v>99847</v>
      </c>
      <c r="F150" s="31">
        <v>113420</v>
      </c>
      <c r="G150" s="31">
        <v>13573</v>
      </c>
      <c r="H150" s="32">
        <v>0.11967025219999999</v>
      </c>
      <c r="J150" s="51" t="s">
        <v>688</v>
      </c>
      <c r="K150" s="51" t="s">
        <v>399</v>
      </c>
      <c r="L150" s="51" t="s">
        <v>112</v>
      </c>
      <c r="M150" s="51">
        <v>53.66</v>
      </c>
      <c r="N150" s="51">
        <v>39.526000000000003</v>
      </c>
      <c r="O150" s="51">
        <v>14.13</v>
      </c>
      <c r="P150" s="51">
        <v>0.26332463660082001</v>
      </c>
    </row>
    <row r="151" spans="1:16" x14ac:dyDescent="0.3">
      <c r="A151" s="30" t="s">
        <v>706</v>
      </c>
      <c r="B151" s="31" t="s">
        <v>191</v>
      </c>
      <c r="C151" s="31" t="s">
        <v>719</v>
      </c>
      <c r="D151" s="31" t="s">
        <v>720</v>
      </c>
      <c r="E151" s="31">
        <v>45003</v>
      </c>
      <c r="F151" s="31">
        <v>53060</v>
      </c>
      <c r="G151" s="31">
        <v>8057</v>
      </c>
      <c r="H151" s="32">
        <v>0.1518469657</v>
      </c>
      <c r="J151" s="51" t="s">
        <v>690</v>
      </c>
      <c r="K151" s="51" t="s">
        <v>399</v>
      </c>
      <c r="L151" s="51" t="s">
        <v>323</v>
      </c>
      <c r="M151" s="51">
        <v>46.03</v>
      </c>
      <c r="N151" s="51">
        <v>39.277000000000001</v>
      </c>
      <c r="O151" s="51">
        <v>6.75</v>
      </c>
      <c r="P151" s="51">
        <v>0.14664349337388699</v>
      </c>
    </row>
    <row r="152" spans="1:16" x14ac:dyDescent="0.3">
      <c r="A152" s="30" t="s">
        <v>706</v>
      </c>
      <c r="B152" s="31" t="s">
        <v>39</v>
      </c>
      <c r="C152" s="31" t="s">
        <v>721</v>
      </c>
      <c r="D152" s="31" t="s">
        <v>722</v>
      </c>
      <c r="E152" s="31">
        <v>24990</v>
      </c>
      <c r="F152" s="31">
        <v>36700</v>
      </c>
      <c r="G152" s="31">
        <v>11710</v>
      </c>
      <c r="H152" s="32">
        <v>0.31907356949999999</v>
      </c>
      <c r="J152" s="51" t="s">
        <v>692</v>
      </c>
      <c r="K152" s="51" t="s">
        <v>399</v>
      </c>
      <c r="L152" s="51" t="s">
        <v>348</v>
      </c>
      <c r="M152" s="51">
        <v>432.55</v>
      </c>
      <c r="N152" s="51">
        <v>386.45400000000001</v>
      </c>
      <c r="O152" s="51">
        <v>46.1</v>
      </c>
      <c r="P152" s="51">
        <v>0.106577274303549</v>
      </c>
    </row>
    <row r="153" spans="1:16" x14ac:dyDescent="0.3">
      <c r="A153" s="30" t="s">
        <v>706</v>
      </c>
      <c r="B153" s="31" t="s">
        <v>192</v>
      </c>
      <c r="C153" s="31" t="s">
        <v>723</v>
      </c>
      <c r="D153" s="31" t="s">
        <v>724</v>
      </c>
      <c r="E153" s="31">
        <v>33733</v>
      </c>
      <c r="F153" s="31">
        <v>43730</v>
      </c>
      <c r="G153" s="31">
        <v>9997</v>
      </c>
      <c r="H153" s="32">
        <v>0.22860736340000001</v>
      </c>
      <c r="J153" s="51" t="s">
        <v>694</v>
      </c>
      <c r="K153" s="51" t="s">
        <v>399</v>
      </c>
      <c r="L153" s="51" t="s">
        <v>349</v>
      </c>
      <c r="M153" s="51">
        <v>138.02000000000001</v>
      </c>
      <c r="N153" s="51">
        <v>127.867</v>
      </c>
      <c r="O153" s="51">
        <v>10.15</v>
      </c>
      <c r="P153" s="51">
        <v>7.3540066657006201E-2</v>
      </c>
    </row>
    <row r="154" spans="1:16" x14ac:dyDescent="0.3">
      <c r="A154" s="30" t="s">
        <v>706</v>
      </c>
      <c r="B154" s="31" t="s">
        <v>193</v>
      </c>
      <c r="C154" s="31" t="s">
        <v>725</v>
      </c>
      <c r="D154" s="31" t="s">
        <v>726</v>
      </c>
      <c r="E154" s="31">
        <v>62186</v>
      </c>
      <c r="F154" s="31">
        <v>74590</v>
      </c>
      <c r="G154" s="31">
        <v>12404</v>
      </c>
      <c r="H154" s="32">
        <v>0.1662957501</v>
      </c>
      <c r="J154" s="51" t="s">
        <v>696</v>
      </c>
      <c r="K154" s="51" t="s">
        <v>399</v>
      </c>
      <c r="L154" s="51" t="s">
        <v>350</v>
      </c>
      <c r="M154" s="51">
        <v>136</v>
      </c>
      <c r="N154" s="51">
        <v>130.27000000000001</v>
      </c>
      <c r="O154" s="51">
        <v>5.73</v>
      </c>
      <c r="P154" s="51">
        <v>4.2132352941176503E-2</v>
      </c>
    </row>
    <row r="155" spans="1:16" x14ac:dyDescent="0.3">
      <c r="A155" s="30" t="s">
        <v>706</v>
      </c>
      <c r="B155" s="31" t="s">
        <v>88</v>
      </c>
      <c r="C155" s="31" t="s">
        <v>727</v>
      </c>
      <c r="D155" s="31" t="s">
        <v>728</v>
      </c>
      <c r="E155" s="31">
        <v>44961</v>
      </c>
      <c r="F155" s="31">
        <v>64320</v>
      </c>
      <c r="G155" s="31">
        <v>19359</v>
      </c>
      <c r="H155" s="32">
        <v>0.30097947759999999</v>
      </c>
      <c r="J155" s="51" t="s">
        <v>698</v>
      </c>
      <c r="K155" s="51" t="s">
        <v>399</v>
      </c>
      <c r="L155" s="51" t="s">
        <v>351</v>
      </c>
      <c r="M155" s="51">
        <v>130.27000000000001</v>
      </c>
      <c r="N155" s="51">
        <v>123.018</v>
      </c>
      <c r="O155" s="51">
        <v>7.25</v>
      </c>
      <c r="P155" s="51">
        <v>5.56536424349428E-2</v>
      </c>
    </row>
    <row r="156" spans="1:16" x14ac:dyDescent="0.3">
      <c r="A156" s="30" t="s">
        <v>706</v>
      </c>
      <c r="B156" s="31" t="s">
        <v>212</v>
      </c>
      <c r="C156" s="31" t="s">
        <v>729</v>
      </c>
      <c r="D156" s="31" t="s">
        <v>730</v>
      </c>
      <c r="E156" s="31">
        <v>69838</v>
      </c>
      <c r="F156" s="31">
        <v>76370</v>
      </c>
      <c r="G156" s="31">
        <v>6532</v>
      </c>
      <c r="H156" s="32">
        <v>8.5530967700000002E-2</v>
      </c>
      <c r="J156" s="51" t="s">
        <v>700</v>
      </c>
      <c r="K156" s="51" t="s">
        <v>399</v>
      </c>
      <c r="L156" s="51" t="s">
        <v>352</v>
      </c>
      <c r="M156" s="51">
        <v>89.77</v>
      </c>
      <c r="N156" s="51">
        <v>82.617999999999995</v>
      </c>
      <c r="O156" s="51">
        <v>7.15</v>
      </c>
      <c r="P156" s="51">
        <v>7.9647989306004197E-2</v>
      </c>
    </row>
    <row r="157" spans="1:16" x14ac:dyDescent="0.3">
      <c r="A157" s="30" t="s">
        <v>706</v>
      </c>
      <c r="B157" s="31" t="s">
        <v>27</v>
      </c>
      <c r="C157" s="31" t="s">
        <v>731</v>
      </c>
      <c r="D157" s="31" t="s">
        <v>732</v>
      </c>
      <c r="E157" s="31">
        <v>47172</v>
      </c>
      <c r="F157" s="31">
        <v>63120</v>
      </c>
      <c r="G157" s="31">
        <v>15948</v>
      </c>
      <c r="H157" s="32">
        <v>0.25266159700000002</v>
      </c>
      <c r="J157" s="51" t="s">
        <v>702</v>
      </c>
      <c r="K157" s="51" t="s">
        <v>399</v>
      </c>
      <c r="L157" s="51" t="s">
        <v>353</v>
      </c>
      <c r="M157" s="51">
        <v>113.18</v>
      </c>
      <c r="N157" s="51">
        <v>105.852</v>
      </c>
      <c r="O157" s="51">
        <v>7.33</v>
      </c>
      <c r="P157" s="51">
        <v>6.4764092595865005E-2</v>
      </c>
    </row>
    <row r="158" spans="1:16" x14ac:dyDescent="0.3">
      <c r="A158" s="30" t="s">
        <v>706</v>
      </c>
      <c r="B158" s="31" t="s">
        <v>213</v>
      </c>
      <c r="C158" s="31" t="s">
        <v>733</v>
      </c>
      <c r="D158" s="31" t="s">
        <v>734</v>
      </c>
      <c r="E158" s="31">
        <v>29907</v>
      </c>
      <c r="F158" s="31">
        <v>32790</v>
      </c>
      <c r="G158" s="31">
        <v>2883</v>
      </c>
      <c r="H158" s="32">
        <v>8.7923147300000004E-2</v>
      </c>
      <c r="J158" s="51" t="s">
        <v>704</v>
      </c>
      <c r="K158" s="51" t="s">
        <v>399</v>
      </c>
      <c r="L158" s="51" t="s">
        <v>354</v>
      </c>
      <c r="M158" s="51">
        <v>107.56</v>
      </c>
      <c r="N158" s="51">
        <v>97.68</v>
      </c>
      <c r="O158" s="51">
        <v>9.8800000000000008</v>
      </c>
      <c r="P158" s="51">
        <v>9.1855708441799896E-2</v>
      </c>
    </row>
    <row r="159" spans="1:16" x14ac:dyDescent="0.3">
      <c r="A159" s="30" t="s">
        <v>706</v>
      </c>
      <c r="B159" s="31" t="s">
        <v>214</v>
      </c>
      <c r="C159" s="31" t="s">
        <v>735</v>
      </c>
      <c r="D159" s="31" t="s">
        <v>736</v>
      </c>
      <c r="E159" s="31">
        <v>34919</v>
      </c>
      <c r="F159" s="31">
        <v>37950</v>
      </c>
      <c r="G159" s="31">
        <v>3031</v>
      </c>
      <c r="H159" s="32">
        <v>7.9868247700000006E-2</v>
      </c>
      <c r="J159" s="51" t="s">
        <v>707</v>
      </c>
      <c r="K159" s="51" t="s">
        <v>706</v>
      </c>
      <c r="L159" s="51" t="s">
        <v>167</v>
      </c>
      <c r="M159" s="51">
        <v>81.19</v>
      </c>
      <c r="N159" s="51">
        <v>73.846000000000004</v>
      </c>
      <c r="O159" s="51">
        <v>7.34</v>
      </c>
      <c r="P159" s="51">
        <v>9.0405222318019507E-2</v>
      </c>
    </row>
    <row r="160" spans="1:16" x14ac:dyDescent="0.3">
      <c r="A160" s="30" t="s">
        <v>706</v>
      </c>
      <c r="B160" s="31" t="s">
        <v>215</v>
      </c>
      <c r="C160" s="31" t="s">
        <v>737</v>
      </c>
      <c r="D160" s="31" t="s">
        <v>738</v>
      </c>
      <c r="E160" s="31">
        <v>59205</v>
      </c>
      <c r="F160" s="31">
        <v>72310</v>
      </c>
      <c r="G160" s="31">
        <v>13105</v>
      </c>
      <c r="H160" s="32">
        <v>0.18123357770000001</v>
      </c>
      <c r="J160" s="51" t="s">
        <v>709</v>
      </c>
      <c r="K160" s="51" t="s">
        <v>706</v>
      </c>
      <c r="L160" s="51" t="s">
        <v>168</v>
      </c>
      <c r="M160" s="51">
        <v>78.81</v>
      </c>
      <c r="N160" s="51">
        <v>70.275999999999996</v>
      </c>
      <c r="O160" s="51">
        <v>8.5299999999999994</v>
      </c>
      <c r="P160" s="51">
        <v>0.10823499555893901</v>
      </c>
    </row>
    <row r="161" spans="1:16" x14ac:dyDescent="0.3">
      <c r="A161" s="30" t="s">
        <v>706</v>
      </c>
      <c r="B161" s="31" t="s">
        <v>216</v>
      </c>
      <c r="C161" s="31" t="s">
        <v>739</v>
      </c>
      <c r="D161" s="31" t="s">
        <v>740</v>
      </c>
      <c r="E161" s="31">
        <v>62413</v>
      </c>
      <c r="F161" s="31">
        <v>78380</v>
      </c>
      <c r="G161" s="31">
        <v>15967</v>
      </c>
      <c r="H161" s="32">
        <v>0.20371268179999999</v>
      </c>
      <c r="J161" s="51" t="s">
        <v>711</v>
      </c>
      <c r="K161" s="51" t="s">
        <v>706</v>
      </c>
      <c r="L161" s="51" t="s">
        <v>169</v>
      </c>
      <c r="M161" s="51">
        <v>79.61</v>
      </c>
      <c r="N161" s="51">
        <v>72.513999999999996</v>
      </c>
      <c r="O161" s="51">
        <v>7.1</v>
      </c>
      <c r="P161" s="51">
        <v>8.9184775781936898E-2</v>
      </c>
    </row>
    <row r="162" spans="1:16" x14ac:dyDescent="0.3">
      <c r="A162" s="30" t="s">
        <v>706</v>
      </c>
      <c r="B162" s="31" t="s">
        <v>217</v>
      </c>
      <c r="C162" s="31" t="s">
        <v>741</v>
      </c>
      <c r="D162" s="31" t="s">
        <v>742</v>
      </c>
      <c r="E162" s="31">
        <v>47637</v>
      </c>
      <c r="F162" s="31">
        <v>55250</v>
      </c>
      <c r="G162" s="31">
        <v>7613</v>
      </c>
      <c r="H162" s="32">
        <v>0.13779185520000001</v>
      </c>
      <c r="J162" s="51" t="s">
        <v>713</v>
      </c>
      <c r="K162" s="51" t="s">
        <v>706</v>
      </c>
      <c r="L162" s="51" t="s">
        <v>170</v>
      </c>
      <c r="M162" s="51">
        <v>65.45</v>
      </c>
      <c r="N162" s="51">
        <v>56.933</v>
      </c>
      <c r="O162" s="51">
        <v>8.52</v>
      </c>
      <c r="P162" s="51">
        <v>0.13017570664629499</v>
      </c>
    </row>
    <row r="163" spans="1:16" x14ac:dyDescent="0.3">
      <c r="A163" s="30" t="s">
        <v>706</v>
      </c>
      <c r="B163" s="31" t="s">
        <v>218</v>
      </c>
      <c r="C163" s="31" t="s">
        <v>743</v>
      </c>
      <c r="D163" s="31" t="s">
        <v>744</v>
      </c>
      <c r="E163" s="31">
        <v>34459</v>
      </c>
      <c r="F163" s="31">
        <v>36350</v>
      </c>
      <c r="G163" s="31">
        <v>1891</v>
      </c>
      <c r="H163" s="32">
        <v>5.2022008299999999E-2</v>
      </c>
      <c r="J163" s="51" t="s">
        <v>715</v>
      </c>
      <c r="K163" s="51" t="s">
        <v>706</v>
      </c>
      <c r="L163" s="51" t="s">
        <v>185</v>
      </c>
      <c r="M163" s="51">
        <v>70.36</v>
      </c>
      <c r="N163" s="51">
        <v>59.125</v>
      </c>
      <c r="O163" s="51">
        <v>11.24</v>
      </c>
      <c r="P163" s="51">
        <v>0.15974985787379201</v>
      </c>
    </row>
    <row r="164" spans="1:16" x14ac:dyDescent="0.3">
      <c r="A164" s="30" t="s">
        <v>706</v>
      </c>
      <c r="B164" s="31" t="s">
        <v>219</v>
      </c>
      <c r="C164" s="31" t="s">
        <v>745</v>
      </c>
      <c r="D164" s="31" t="s">
        <v>746</v>
      </c>
      <c r="E164" s="31">
        <v>16494</v>
      </c>
      <c r="F164" s="31">
        <v>27220</v>
      </c>
      <c r="G164" s="31">
        <v>10726</v>
      </c>
      <c r="H164" s="32">
        <v>0.39404849380000001</v>
      </c>
      <c r="J164" s="51" t="s">
        <v>717</v>
      </c>
      <c r="K164" s="51" t="s">
        <v>706</v>
      </c>
      <c r="L164" s="51" t="s">
        <v>186</v>
      </c>
      <c r="M164" s="51">
        <v>113.42</v>
      </c>
      <c r="N164" s="51">
        <v>99.587000000000003</v>
      </c>
      <c r="O164" s="51">
        <v>13.83</v>
      </c>
      <c r="P164" s="51">
        <v>0.12193616646094201</v>
      </c>
    </row>
    <row r="165" spans="1:16" x14ac:dyDescent="0.3">
      <c r="A165" s="30" t="s">
        <v>706</v>
      </c>
      <c r="B165" s="31" t="s">
        <v>220</v>
      </c>
      <c r="C165" s="31" t="s">
        <v>747</v>
      </c>
      <c r="D165" s="31" t="s">
        <v>748</v>
      </c>
      <c r="E165" s="31">
        <v>31856</v>
      </c>
      <c r="F165" s="31">
        <v>35170</v>
      </c>
      <c r="G165" s="31">
        <v>3314</v>
      </c>
      <c r="H165" s="32">
        <v>9.4228035299999999E-2</v>
      </c>
      <c r="J165" s="51" t="s">
        <v>719</v>
      </c>
      <c r="K165" s="51" t="s">
        <v>706</v>
      </c>
      <c r="L165" s="51" t="s">
        <v>191</v>
      </c>
      <c r="M165" s="51">
        <v>53.06</v>
      </c>
      <c r="N165" s="51">
        <v>44.887999999999998</v>
      </c>
      <c r="O165" s="51">
        <v>8.17</v>
      </c>
      <c r="P165" s="51">
        <v>0.153976630229928</v>
      </c>
    </row>
    <row r="166" spans="1:16" x14ac:dyDescent="0.3">
      <c r="A166" s="30" t="s">
        <v>706</v>
      </c>
      <c r="B166" s="31" t="s">
        <v>221</v>
      </c>
      <c r="C166" s="31" t="s">
        <v>749</v>
      </c>
      <c r="D166" s="31" t="s">
        <v>750</v>
      </c>
      <c r="E166" s="31">
        <v>55511</v>
      </c>
      <c r="F166" s="31">
        <v>68630</v>
      </c>
      <c r="G166" s="31">
        <v>13119</v>
      </c>
      <c r="H166" s="32">
        <v>0.1911554714</v>
      </c>
      <c r="J166" s="51" t="s">
        <v>721</v>
      </c>
      <c r="K166" s="51" t="s">
        <v>706</v>
      </c>
      <c r="L166" s="51" t="s">
        <v>39</v>
      </c>
      <c r="M166" s="51">
        <v>36.700000000000003</v>
      </c>
      <c r="N166" s="51">
        <v>24.954000000000001</v>
      </c>
      <c r="O166" s="51">
        <v>11.75</v>
      </c>
      <c r="P166" s="51">
        <v>0.32016348773842002</v>
      </c>
    </row>
    <row r="167" spans="1:16" x14ac:dyDescent="0.3">
      <c r="A167" s="30" t="s">
        <v>706</v>
      </c>
      <c r="B167" s="31" t="s">
        <v>104</v>
      </c>
      <c r="C167" s="31" t="s">
        <v>751</v>
      </c>
      <c r="D167" s="31" t="s">
        <v>752</v>
      </c>
      <c r="E167" s="31">
        <v>23882</v>
      </c>
      <c r="F167" s="31">
        <v>34610</v>
      </c>
      <c r="G167" s="31">
        <v>10728</v>
      </c>
      <c r="H167" s="32">
        <v>0.30996821730000002</v>
      </c>
      <c r="J167" s="51" t="s">
        <v>723</v>
      </c>
      <c r="K167" s="51" t="s">
        <v>706</v>
      </c>
      <c r="L167" s="51" t="s">
        <v>192</v>
      </c>
      <c r="M167" s="51">
        <v>43.73</v>
      </c>
      <c r="N167" s="51">
        <v>33.664000000000001</v>
      </c>
      <c r="O167" s="51">
        <v>10.07</v>
      </c>
      <c r="P167" s="51">
        <v>0.23027669791904901</v>
      </c>
    </row>
    <row r="168" spans="1:16" x14ac:dyDescent="0.3">
      <c r="A168" s="30" t="s">
        <v>706</v>
      </c>
      <c r="B168" s="31" t="s">
        <v>234</v>
      </c>
      <c r="C168" s="31" t="s">
        <v>753</v>
      </c>
      <c r="D168" s="31" t="s">
        <v>754</v>
      </c>
      <c r="E168" s="31">
        <v>35480</v>
      </c>
      <c r="F168" s="31">
        <v>39890</v>
      </c>
      <c r="G168" s="31">
        <v>4410</v>
      </c>
      <c r="H168" s="32">
        <v>0.1105540236</v>
      </c>
      <c r="J168" s="51" t="s">
        <v>725</v>
      </c>
      <c r="K168" s="51" t="s">
        <v>706</v>
      </c>
      <c r="L168" s="51" t="s">
        <v>193</v>
      </c>
      <c r="M168" s="51">
        <v>74.59</v>
      </c>
      <c r="N168" s="51">
        <v>62.082000000000001</v>
      </c>
      <c r="O168" s="51">
        <v>12.51</v>
      </c>
      <c r="P168" s="51">
        <v>0.16771685212494999</v>
      </c>
    </row>
    <row r="169" spans="1:16" x14ac:dyDescent="0.3">
      <c r="A169" s="30" t="s">
        <v>706</v>
      </c>
      <c r="B169" s="31" t="s">
        <v>235</v>
      </c>
      <c r="C169" s="31" t="s">
        <v>755</v>
      </c>
      <c r="D169" s="31" t="s">
        <v>756</v>
      </c>
      <c r="E169" s="31">
        <v>56445</v>
      </c>
      <c r="F169" s="31">
        <v>62190</v>
      </c>
      <c r="G169" s="31">
        <v>5745</v>
      </c>
      <c r="H169" s="32">
        <v>9.2378195900000001E-2</v>
      </c>
      <c r="J169" s="51" t="s">
        <v>727</v>
      </c>
      <c r="K169" s="51" t="s">
        <v>706</v>
      </c>
      <c r="L169" s="51" t="s">
        <v>88</v>
      </c>
      <c r="M169" s="51">
        <v>64.319999999999993</v>
      </c>
      <c r="N169" s="51">
        <v>44.872999999999998</v>
      </c>
      <c r="O169" s="51">
        <v>19.45</v>
      </c>
      <c r="P169" s="51">
        <v>0.30239427860696499</v>
      </c>
    </row>
    <row r="170" spans="1:16" x14ac:dyDescent="0.3">
      <c r="A170" s="30" t="s">
        <v>706</v>
      </c>
      <c r="B170" s="31" t="s">
        <v>236</v>
      </c>
      <c r="C170" s="31" t="s">
        <v>757</v>
      </c>
      <c r="D170" s="31" t="s">
        <v>758</v>
      </c>
      <c r="E170" s="31">
        <v>39198</v>
      </c>
      <c r="F170" s="31">
        <v>42270</v>
      </c>
      <c r="G170" s="31">
        <v>3072</v>
      </c>
      <c r="H170" s="32">
        <v>7.2675656500000005E-2</v>
      </c>
      <c r="J170" s="51" t="s">
        <v>729</v>
      </c>
      <c r="K170" s="51" t="s">
        <v>706</v>
      </c>
      <c r="L170" s="51" t="s">
        <v>212</v>
      </c>
      <c r="M170" s="51">
        <v>76.37</v>
      </c>
      <c r="N170" s="51">
        <v>69.665999999999997</v>
      </c>
      <c r="O170" s="51">
        <v>6.7</v>
      </c>
      <c r="P170" s="51">
        <v>8.7730784339400306E-2</v>
      </c>
    </row>
    <row r="171" spans="1:16" x14ac:dyDescent="0.3">
      <c r="A171" s="30" t="s">
        <v>706</v>
      </c>
      <c r="B171" s="31" t="s">
        <v>237</v>
      </c>
      <c r="C171" s="31" t="s">
        <v>759</v>
      </c>
      <c r="D171" s="31" t="s">
        <v>760</v>
      </c>
      <c r="E171" s="31">
        <v>47221</v>
      </c>
      <c r="F171" s="31">
        <v>56330</v>
      </c>
      <c r="G171" s="31">
        <v>9109</v>
      </c>
      <c r="H171" s="32">
        <v>0.16170779339999999</v>
      </c>
      <c r="J171" s="51" t="s">
        <v>731</v>
      </c>
      <c r="K171" s="51" t="s">
        <v>706</v>
      </c>
      <c r="L171" s="51" t="s">
        <v>27</v>
      </c>
      <c r="M171" s="51">
        <v>63.12</v>
      </c>
      <c r="N171" s="51">
        <v>47.07</v>
      </c>
      <c r="O171" s="51">
        <v>16.05</v>
      </c>
      <c r="P171" s="51">
        <v>0.254277566539924</v>
      </c>
    </row>
    <row r="172" spans="1:16" x14ac:dyDescent="0.3">
      <c r="A172" s="30" t="s">
        <v>706</v>
      </c>
      <c r="B172" s="31" t="s">
        <v>240</v>
      </c>
      <c r="C172" s="31" t="s">
        <v>761</v>
      </c>
      <c r="D172" s="31" t="s">
        <v>762</v>
      </c>
      <c r="E172" s="31">
        <v>34049</v>
      </c>
      <c r="F172" s="31">
        <v>37000</v>
      </c>
      <c r="G172" s="31">
        <v>2951</v>
      </c>
      <c r="H172" s="32">
        <v>7.9756756799999995E-2</v>
      </c>
      <c r="J172" s="51" t="s">
        <v>733</v>
      </c>
      <c r="K172" s="51" t="s">
        <v>706</v>
      </c>
      <c r="L172" s="51" t="s">
        <v>213</v>
      </c>
      <c r="M172" s="51">
        <v>32.79</v>
      </c>
      <c r="N172" s="51">
        <v>29.866</v>
      </c>
      <c r="O172" s="51">
        <v>2.92</v>
      </c>
      <c r="P172" s="51">
        <v>8.9051540103690194E-2</v>
      </c>
    </row>
    <row r="173" spans="1:16" x14ac:dyDescent="0.3">
      <c r="A173" s="30" t="s">
        <v>706</v>
      </c>
      <c r="B173" s="31" t="s">
        <v>241</v>
      </c>
      <c r="C173" s="31" t="s">
        <v>763</v>
      </c>
      <c r="D173" s="31" t="s">
        <v>764</v>
      </c>
      <c r="E173" s="31">
        <v>33822</v>
      </c>
      <c r="F173" s="31">
        <v>38480</v>
      </c>
      <c r="G173" s="31">
        <v>4658</v>
      </c>
      <c r="H173" s="32">
        <v>0.121049896</v>
      </c>
      <c r="J173" s="51" t="s">
        <v>735</v>
      </c>
      <c r="K173" s="51" t="s">
        <v>706</v>
      </c>
      <c r="L173" s="51" t="s">
        <v>214</v>
      </c>
      <c r="M173" s="51">
        <v>37.950000000000003</v>
      </c>
      <c r="N173" s="51">
        <v>34.874000000000002</v>
      </c>
      <c r="O173" s="51">
        <v>3.08</v>
      </c>
      <c r="P173" s="51">
        <v>8.1159420289855094E-2</v>
      </c>
    </row>
    <row r="174" spans="1:16" x14ac:dyDescent="0.3">
      <c r="A174" s="30" t="s">
        <v>706</v>
      </c>
      <c r="B174" s="31" t="s">
        <v>28</v>
      </c>
      <c r="C174" s="31" t="s">
        <v>765</v>
      </c>
      <c r="D174" s="31" t="s">
        <v>766</v>
      </c>
      <c r="E174" s="31">
        <v>32637</v>
      </c>
      <c r="F174" s="31">
        <v>58890</v>
      </c>
      <c r="G174" s="31">
        <v>26253</v>
      </c>
      <c r="H174" s="32">
        <v>0.44579724910000001</v>
      </c>
      <c r="J174" s="51" t="s">
        <v>737</v>
      </c>
      <c r="K174" s="51" t="s">
        <v>706</v>
      </c>
      <c r="L174" s="51" t="s">
        <v>215</v>
      </c>
      <c r="M174" s="51">
        <v>72.31</v>
      </c>
      <c r="N174" s="51">
        <v>59.076000000000001</v>
      </c>
      <c r="O174" s="51">
        <v>13.23</v>
      </c>
      <c r="P174" s="51">
        <v>0.18296224588577001</v>
      </c>
    </row>
    <row r="175" spans="1:16" x14ac:dyDescent="0.3">
      <c r="A175" s="30" t="s">
        <v>706</v>
      </c>
      <c r="B175" s="31" t="s">
        <v>270</v>
      </c>
      <c r="C175" s="31" t="s">
        <v>767</v>
      </c>
      <c r="D175" s="31" t="s">
        <v>768</v>
      </c>
      <c r="E175" s="31">
        <v>42485</v>
      </c>
      <c r="F175" s="31">
        <v>55850</v>
      </c>
      <c r="G175" s="31">
        <v>13365</v>
      </c>
      <c r="H175" s="32">
        <v>0.23930170100000001</v>
      </c>
      <c r="J175" s="51" t="s">
        <v>739</v>
      </c>
      <c r="K175" s="51" t="s">
        <v>706</v>
      </c>
      <c r="L175" s="51" t="s">
        <v>216</v>
      </c>
      <c r="M175" s="51">
        <v>78.38</v>
      </c>
      <c r="N175" s="51">
        <v>62.283999999999999</v>
      </c>
      <c r="O175" s="51">
        <v>16.100000000000001</v>
      </c>
      <c r="P175" s="51">
        <v>0.205409543250829</v>
      </c>
    </row>
    <row r="176" spans="1:16" x14ac:dyDescent="0.3">
      <c r="A176" s="30" t="s">
        <v>706</v>
      </c>
      <c r="B176" s="31" t="s">
        <v>271</v>
      </c>
      <c r="C176" s="31" t="s">
        <v>769</v>
      </c>
      <c r="D176" s="31" t="s">
        <v>770</v>
      </c>
      <c r="E176" s="31">
        <v>32674</v>
      </c>
      <c r="F176" s="31">
        <v>47090</v>
      </c>
      <c r="G176" s="31">
        <v>14416</v>
      </c>
      <c r="H176" s="32">
        <v>0.30613718410000001</v>
      </c>
      <c r="J176" s="51" t="s">
        <v>741</v>
      </c>
      <c r="K176" s="51" t="s">
        <v>706</v>
      </c>
      <c r="L176" s="51" t="s">
        <v>217</v>
      </c>
      <c r="M176" s="51">
        <v>55.25</v>
      </c>
      <c r="N176" s="51">
        <v>47.534999999999997</v>
      </c>
      <c r="O176" s="51">
        <v>7.72</v>
      </c>
      <c r="P176" s="51">
        <v>0.13972850678733001</v>
      </c>
    </row>
    <row r="177" spans="1:16" x14ac:dyDescent="0.3">
      <c r="A177" s="30" t="s">
        <v>706</v>
      </c>
      <c r="B177" s="31" t="s">
        <v>54</v>
      </c>
      <c r="C177" s="31" t="s">
        <v>771</v>
      </c>
      <c r="D177" s="31" t="s">
        <v>772</v>
      </c>
      <c r="E177" s="31">
        <v>36319</v>
      </c>
      <c r="F177" s="31">
        <v>71650</v>
      </c>
      <c r="G177" s="31">
        <v>35331</v>
      </c>
      <c r="H177" s="32">
        <v>0.49310537329999998</v>
      </c>
      <c r="J177" s="51" t="s">
        <v>743</v>
      </c>
      <c r="K177" s="51" t="s">
        <v>706</v>
      </c>
      <c r="L177" s="51" t="s">
        <v>218</v>
      </c>
      <c r="M177" s="51">
        <v>36.35</v>
      </c>
      <c r="N177" s="51">
        <v>34.363</v>
      </c>
      <c r="O177" s="51">
        <v>1.99</v>
      </c>
      <c r="P177" s="51">
        <v>5.47455295735901E-2</v>
      </c>
    </row>
    <row r="178" spans="1:16" x14ac:dyDescent="0.3">
      <c r="A178" s="30" t="s">
        <v>706</v>
      </c>
      <c r="B178" s="31" t="s">
        <v>71</v>
      </c>
      <c r="C178" s="31" t="s">
        <v>773</v>
      </c>
      <c r="D178" s="31" t="s">
        <v>774</v>
      </c>
      <c r="E178" s="31">
        <v>26487</v>
      </c>
      <c r="F178" s="31">
        <v>53380</v>
      </c>
      <c r="G178" s="31">
        <v>26893</v>
      </c>
      <c r="H178" s="32">
        <v>0.50380292240000002</v>
      </c>
      <c r="J178" s="51" t="s">
        <v>745</v>
      </c>
      <c r="K178" s="51" t="s">
        <v>706</v>
      </c>
      <c r="L178" s="51" t="s">
        <v>219</v>
      </c>
      <c r="M178" s="51">
        <v>27.22</v>
      </c>
      <c r="N178" s="51">
        <v>16.46</v>
      </c>
      <c r="O178" s="51">
        <v>10.76</v>
      </c>
      <c r="P178" s="51">
        <v>0.39529757531227</v>
      </c>
    </row>
    <row r="179" spans="1:16" x14ac:dyDescent="0.3">
      <c r="A179" s="30" t="s">
        <v>706</v>
      </c>
      <c r="B179" s="31" t="s">
        <v>272</v>
      </c>
      <c r="C179" s="31" t="s">
        <v>775</v>
      </c>
      <c r="D179" s="31" t="s">
        <v>776</v>
      </c>
      <c r="E179" s="31">
        <v>58269</v>
      </c>
      <c r="F179" s="31">
        <v>64890</v>
      </c>
      <c r="G179" s="31">
        <v>6621</v>
      </c>
      <c r="H179" s="32">
        <v>0.1020342117</v>
      </c>
      <c r="J179" s="51" t="s">
        <v>747</v>
      </c>
      <c r="K179" s="51" t="s">
        <v>706</v>
      </c>
      <c r="L179" s="51" t="s">
        <v>220</v>
      </c>
      <c r="M179" s="51">
        <v>35.17</v>
      </c>
      <c r="N179" s="51">
        <v>31.802</v>
      </c>
      <c r="O179" s="51">
        <v>3.37</v>
      </c>
      <c r="P179" s="51">
        <v>9.5820301393232901E-2</v>
      </c>
    </row>
    <row r="180" spans="1:16" x14ac:dyDescent="0.3">
      <c r="A180" s="30" t="s">
        <v>706</v>
      </c>
      <c r="B180" s="31" t="s">
        <v>93</v>
      </c>
      <c r="C180" s="31" t="s">
        <v>777</v>
      </c>
      <c r="D180" s="31" t="s">
        <v>778</v>
      </c>
      <c r="E180" s="31">
        <v>30959</v>
      </c>
      <c r="F180" s="31">
        <v>57770</v>
      </c>
      <c r="G180" s="31">
        <v>26811</v>
      </c>
      <c r="H180" s="32">
        <v>0.46409901329999997</v>
      </c>
      <c r="J180" s="51" t="s">
        <v>749</v>
      </c>
      <c r="K180" s="51" t="s">
        <v>706</v>
      </c>
      <c r="L180" s="51" t="s">
        <v>221</v>
      </c>
      <c r="M180" s="51">
        <v>68.63</v>
      </c>
      <c r="N180" s="51">
        <v>55.415999999999997</v>
      </c>
      <c r="O180" s="51">
        <v>13.21</v>
      </c>
      <c r="P180" s="51">
        <v>0.192481422118607</v>
      </c>
    </row>
    <row r="181" spans="1:16" x14ac:dyDescent="0.3">
      <c r="A181" s="30" t="s">
        <v>706</v>
      </c>
      <c r="B181" s="31" t="s">
        <v>25</v>
      </c>
      <c r="C181" s="31" t="s">
        <v>779</v>
      </c>
      <c r="D181" s="31" t="s">
        <v>780</v>
      </c>
      <c r="E181" s="31">
        <v>24616</v>
      </c>
      <c r="F181" s="31">
        <v>39730</v>
      </c>
      <c r="G181" s="31">
        <v>15114</v>
      </c>
      <c r="H181" s="32">
        <v>0.38041782029999999</v>
      </c>
      <c r="J181" s="51" t="s">
        <v>751</v>
      </c>
      <c r="K181" s="51" t="s">
        <v>706</v>
      </c>
      <c r="L181" s="51" t="s">
        <v>104</v>
      </c>
      <c r="M181" s="51">
        <v>34.61</v>
      </c>
      <c r="N181" s="51">
        <v>23.823</v>
      </c>
      <c r="O181" s="51">
        <v>10.79</v>
      </c>
      <c r="P181" s="51">
        <v>0.31175960704998601</v>
      </c>
    </row>
    <row r="182" spans="1:16" x14ac:dyDescent="0.3">
      <c r="A182" s="30" t="s">
        <v>706</v>
      </c>
      <c r="B182" s="31" t="s">
        <v>297</v>
      </c>
      <c r="C182" s="31" t="s">
        <v>781</v>
      </c>
      <c r="D182" s="31" t="s">
        <v>782</v>
      </c>
      <c r="E182" s="31">
        <v>51616</v>
      </c>
      <c r="F182" s="31">
        <v>59890</v>
      </c>
      <c r="G182" s="31">
        <v>8274</v>
      </c>
      <c r="H182" s="32">
        <v>0.13815328099999999</v>
      </c>
      <c r="J182" s="51" t="s">
        <v>753</v>
      </c>
      <c r="K182" s="51" t="s">
        <v>706</v>
      </c>
      <c r="L182" s="51" t="s">
        <v>234</v>
      </c>
      <c r="M182" s="51">
        <v>39.89</v>
      </c>
      <c r="N182" s="51">
        <v>35.396000000000001</v>
      </c>
      <c r="O182" s="51">
        <v>4.49</v>
      </c>
      <c r="P182" s="51">
        <v>0.112559538731512</v>
      </c>
    </row>
    <row r="183" spans="1:16" x14ac:dyDescent="0.3">
      <c r="A183" s="30" t="s">
        <v>706</v>
      </c>
      <c r="B183" s="31" t="s">
        <v>63</v>
      </c>
      <c r="C183" s="31" t="s">
        <v>783</v>
      </c>
      <c r="D183" s="31" t="s">
        <v>784</v>
      </c>
      <c r="E183" s="31">
        <v>19068</v>
      </c>
      <c r="F183" s="31">
        <v>42940</v>
      </c>
      <c r="G183" s="31">
        <v>23872</v>
      </c>
      <c r="H183" s="32">
        <v>0.55593851890000001</v>
      </c>
      <c r="J183" s="51" t="s">
        <v>755</v>
      </c>
      <c r="K183" s="51" t="s">
        <v>706</v>
      </c>
      <c r="L183" s="51" t="s">
        <v>235</v>
      </c>
      <c r="M183" s="51">
        <v>62.19</v>
      </c>
      <c r="N183" s="51">
        <v>56.332999999999998</v>
      </c>
      <c r="O183" s="51">
        <v>5.86</v>
      </c>
      <c r="P183" s="51">
        <v>9.4227367744010304E-2</v>
      </c>
    </row>
    <row r="184" spans="1:16" x14ac:dyDescent="0.3">
      <c r="A184" s="30" t="s">
        <v>706</v>
      </c>
      <c r="B184" s="31" t="s">
        <v>238</v>
      </c>
      <c r="C184" s="31" t="s">
        <v>785</v>
      </c>
      <c r="D184" s="31" t="s">
        <v>786</v>
      </c>
      <c r="E184" s="31">
        <v>55072</v>
      </c>
      <c r="F184" s="31">
        <v>59450</v>
      </c>
      <c r="G184" s="31">
        <v>4378</v>
      </c>
      <c r="H184" s="32">
        <v>7.3641715699999999E-2</v>
      </c>
      <c r="J184" s="51" t="s">
        <v>757</v>
      </c>
      <c r="K184" s="51" t="s">
        <v>706</v>
      </c>
      <c r="L184" s="51" t="s">
        <v>236</v>
      </c>
      <c r="M184" s="51">
        <v>42.27</v>
      </c>
      <c r="N184" s="51">
        <v>39.142000000000003</v>
      </c>
      <c r="O184" s="51">
        <v>3.13</v>
      </c>
      <c r="P184" s="51">
        <v>7.4047788029335204E-2</v>
      </c>
    </row>
    <row r="185" spans="1:16" x14ac:dyDescent="0.3">
      <c r="A185" s="30" t="s">
        <v>706</v>
      </c>
      <c r="B185" s="31" t="s">
        <v>242</v>
      </c>
      <c r="C185" s="31" t="s">
        <v>787</v>
      </c>
      <c r="D185" s="31" t="s">
        <v>788</v>
      </c>
      <c r="E185" s="31">
        <v>42834</v>
      </c>
      <c r="F185" s="31">
        <v>46880</v>
      </c>
      <c r="G185" s="31">
        <v>4046</v>
      </c>
      <c r="H185" s="32">
        <v>8.6305460799999997E-2</v>
      </c>
      <c r="J185" s="51" t="s">
        <v>759</v>
      </c>
      <c r="K185" s="51" t="s">
        <v>706</v>
      </c>
      <c r="L185" s="51" t="s">
        <v>237</v>
      </c>
      <c r="M185" s="51">
        <v>56.33</v>
      </c>
      <c r="N185" s="51">
        <v>47.057000000000002</v>
      </c>
      <c r="O185" s="51">
        <v>9.27</v>
      </c>
      <c r="P185" s="51">
        <v>0.164565950647967</v>
      </c>
    </row>
    <row r="186" spans="1:16" x14ac:dyDescent="0.3">
      <c r="A186" s="30" t="s">
        <v>706</v>
      </c>
      <c r="B186" s="31" t="s">
        <v>41</v>
      </c>
      <c r="C186" s="31" t="s">
        <v>789</v>
      </c>
      <c r="D186" s="31" t="s">
        <v>790</v>
      </c>
      <c r="E186" s="31">
        <v>48245</v>
      </c>
      <c r="F186" s="31">
        <v>60070</v>
      </c>
      <c r="G186" s="31">
        <v>11825</v>
      </c>
      <c r="H186" s="32">
        <v>0.19685367070000001</v>
      </c>
      <c r="J186" s="51" t="s">
        <v>761</v>
      </c>
      <c r="K186" s="51" t="s">
        <v>706</v>
      </c>
      <c r="L186" s="51" t="s">
        <v>240</v>
      </c>
      <c r="M186" s="51">
        <v>37</v>
      </c>
      <c r="N186" s="51">
        <v>33.991999999999997</v>
      </c>
      <c r="O186" s="51">
        <v>3.01</v>
      </c>
      <c r="P186" s="51">
        <v>8.1351351351351395E-2</v>
      </c>
    </row>
    <row r="187" spans="1:16" x14ac:dyDescent="0.3">
      <c r="A187" s="30" t="s">
        <v>706</v>
      </c>
      <c r="B187" s="31" t="s">
        <v>239</v>
      </c>
      <c r="C187" s="31" t="s">
        <v>791</v>
      </c>
      <c r="D187" s="31" t="s">
        <v>792</v>
      </c>
      <c r="E187" s="31">
        <v>33465</v>
      </c>
      <c r="F187" s="31">
        <v>36290</v>
      </c>
      <c r="G187" s="31">
        <v>2825</v>
      </c>
      <c r="H187" s="32">
        <v>7.7845136400000001E-2</v>
      </c>
      <c r="J187" s="51" t="s">
        <v>763</v>
      </c>
      <c r="K187" s="51" t="s">
        <v>706</v>
      </c>
      <c r="L187" s="51" t="s">
        <v>241</v>
      </c>
      <c r="M187" s="51">
        <v>38.479999999999997</v>
      </c>
      <c r="N187" s="51">
        <v>33.734000000000002</v>
      </c>
      <c r="O187" s="51">
        <v>4.75</v>
      </c>
      <c r="P187" s="51">
        <v>0.123440748440748</v>
      </c>
    </row>
    <row r="188" spans="1:16" x14ac:dyDescent="0.3">
      <c r="A188" s="30" t="s">
        <v>706</v>
      </c>
      <c r="B188" s="31" t="s">
        <v>44</v>
      </c>
      <c r="C188" s="31" t="s">
        <v>793</v>
      </c>
      <c r="D188" s="31" t="s">
        <v>794</v>
      </c>
      <c r="E188" s="31">
        <v>86807</v>
      </c>
      <c r="F188" s="31">
        <v>114620</v>
      </c>
      <c r="G188" s="31">
        <v>27813</v>
      </c>
      <c r="H188" s="32">
        <v>0.2426539871</v>
      </c>
      <c r="J188" s="51" t="s">
        <v>765</v>
      </c>
      <c r="K188" s="51" t="s">
        <v>706</v>
      </c>
      <c r="L188" s="51" t="s">
        <v>28</v>
      </c>
      <c r="M188" s="51">
        <v>58.89</v>
      </c>
      <c r="N188" s="51">
        <v>32.57</v>
      </c>
      <c r="O188" s="51">
        <v>26.32</v>
      </c>
      <c r="P188" s="51">
        <v>0.446934963491255</v>
      </c>
    </row>
    <row r="189" spans="1:16" x14ac:dyDescent="0.3">
      <c r="A189" s="30" t="s">
        <v>706</v>
      </c>
      <c r="B189" s="31" t="s">
        <v>111</v>
      </c>
      <c r="C189" s="31" t="s">
        <v>795</v>
      </c>
      <c r="D189" s="31" t="s">
        <v>796</v>
      </c>
      <c r="E189" s="31">
        <v>51503</v>
      </c>
      <c r="F189" s="31">
        <v>76990</v>
      </c>
      <c r="G189" s="31">
        <v>25487</v>
      </c>
      <c r="H189" s="32">
        <v>0.33104299259999997</v>
      </c>
      <c r="J189" s="51" t="s">
        <v>767</v>
      </c>
      <c r="K189" s="51" t="s">
        <v>706</v>
      </c>
      <c r="L189" s="51" t="s">
        <v>270</v>
      </c>
      <c r="M189" s="51">
        <v>55.85</v>
      </c>
      <c r="N189" s="51">
        <v>42.442</v>
      </c>
      <c r="O189" s="51">
        <v>13.41</v>
      </c>
      <c r="P189" s="51">
        <v>0.24010743061772599</v>
      </c>
    </row>
    <row r="190" spans="1:16" x14ac:dyDescent="0.3">
      <c r="A190" s="30" t="s">
        <v>401</v>
      </c>
      <c r="B190" s="31" t="s">
        <v>360</v>
      </c>
      <c r="C190" s="31" t="s">
        <v>797</v>
      </c>
      <c r="D190" s="31" t="s">
        <v>798</v>
      </c>
      <c r="E190" s="31">
        <v>2526</v>
      </c>
      <c r="F190" s="31">
        <v>6790</v>
      </c>
      <c r="G190" s="31">
        <v>4264</v>
      </c>
      <c r="H190" s="32">
        <v>0.62798232700000001</v>
      </c>
      <c r="J190" s="51" t="s">
        <v>769</v>
      </c>
      <c r="K190" s="51" t="s">
        <v>706</v>
      </c>
      <c r="L190" s="51" t="s">
        <v>271</v>
      </c>
      <c r="M190" s="51">
        <v>47.09</v>
      </c>
      <c r="N190" s="51">
        <v>32.576000000000001</v>
      </c>
      <c r="O190" s="51">
        <v>14.51</v>
      </c>
      <c r="P190" s="51">
        <v>0.308133361647908</v>
      </c>
    </row>
    <row r="191" spans="1:16" x14ac:dyDescent="0.3">
      <c r="A191" s="30" t="s">
        <v>401</v>
      </c>
      <c r="B191" s="31" t="s">
        <v>366</v>
      </c>
      <c r="C191" s="31" t="s">
        <v>799</v>
      </c>
      <c r="D191" s="31" t="s">
        <v>800</v>
      </c>
      <c r="E191" s="31">
        <v>79133</v>
      </c>
      <c r="F191" s="31">
        <v>106380</v>
      </c>
      <c r="G191" s="31">
        <v>27247</v>
      </c>
      <c r="H191" s="32">
        <v>0.25612897159999998</v>
      </c>
      <c r="J191" s="51" t="s">
        <v>771</v>
      </c>
      <c r="K191" s="51" t="s">
        <v>706</v>
      </c>
      <c r="L191" s="51" t="s">
        <v>54</v>
      </c>
      <c r="M191" s="51">
        <v>71.650000000000006</v>
      </c>
      <c r="N191" s="51">
        <v>36.206000000000003</v>
      </c>
      <c r="O191" s="51">
        <v>35.44</v>
      </c>
      <c r="P191" s="51">
        <v>0.49462665736217698</v>
      </c>
    </row>
    <row r="192" spans="1:16" x14ac:dyDescent="0.3">
      <c r="A192" s="30" t="s">
        <v>401</v>
      </c>
      <c r="B192" s="31" t="s">
        <v>371</v>
      </c>
      <c r="C192" s="31" t="s">
        <v>801</v>
      </c>
      <c r="D192" s="31" t="s">
        <v>802</v>
      </c>
      <c r="E192" s="31">
        <v>91516</v>
      </c>
      <c r="F192" s="31">
        <v>108720</v>
      </c>
      <c r="G192" s="31">
        <v>17204</v>
      </c>
      <c r="H192" s="32">
        <v>0.15824135389999999</v>
      </c>
      <c r="J192" s="51" t="s">
        <v>773</v>
      </c>
      <c r="K192" s="51" t="s">
        <v>706</v>
      </c>
      <c r="L192" s="51" t="s">
        <v>71</v>
      </c>
      <c r="M192" s="51">
        <v>53.38</v>
      </c>
      <c r="N192" s="51">
        <v>26.416</v>
      </c>
      <c r="O192" s="51">
        <v>26.96</v>
      </c>
      <c r="P192" s="51">
        <v>0.50505807418508797</v>
      </c>
    </row>
    <row r="193" spans="1:16" x14ac:dyDescent="0.3">
      <c r="A193" s="30" t="s">
        <v>401</v>
      </c>
      <c r="B193" s="31" t="s">
        <v>372</v>
      </c>
      <c r="C193" s="31" t="s">
        <v>803</v>
      </c>
      <c r="D193" s="31" t="s">
        <v>804</v>
      </c>
      <c r="E193" s="31">
        <v>74926</v>
      </c>
      <c r="F193" s="31">
        <v>85090</v>
      </c>
      <c r="G193" s="31">
        <v>10164</v>
      </c>
      <c r="H193" s="32">
        <v>0.1194499941</v>
      </c>
      <c r="J193" s="51" t="s">
        <v>775</v>
      </c>
      <c r="K193" s="51" t="s">
        <v>706</v>
      </c>
      <c r="L193" s="51" t="s">
        <v>272</v>
      </c>
      <c r="M193" s="51">
        <v>64.89</v>
      </c>
      <c r="N193" s="51">
        <v>58.076000000000001</v>
      </c>
      <c r="O193" s="51">
        <v>6.81</v>
      </c>
      <c r="P193" s="51">
        <v>0.104946833102173</v>
      </c>
    </row>
    <row r="194" spans="1:16" x14ac:dyDescent="0.3">
      <c r="A194" s="30" t="s">
        <v>401</v>
      </c>
      <c r="B194" s="31" t="s">
        <v>373</v>
      </c>
      <c r="C194" s="31" t="s">
        <v>805</v>
      </c>
      <c r="D194" s="31" t="s">
        <v>806</v>
      </c>
      <c r="E194" s="31">
        <v>96699</v>
      </c>
      <c r="F194" s="31">
        <v>106510</v>
      </c>
      <c r="G194" s="31">
        <v>9811</v>
      </c>
      <c r="H194" s="32">
        <v>9.2113416599999998E-2</v>
      </c>
      <c r="J194" s="51" t="s">
        <v>777</v>
      </c>
      <c r="K194" s="51" t="s">
        <v>706</v>
      </c>
      <c r="L194" s="51" t="s">
        <v>93</v>
      </c>
      <c r="M194" s="51">
        <v>57.77</v>
      </c>
      <c r="N194" s="51">
        <v>30.91</v>
      </c>
      <c r="O194" s="51">
        <v>26.86</v>
      </c>
      <c r="P194" s="51">
        <v>0.464947204431366</v>
      </c>
    </row>
    <row r="195" spans="1:16" x14ac:dyDescent="0.3">
      <c r="A195" s="30" t="s">
        <v>401</v>
      </c>
      <c r="B195" s="31" t="s">
        <v>378</v>
      </c>
      <c r="C195" s="31" t="s">
        <v>807</v>
      </c>
      <c r="D195" s="31" t="s">
        <v>808</v>
      </c>
      <c r="E195" s="31">
        <v>87694</v>
      </c>
      <c r="F195" s="31">
        <v>105360</v>
      </c>
      <c r="G195" s="31">
        <v>17666</v>
      </c>
      <c r="H195" s="32">
        <v>0.16767274109999999</v>
      </c>
      <c r="J195" s="51" t="s">
        <v>779</v>
      </c>
      <c r="K195" s="51" t="s">
        <v>706</v>
      </c>
      <c r="L195" s="51" t="s">
        <v>25</v>
      </c>
      <c r="M195" s="51">
        <v>39.729999999999997</v>
      </c>
      <c r="N195" s="51">
        <v>24.59</v>
      </c>
      <c r="O195" s="51">
        <v>15.14</v>
      </c>
      <c r="P195" s="51">
        <v>0.38107223760382603</v>
      </c>
    </row>
    <row r="196" spans="1:16" x14ac:dyDescent="0.3">
      <c r="A196" s="30" t="s">
        <v>401</v>
      </c>
      <c r="B196" s="31" t="s">
        <v>379</v>
      </c>
      <c r="C196" s="31" t="s">
        <v>809</v>
      </c>
      <c r="D196" s="31" t="s">
        <v>810</v>
      </c>
      <c r="E196" s="31">
        <v>70160</v>
      </c>
      <c r="F196" s="31">
        <v>88150</v>
      </c>
      <c r="G196" s="31">
        <v>17990</v>
      </c>
      <c r="H196" s="32">
        <v>0.2040839478</v>
      </c>
      <c r="J196" s="51" t="s">
        <v>781</v>
      </c>
      <c r="K196" s="51" t="s">
        <v>706</v>
      </c>
      <c r="L196" s="51" t="s">
        <v>297</v>
      </c>
      <c r="M196" s="51">
        <v>59.89</v>
      </c>
      <c r="N196" s="51">
        <v>51.5</v>
      </c>
      <c r="O196" s="51">
        <v>8.39</v>
      </c>
      <c r="P196" s="51">
        <v>0.14009016530305601</v>
      </c>
    </row>
    <row r="197" spans="1:16" x14ac:dyDescent="0.3">
      <c r="A197" s="30" t="s">
        <v>401</v>
      </c>
      <c r="B197" s="31" t="s">
        <v>381</v>
      </c>
      <c r="C197" s="31" t="s">
        <v>811</v>
      </c>
      <c r="D197" s="31" t="s">
        <v>812</v>
      </c>
      <c r="E197" s="31">
        <v>119900</v>
      </c>
      <c r="F197" s="31">
        <v>137860</v>
      </c>
      <c r="G197" s="31">
        <v>17960</v>
      </c>
      <c r="H197" s="32">
        <v>0.13027709270000001</v>
      </c>
      <c r="J197" s="51" t="s">
        <v>783</v>
      </c>
      <c r="K197" s="51" t="s">
        <v>706</v>
      </c>
      <c r="L197" s="51" t="s">
        <v>63</v>
      </c>
      <c r="M197" s="51">
        <v>42.94</v>
      </c>
      <c r="N197" s="51">
        <v>19.036000000000001</v>
      </c>
      <c r="O197" s="51">
        <v>23.9</v>
      </c>
      <c r="P197" s="51">
        <v>0.55659059152305501</v>
      </c>
    </row>
    <row r="198" spans="1:16" x14ac:dyDescent="0.3">
      <c r="A198" s="30" t="s">
        <v>401</v>
      </c>
      <c r="B198" s="31" t="s">
        <v>382</v>
      </c>
      <c r="C198" s="31" t="s">
        <v>813</v>
      </c>
      <c r="D198" s="31" t="s">
        <v>814</v>
      </c>
      <c r="E198" s="31">
        <v>109634</v>
      </c>
      <c r="F198" s="31">
        <v>122130</v>
      </c>
      <c r="G198" s="31">
        <v>12496</v>
      </c>
      <c r="H198" s="32">
        <v>0.102317203</v>
      </c>
      <c r="J198" s="51" t="s">
        <v>785</v>
      </c>
      <c r="K198" s="51" t="s">
        <v>706</v>
      </c>
      <c r="L198" s="51" t="s">
        <v>238</v>
      </c>
      <c r="M198" s="51">
        <v>59.45</v>
      </c>
      <c r="N198" s="51">
        <v>54.973999999999997</v>
      </c>
      <c r="O198" s="51">
        <v>4.4800000000000004</v>
      </c>
      <c r="P198" s="51">
        <v>7.5357443229604706E-2</v>
      </c>
    </row>
    <row r="199" spans="1:16" x14ac:dyDescent="0.3">
      <c r="A199" s="30" t="s">
        <v>401</v>
      </c>
      <c r="B199" s="31" t="s">
        <v>384</v>
      </c>
      <c r="C199" s="31" t="s">
        <v>815</v>
      </c>
      <c r="D199" s="31" t="s">
        <v>816</v>
      </c>
      <c r="E199" s="31">
        <v>93343</v>
      </c>
      <c r="F199" s="31">
        <v>109690</v>
      </c>
      <c r="G199" s="31">
        <v>16347</v>
      </c>
      <c r="H199" s="32">
        <v>0.14902908200000001</v>
      </c>
      <c r="J199" s="51" t="s">
        <v>787</v>
      </c>
      <c r="K199" s="51" t="s">
        <v>706</v>
      </c>
      <c r="L199" s="51" t="s">
        <v>242</v>
      </c>
      <c r="M199" s="51">
        <v>46.88</v>
      </c>
      <c r="N199" s="51">
        <v>42.76</v>
      </c>
      <c r="O199" s="51">
        <v>4.12</v>
      </c>
      <c r="P199" s="51">
        <v>8.7883959044368604E-2</v>
      </c>
    </row>
    <row r="200" spans="1:16" x14ac:dyDescent="0.3">
      <c r="A200" s="30" t="s">
        <v>401</v>
      </c>
      <c r="B200" s="31" t="s">
        <v>387</v>
      </c>
      <c r="C200" s="31" t="s">
        <v>817</v>
      </c>
      <c r="D200" s="31" t="s">
        <v>818</v>
      </c>
      <c r="E200" s="31">
        <v>102039</v>
      </c>
      <c r="F200" s="31">
        <v>132630</v>
      </c>
      <c r="G200" s="31">
        <v>30591</v>
      </c>
      <c r="H200" s="32">
        <v>0.23064917439999999</v>
      </c>
      <c r="J200" s="51" t="s">
        <v>789</v>
      </c>
      <c r="K200" s="51" t="s">
        <v>706</v>
      </c>
      <c r="L200" s="51" t="s">
        <v>41</v>
      </c>
      <c r="M200" s="51">
        <v>60.07</v>
      </c>
      <c r="N200" s="51">
        <v>48.146000000000001</v>
      </c>
      <c r="O200" s="51">
        <v>11.92</v>
      </c>
      <c r="P200" s="51">
        <v>0.19843515898118899</v>
      </c>
    </row>
    <row r="201" spans="1:16" x14ac:dyDescent="0.3">
      <c r="A201" s="30" t="s">
        <v>401</v>
      </c>
      <c r="B201" s="31" t="s">
        <v>389</v>
      </c>
      <c r="C201" s="31" t="s">
        <v>819</v>
      </c>
      <c r="D201" s="31" t="s">
        <v>820</v>
      </c>
      <c r="E201" s="31">
        <v>77163</v>
      </c>
      <c r="F201" s="31">
        <v>119440</v>
      </c>
      <c r="G201" s="31">
        <v>42277</v>
      </c>
      <c r="H201" s="32">
        <v>0.35396014739999998</v>
      </c>
      <c r="J201" s="51" t="s">
        <v>791</v>
      </c>
      <c r="K201" s="51" t="s">
        <v>706</v>
      </c>
      <c r="L201" s="51" t="s">
        <v>239</v>
      </c>
      <c r="M201" s="51">
        <v>36.29</v>
      </c>
      <c r="N201" s="51">
        <v>33.405999999999999</v>
      </c>
      <c r="O201" s="51">
        <v>2.88</v>
      </c>
      <c r="P201" s="51">
        <v>7.9360705428492703E-2</v>
      </c>
    </row>
    <row r="202" spans="1:16" x14ac:dyDescent="0.3">
      <c r="A202" s="30" t="s">
        <v>401</v>
      </c>
      <c r="B202" s="31" t="s">
        <v>391</v>
      </c>
      <c r="C202" s="31" t="s">
        <v>821</v>
      </c>
      <c r="D202" s="31" t="s">
        <v>822</v>
      </c>
      <c r="E202" s="31">
        <v>120147</v>
      </c>
      <c r="F202" s="31">
        <v>138820</v>
      </c>
      <c r="G202" s="31">
        <v>18673</v>
      </c>
      <c r="H202" s="32">
        <v>0.1345123181</v>
      </c>
      <c r="J202" s="51" t="s">
        <v>793</v>
      </c>
      <c r="K202" s="51" t="s">
        <v>706</v>
      </c>
      <c r="L202" s="51" t="s">
        <v>44</v>
      </c>
      <c r="M202" s="51">
        <v>114.62</v>
      </c>
      <c r="N202" s="51">
        <v>86.680999999999997</v>
      </c>
      <c r="O202" s="51">
        <v>27.94</v>
      </c>
      <c r="P202" s="51">
        <v>0.24376199616122801</v>
      </c>
    </row>
    <row r="203" spans="1:16" x14ac:dyDescent="0.3">
      <c r="A203" s="30" t="s">
        <v>401</v>
      </c>
      <c r="B203" s="31" t="s">
        <v>392</v>
      </c>
      <c r="C203" s="31" t="s">
        <v>823</v>
      </c>
      <c r="D203" s="31" t="s">
        <v>824</v>
      </c>
      <c r="E203" s="31">
        <v>88362</v>
      </c>
      <c r="F203" s="31">
        <v>123650</v>
      </c>
      <c r="G203" s="31">
        <v>35288</v>
      </c>
      <c r="H203" s="32">
        <v>0.28538617059999999</v>
      </c>
      <c r="J203" s="51" t="s">
        <v>795</v>
      </c>
      <c r="K203" s="51" t="s">
        <v>706</v>
      </c>
      <c r="L203" s="51" t="s">
        <v>111</v>
      </c>
      <c r="M203" s="51">
        <v>76.98</v>
      </c>
      <c r="N203" s="51">
        <v>51.348999999999997</v>
      </c>
      <c r="O203" s="51">
        <v>25.63</v>
      </c>
      <c r="P203" s="51">
        <v>0.33294362171992697</v>
      </c>
    </row>
    <row r="204" spans="1:16" x14ac:dyDescent="0.3">
      <c r="A204" s="30" t="s">
        <v>402</v>
      </c>
      <c r="B204" s="31" t="s">
        <v>361</v>
      </c>
      <c r="C204" s="31" t="s">
        <v>825</v>
      </c>
      <c r="D204" s="31" t="s">
        <v>826</v>
      </c>
      <c r="E204" s="31">
        <v>65719</v>
      </c>
      <c r="F204" s="31">
        <v>73360</v>
      </c>
      <c r="G204" s="31">
        <v>7641</v>
      </c>
      <c r="H204" s="32">
        <v>0.10415757909999999</v>
      </c>
      <c r="J204" s="51" t="s">
        <v>797</v>
      </c>
      <c r="K204" s="51" t="s">
        <v>401</v>
      </c>
      <c r="L204" s="51" t="s">
        <v>360</v>
      </c>
      <c r="M204" s="51">
        <v>6.79</v>
      </c>
      <c r="N204" s="51">
        <v>2.3660000000000001</v>
      </c>
      <c r="O204" s="51">
        <v>4.42</v>
      </c>
      <c r="P204" s="51">
        <v>0.65095729013254799</v>
      </c>
    </row>
    <row r="205" spans="1:16" x14ac:dyDescent="0.3">
      <c r="A205" s="30" t="s">
        <v>402</v>
      </c>
      <c r="B205" s="31" t="s">
        <v>362</v>
      </c>
      <c r="C205" s="31" t="s">
        <v>827</v>
      </c>
      <c r="D205" s="31" t="s">
        <v>828</v>
      </c>
      <c r="E205" s="31">
        <v>127251</v>
      </c>
      <c r="F205" s="31">
        <v>144290</v>
      </c>
      <c r="G205" s="31">
        <v>17039</v>
      </c>
      <c r="H205" s="32">
        <v>0.1180885716</v>
      </c>
      <c r="J205" s="51" t="s">
        <v>799</v>
      </c>
      <c r="K205" s="51" t="s">
        <v>401</v>
      </c>
      <c r="L205" s="51" t="s">
        <v>366</v>
      </c>
      <c r="M205" s="51">
        <v>106.38</v>
      </c>
      <c r="N205" s="51">
        <v>78.694000000000003</v>
      </c>
      <c r="O205" s="51">
        <v>27.69</v>
      </c>
      <c r="P205" s="51">
        <v>0.26029328821206998</v>
      </c>
    </row>
    <row r="206" spans="1:16" x14ac:dyDescent="0.3">
      <c r="A206" s="30" t="s">
        <v>402</v>
      </c>
      <c r="B206" s="31" t="s">
        <v>363</v>
      </c>
      <c r="C206" s="31" t="s">
        <v>829</v>
      </c>
      <c r="D206" s="31" t="s">
        <v>830</v>
      </c>
      <c r="E206" s="31">
        <v>89388</v>
      </c>
      <c r="F206" s="31">
        <v>96430</v>
      </c>
      <c r="G206" s="31">
        <v>7042</v>
      </c>
      <c r="H206" s="32">
        <v>7.3027066299999999E-2</v>
      </c>
      <c r="J206" s="51" t="s">
        <v>801</v>
      </c>
      <c r="K206" s="51" t="s">
        <v>401</v>
      </c>
      <c r="L206" s="51" t="s">
        <v>371</v>
      </c>
      <c r="M206" s="51">
        <v>108.72</v>
      </c>
      <c r="N206" s="51">
        <v>91.23</v>
      </c>
      <c r="O206" s="51">
        <v>17.489999999999998</v>
      </c>
      <c r="P206" s="51">
        <v>0.16087196467991199</v>
      </c>
    </row>
    <row r="207" spans="1:16" x14ac:dyDescent="0.3">
      <c r="A207" s="30" t="s">
        <v>402</v>
      </c>
      <c r="B207" s="31" t="s">
        <v>364</v>
      </c>
      <c r="C207" s="31" t="s">
        <v>831</v>
      </c>
      <c r="D207" s="31" t="s">
        <v>832</v>
      </c>
      <c r="E207" s="31">
        <v>102824</v>
      </c>
      <c r="F207" s="31">
        <v>114960</v>
      </c>
      <c r="G207" s="31">
        <v>12136</v>
      </c>
      <c r="H207" s="32">
        <v>0.10556715379999999</v>
      </c>
      <c r="J207" s="51" t="s">
        <v>803</v>
      </c>
      <c r="K207" s="51" t="s">
        <v>401</v>
      </c>
      <c r="L207" s="51" t="s">
        <v>372</v>
      </c>
      <c r="M207" s="51">
        <v>85.09</v>
      </c>
      <c r="N207" s="51">
        <v>74.753</v>
      </c>
      <c r="O207" s="51">
        <v>10.34</v>
      </c>
      <c r="P207" s="51">
        <v>0.121518392290516</v>
      </c>
    </row>
    <row r="208" spans="1:16" x14ac:dyDescent="0.3">
      <c r="A208" s="30" t="s">
        <v>402</v>
      </c>
      <c r="B208" s="31" t="s">
        <v>365</v>
      </c>
      <c r="C208" s="31" t="s">
        <v>833</v>
      </c>
      <c r="D208" s="31" t="s">
        <v>834</v>
      </c>
      <c r="E208" s="31">
        <v>130069</v>
      </c>
      <c r="F208" s="31">
        <v>137710</v>
      </c>
      <c r="G208" s="31">
        <v>7641</v>
      </c>
      <c r="H208" s="32">
        <v>5.5486166599999998E-2</v>
      </c>
      <c r="J208" s="51" t="s">
        <v>805</v>
      </c>
      <c r="K208" s="51" t="s">
        <v>401</v>
      </c>
      <c r="L208" s="51" t="s">
        <v>373</v>
      </c>
      <c r="M208" s="51">
        <v>106.51</v>
      </c>
      <c r="N208" s="51">
        <v>96.378</v>
      </c>
      <c r="O208" s="51">
        <v>10.130000000000001</v>
      </c>
      <c r="P208" s="51">
        <v>9.5108440522016696E-2</v>
      </c>
    </row>
    <row r="209" spans="1:16" x14ac:dyDescent="0.3">
      <c r="A209" s="30" t="s">
        <v>402</v>
      </c>
      <c r="B209" s="31" t="s">
        <v>367</v>
      </c>
      <c r="C209" s="31" t="s">
        <v>835</v>
      </c>
      <c r="D209" s="31" t="s">
        <v>836</v>
      </c>
      <c r="E209" s="31">
        <v>138879</v>
      </c>
      <c r="F209" s="31">
        <v>150660</v>
      </c>
      <c r="G209" s="31">
        <v>11781</v>
      </c>
      <c r="H209" s="32">
        <v>7.8195937899999998E-2</v>
      </c>
      <c r="J209" s="51" t="s">
        <v>807</v>
      </c>
      <c r="K209" s="51" t="s">
        <v>401</v>
      </c>
      <c r="L209" s="51" t="s">
        <v>378</v>
      </c>
      <c r="M209" s="51">
        <v>105.36</v>
      </c>
      <c r="N209" s="51">
        <v>87.216999999999999</v>
      </c>
      <c r="O209" s="51">
        <v>18.14</v>
      </c>
      <c r="P209" s="51">
        <v>0.17217160212604399</v>
      </c>
    </row>
    <row r="210" spans="1:16" x14ac:dyDescent="0.3">
      <c r="A210" s="30" t="s">
        <v>402</v>
      </c>
      <c r="B210" s="31" t="s">
        <v>368</v>
      </c>
      <c r="C210" s="31" t="s">
        <v>837</v>
      </c>
      <c r="D210" s="31" t="s">
        <v>838</v>
      </c>
      <c r="E210" s="31">
        <v>118332</v>
      </c>
      <c r="F210" s="31">
        <v>132240</v>
      </c>
      <c r="G210" s="31">
        <v>13908</v>
      </c>
      <c r="H210" s="32">
        <v>0.1051724138</v>
      </c>
      <c r="J210" s="51" t="s">
        <v>809</v>
      </c>
      <c r="K210" s="51" t="s">
        <v>401</v>
      </c>
      <c r="L210" s="51" t="s">
        <v>379</v>
      </c>
      <c r="M210" s="51">
        <v>88.15</v>
      </c>
      <c r="N210" s="51">
        <v>69.811000000000007</v>
      </c>
      <c r="O210" s="51">
        <v>18.34</v>
      </c>
      <c r="P210" s="51">
        <v>0.20805445263755001</v>
      </c>
    </row>
    <row r="211" spans="1:16" x14ac:dyDescent="0.3">
      <c r="A211" s="30" t="s">
        <v>402</v>
      </c>
      <c r="B211" s="31" t="s">
        <v>369</v>
      </c>
      <c r="C211" s="31" t="s">
        <v>839</v>
      </c>
      <c r="D211" s="31" t="s">
        <v>840</v>
      </c>
      <c r="E211" s="31">
        <v>107887</v>
      </c>
      <c r="F211" s="31">
        <v>123030</v>
      </c>
      <c r="G211" s="31">
        <v>15143</v>
      </c>
      <c r="H211" s="32">
        <v>0.1230838007</v>
      </c>
      <c r="J211" s="51" t="s">
        <v>811</v>
      </c>
      <c r="K211" s="51" t="s">
        <v>401</v>
      </c>
      <c r="L211" s="51" t="s">
        <v>381</v>
      </c>
      <c r="M211" s="51">
        <v>137.86000000000001</v>
      </c>
      <c r="N211" s="51">
        <v>119.657</v>
      </c>
      <c r="O211" s="51">
        <v>18.2</v>
      </c>
      <c r="P211" s="51">
        <v>0.132017989264471</v>
      </c>
    </row>
    <row r="212" spans="1:16" x14ac:dyDescent="0.3">
      <c r="A212" s="30" t="s">
        <v>402</v>
      </c>
      <c r="B212" s="31" t="s">
        <v>370</v>
      </c>
      <c r="C212" s="31" t="s">
        <v>841</v>
      </c>
      <c r="D212" s="31" t="s">
        <v>842</v>
      </c>
      <c r="E212" s="31">
        <v>92730</v>
      </c>
      <c r="F212" s="31">
        <v>108780</v>
      </c>
      <c r="G212" s="31">
        <v>16050</v>
      </c>
      <c r="H212" s="32">
        <v>0.1475455047</v>
      </c>
      <c r="J212" s="51" t="s">
        <v>813</v>
      </c>
      <c r="K212" s="51" t="s">
        <v>401</v>
      </c>
      <c r="L212" s="51" t="s">
        <v>382</v>
      </c>
      <c r="M212" s="51">
        <v>122.13</v>
      </c>
      <c r="N212" s="51">
        <v>109.393</v>
      </c>
      <c r="O212" s="51">
        <v>12.74</v>
      </c>
      <c r="P212" s="51">
        <v>0.10431507410136701</v>
      </c>
    </row>
    <row r="213" spans="1:16" x14ac:dyDescent="0.3">
      <c r="A213" s="30" t="s">
        <v>402</v>
      </c>
      <c r="B213" s="31" t="s">
        <v>374</v>
      </c>
      <c r="C213" s="31" t="s">
        <v>843</v>
      </c>
      <c r="D213" s="31" t="s">
        <v>844</v>
      </c>
      <c r="E213" s="31">
        <v>82801</v>
      </c>
      <c r="F213" s="31">
        <v>88320</v>
      </c>
      <c r="G213" s="31">
        <v>5519</v>
      </c>
      <c r="H213" s="32">
        <v>6.2488677499999999E-2</v>
      </c>
      <c r="J213" s="51" t="s">
        <v>815</v>
      </c>
      <c r="K213" s="51" t="s">
        <v>401</v>
      </c>
      <c r="L213" s="51" t="s">
        <v>384</v>
      </c>
      <c r="M213" s="51">
        <v>109.69</v>
      </c>
      <c r="N213" s="51">
        <v>93.131</v>
      </c>
      <c r="O213" s="51">
        <v>16.559999999999999</v>
      </c>
      <c r="P213" s="51">
        <v>0.150970918041754</v>
      </c>
    </row>
    <row r="214" spans="1:16" x14ac:dyDescent="0.3">
      <c r="A214" s="30" t="s">
        <v>402</v>
      </c>
      <c r="B214" s="31" t="s">
        <v>375</v>
      </c>
      <c r="C214" s="31" t="s">
        <v>845</v>
      </c>
      <c r="D214" s="31" t="s">
        <v>846</v>
      </c>
      <c r="E214" s="31">
        <v>96613</v>
      </c>
      <c r="F214" s="31">
        <v>102650</v>
      </c>
      <c r="G214" s="31">
        <v>6037</v>
      </c>
      <c r="H214" s="32">
        <v>5.8811495399999997E-2</v>
      </c>
      <c r="J214" s="51" t="s">
        <v>817</v>
      </c>
      <c r="K214" s="51" t="s">
        <v>401</v>
      </c>
      <c r="L214" s="51" t="s">
        <v>387</v>
      </c>
      <c r="M214" s="51">
        <v>132.63</v>
      </c>
      <c r="N214" s="51">
        <v>101.735</v>
      </c>
      <c r="O214" s="51">
        <v>30.9</v>
      </c>
      <c r="P214" s="51">
        <v>0.23297896403528601</v>
      </c>
    </row>
    <row r="215" spans="1:16" x14ac:dyDescent="0.3">
      <c r="A215" s="30" t="s">
        <v>402</v>
      </c>
      <c r="B215" s="31" t="s">
        <v>376</v>
      </c>
      <c r="C215" s="31" t="s">
        <v>847</v>
      </c>
      <c r="D215" s="31" t="s">
        <v>848</v>
      </c>
      <c r="E215" s="31">
        <v>98019</v>
      </c>
      <c r="F215" s="31">
        <v>108510</v>
      </c>
      <c r="G215" s="31">
        <v>10491</v>
      </c>
      <c r="H215" s="32">
        <v>9.6682333400000001E-2</v>
      </c>
      <c r="J215" s="51" t="s">
        <v>819</v>
      </c>
      <c r="K215" s="51" t="s">
        <v>401</v>
      </c>
      <c r="L215" s="51" t="s">
        <v>389</v>
      </c>
      <c r="M215" s="51">
        <v>119.44</v>
      </c>
      <c r="N215" s="51">
        <v>76.822000000000003</v>
      </c>
      <c r="O215" s="51">
        <v>42.62</v>
      </c>
      <c r="P215" s="51">
        <v>0.35683188211654399</v>
      </c>
    </row>
    <row r="216" spans="1:16" x14ac:dyDescent="0.3">
      <c r="A216" s="30" t="s">
        <v>402</v>
      </c>
      <c r="B216" s="31" t="s">
        <v>377</v>
      </c>
      <c r="C216" s="31" t="s">
        <v>849</v>
      </c>
      <c r="D216" s="31" t="s">
        <v>850</v>
      </c>
      <c r="E216" s="31">
        <v>83643</v>
      </c>
      <c r="F216" s="31">
        <v>99120</v>
      </c>
      <c r="G216" s="31">
        <v>15477</v>
      </c>
      <c r="H216" s="32">
        <v>0.15614406780000001</v>
      </c>
      <c r="J216" s="51" t="s">
        <v>821</v>
      </c>
      <c r="K216" s="51" t="s">
        <v>401</v>
      </c>
      <c r="L216" s="51" t="s">
        <v>391</v>
      </c>
      <c r="M216" s="51">
        <v>138.82</v>
      </c>
      <c r="N216" s="51">
        <v>119.91500000000001</v>
      </c>
      <c r="O216" s="51">
        <v>18.91</v>
      </c>
      <c r="P216" s="51">
        <v>0.13621956490419199</v>
      </c>
    </row>
    <row r="217" spans="1:16" x14ac:dyDescent="0.3">
      <c r="A217" s="30" t="s">
        <v>402</v>
      </c>
      <c r="B217" s="31" t="s">
        <v>380</v>
      </c>
      <c r="C217" s="31" t="s">
        <v>851</v>
      </c>
      <c r="D217" s="31" t="s">
        <v>852</v>
      </c>
      <c r="E217" s="31">
        <v>60097</v>
      </c>
      <c r="F217" s="31">
        <v>65970</v>
      </c>
      <c r="G217" s="31">
        <v>5873</v>
      </c>
      <c r="H217" s="32">
        <v>8.9025314499999994E-2</v>
      </c>
      <c r="J217" s="51" t="s">
        <v>823</v>
      </c>
      <c r="K217" s="51" t="s">
        <v>401</v>
      </c>
      <c r="L217" s="51" t="s">
        <v>392</v>
      </c>
      <c r="M217" s="51">
        <v>123.65</v>
      </c>
      <c r="N217" s="51">
        <v>87.369</v>
      </c>
      <c r="O217" s="51">
        <v>36.28</v>
      </c>
      <c r="P217" s="51">
        <v>0.29340881520420498</v>
      </c>
    </row>
    <row r="218" spans="1:16" x14ac:dyDescent="0.3">
      <c r="A218" s="30" t="s">
        <v>402</v>
      </c>
      <c r="B218" s="31" t="s">
        <v>383</v>
      </c>
      <c r="C218" s="31" t="s">
        <v>853</v>
      </c>
      <c r="D218" s="31" t="s">
        <v>854</v>
      </c>
      <c r="E218" s="31">
        <v>76452</v>
      </c>
      <c r="F218" s="31">
        <v>82820</v>
      </c>
      <c r="G218" s="31">
        <v>6368</v>
      </c>
      <c r="H218" s="32">
        <v>7.6889640199999998E-2</v>
      </c>
      <c r="J218" s="51" t="s">
        <v>825</v>
      </c>
      <c r="K218" s="51" t="s">
        <v>402</v>
      </c>
      <c r="L218" s="51" t="s">
        <v>361</v>
      </c>
      <c r="M218" s="51">
        <v>73.36</v>
      </c>
      <c r="N218" s="51">
        <v>65.593000000000004</v>
      </c>
      <c r="O218" s="51">
        <v>7.77</v>
      </c>
      <c r="P218" s="51">
        <v>0.105916030534351</v>
      </c>
    </row>
    <row r="219" spans="1:16" x14ac:dyDescent="0.3">
      <c r="A219" s="30" t="s">
        <v>402</v>
      </c>
      <c r="B219" s="31" t="s">
        <v>385</v>
      </c>
      <c r="C219" s="31" t="s">
        <v>855</v>
      </c>
      <c r="D219" s="31" t="s">
        <v>856</v>
      </c>
      <c r="E219" s="31">
        <v>94000</v>
      </c>
      <c r="F219" s="31">
        <v>102220</v>
      </c>
      <c r="G219" s="31">
        <v>8220</v>
      </c>
      <c r="H219" s="32">
        <v>8.0414791599999993E-2</v>
      </c>
      <c r="J219" s="51" t="s">
        <v>827</v>
      </c>
      <c r="K219" s="51" t="s">
        <v>402</v>
      </c>
      <c r="L219" s="51" t="s">
        <v>362</v>
      </c>
      <c r="M219" s="51">
        <v>144.29</v>
      </c>
      <c r="N219" s="51">
        <v>126.991</v>
      </c>
      <c r="O219" s="51">
        <v>17.3</v>
      </c>
      <c r="P219" s="51">
        <v>0.119897428789244</v>
      </c>
    </row>
    <row r="220" spans="1:16" x14ac:dyDescent="0.3">
      <c r="A220" s="30" t="s">
        <v>402</v>
      </c>
      <c r="B220" s="31" t="s">
        <v>386</v>
      </c>
      <c r="C220" s="31" t="s">
        <v>857</v>
      </c>
      <c r="D220" s="31" t="s">
        <v>858</v>
      </c>
      <c r="E220" s="31">
        <v>78043</v>
      </c>
      <c r="F220" s="31">
        <v>83080</v>
      </c>
      <c r="G220" s="31">
        <v>5037</v>
      </c>
      <c r="H220" s="32">
        <v>6.0628310099999999E-2</v>
      </c>
      <c r="J220" s="51" t="s">
        <v>829</v>
      </c>
      <c r="K220" s="51" t="s">
        <v>402</v>
      </c>
      <c r="L220" s="51" t="s">
        <v>363</v>
      </c>
      <c r="M220" s="51">
        <v>96.43</v>
      </c>
      <c r="N220" s="51">
        <v>89.183000000000007</v>
      </c>
      <c r="O220" s="51">
        <v>7.25</v>
      </c>
      <c r="P220" s="51">
        <v>7.5184071347091194E-2</v>
      </c>
    </row>
    <row r="221" spans="1:16" x14ac:dyDescent="0.3">
      <c r="A221" s="30" t="s">
        <v>402</v>
      </c>
      <c r="B221" s="31" t="s">
        <v>388</v>
      </c>
      <c r="C221" s="31" t="s">
        <v>859</v>
      </c>
      <c r="D221" s="31" t="s">
        <v>860</v>
      </c>
      <c r="E221" s="31">
        <v>71782</v>
      </c>
      <c r="F221" s="31">
        <v>81350</v>
      </c>
      <c r="G221" s="31">
        <v>9568</v>
      </c>
      <c r="H221" s="32">
        <v>0.11761524280000001</v>
      </c>
      <c r="J221" s="51" t="s">
        <v>831</v>
      </c>
      <c r="K221" s="51" t="s">
        <v>402</v>
      </c>
      <c r="L221" s="51" t="s">
        <v>364</v>
      </c>
      <c r="M221" s="51">
        <v>114.96</v>
      </c>
      <c r="N221" s="51">
        <v>102.514</v>
      </c>
      <c r="O221" s="51">
        <v>12.45</v>
      </c>
      <c r="P221" s="51">
        <v>0.108298538622129</v>
      </c>
    </row>
    <row r="222" spans="1:16" x14ac:dyDescent="0.3">
      <c r="A222" s="30" t="s">
        <v>402</v>
      </c>
      <c r="B222" s="31" t="s">
        <v>390</v>
      </c>
      <c r="C222" s="31" t="s">
        <v>861</v>
      </c>
      <c r="D222" s="31" t="s">
        <v>862</v>
      </c>
      <c r="E222" s="31">
        <v>93077</v>
      </c>
      <c r="F222" s="31">
        <v>101090</v>
      </c>
      <c r="G222" s="31">
        <v>8013</v>
      </c>
      <c r="H222" s="32">
        <v>7.9266000599999997E-2</v>
      </c>
      <c r="J222" s="51" t="s">
        <v>833</v>
      </c>
      <c r="K222" s="51" t="s">
        <v>402</v>
      </c>
      <c r="L222" s="51" t="s">
        <v>365</v>
      </c>
      <c r="M222" s="51">
        <v>137.71</v>
      </c>
      <c r="N222" s="51">
        <v>129.88399999999999</v>
      </c>
      <c r="O222" s="51">
        <v>7.83</v>
      </c>
      <c r="P222" s="51">
        <v>5.6858615932031099E-2</v>
      </c>
    </row>
    <row r="223" spans="1:16" x14ac:dyDescent="0.3">
      <c r="A223" s="30" t="s">
        <v>863</v>
      </c>
      <c r="B223" s="31" t="s">
        <v>171</v>
      </c>
      <c r="C223" s="31" t="s">
        <v>864</v>
      </c>
      <c r="D223" s="31" t="s">
        <v>865</v>
      </c>
      <c r="E223" s="31">
        <v>105340</v>
      </c>
      <c r="F223" s="31">
        <v>113040</v>
      </c>
      <c r="G223" s="31">
        <v>7700</v>
      </c>
      <c r="H223" s="32">
        <v>6.8117480499999994E-2</v>
      </c>
      <c r="J223" s="51" t="s">
        <v>835</v>
      </c>
      <c r="K223" s="51" t="s">
        <v>402</v>
      </c>
      <c r="L223" s="51" t="s">
        <v>367</v>
      </c>
      <c r="M223" s="51">
        <v>150.66</v>
      </c>
      <c r="N223" s="51">
        <v>138.59</v>
      </c>
      <c r="O223" s="51">
        <v>12.07</v>
      </c>
      <c r="P223" s="51">
        <v>8.0114164343555005E-2</v>
      </c>
    </row>
    <row r="224" spans="1:16" x14ac:dyDescent="0.3">
      <c r="A224" s="30" t="s">
        <v>863</v>
      </c>
      <c r="B224" s="31" t="s">
        <v>172</v>
      </c>
      <c r="C224" s="31" t="s">
        <v>866</v>
      </c>
      <c r="D224" s="31" t="s">
        <v>867</v>
      </c>
      <c r="E224" s="31">
        <v>42816</v>
      </c>
      <c r="F224" s="31">
        <v>48110</v>
      </c>
      <c r="G224" s="31">
        <v>5294</v>
      </c>
      <c r="H224" s="32">
        <v>0.1100394928</v>
      </c>
      <c r="J224" s="51" t="s">
        <v>837</v>
      </c>
      <c r="K224" s="51" t="s">
        <v>402</v>
      </c>
      <c r="L224" s="51" t="s">
        <v>368</v>
      </c>
      <c r="M224" s="51">
        <v>132.24</v>
      </c>
      <c r="N224" s="51">
        <v>117.97799999999999</v>
      </c>
      <c r="O224" s="51">
        <v>14.26</v>
      </c>
      <c r="P224" s="51">
        <v>0.10783424077435</v>
      </c>
    </row>
    <row r="225" spans="1:16" x14ac:dyDescent="0.3">
      <c r="A225" s="30" t="s">
        <v>863</v>
      </c>
      <c r="B225" s="31" t="s">
        <v>173</v>
      </c>
      <c r="C225" s="31" t="s">
        <v>868</v>
      </c>
      <c r="D225" s="31" t="s">
        <v>869</v>
      </c>
      <c r="E225" s="31">
        <v>45538</v>
      </c>
      <c r="F225" s="31">
        <v>66440</v>
      </c>
      <c r="G225" s="31">
        <v>20902</v>
      </c>
      <c r="H225" s="32">
        <v>0.31459963880000003</v>
      </c>
      <c r="J225" s="51" t="s">
        <v>839</v>
      </c>
      <c r="K225" s="51" t="s">
        <v>402</v>
      </c>
      <c r="L225" s="51" t="s">
        <v>369</v>
      </c>
      <c r="M225" s="51">
        <v>123.03</v>
      </c>
      <c r="N225" s="51">
        <v>107.598</v>
      </c>
      <c r="O225" s="51">
        <v>15.43</v>
      </c>
      <c r="P225" s="51">
        <v>0.125416565065431</v>
      </c>
    </row>
    <row r="226" spans="1:16" x14ac:dyDescent="0.3">
      <c r="A226" s="30" t="s">
        <v>863</v>
      </c>
      <c r="B226" s="31" t="s">
        <v>174</v>
      </c>
      <c r="C226" s="31" t="s">
        <v>870</v>
      </c>
      <c r="D226" s="31" t="s">
        <v>871</v>
      </c>
      <c r="E226" s="31">
        <v>57371</v>
      </c>
      <c r="F226" s="31">
        <v>68670</v>
      </c>
      <c r="G226" s="31">
        <v>11299</v>
      </c>
      <c r="H226" s="32">
        <v>0.1645405563</v>
      </c>
      <c r="J226" s="51" t="s">
        <v>841</v>
      </c>
      <c r="K226" s="51" t="s">
        <v>402</v>
      </c>
      <c r="L226" s="51" t="s">
        <v>370</v>
      </c>
      <c r="M226" s="51">
        <v>108.78</v>
      </c>
      <c r="N226" s="51">
        <v>92.576999999999998</v>
      </c>
      <c r="O226" s="51">
        <v>16.2</v>
      </c>
      <c r="P226" s="51">
        <v>0.14892443463871999</v>
      </c>
    </row>
    <row r="227" spans="1:16" x14ac:dyDescent="0.3">
      <c r="A227" s="30" t="s">
        <v>863</v>
      </c>
      <c r="B227" s="31" t="s">
        <v>175</v>
      </c>
      <c r="C227" s="31" t="s">
        <v>872</v>
      </c>
      <c r="D227" s="31" t="s">
        <v>873</v>
      </c>
      <c r="E227" s="31">
        <v>45034</v>
      </c>
      <c r="F227" s="31">
        <v>51720</v>
      </c>
      <c r="G227" s="31">
        <v>6686</v>
      </c>
      <c r="H227" s="32">
        <v>0.12927300850000001</v>
      </c>
      <c r="J227" s="51" t="s">
        <v>843</v>
      </c>
      <c r="K227" s="51" t="s">
        <v>402</v>
      </c>
      <c r="L227" s="51" t="s">
        <v>374</v>
      </c>
      <c r="M227" s="51">
        <v>88.32</v>
      </c>
      <c r="N227" s="51">
        <v>82.659000000000006</v>
      </c>
      <c r="O227" s="51">
        <v>5.66</v>
      </c>
      <c r="P227" s="51">
        <v>6.4085144927536197E-2</v>
      </c>
    </row>
    <row r="228" spans="1:16" x14ac:dyDescent="0.3">
      <c r="A228" s="30" t="s">
        <v>863</v>
      </c>
      <c r="B228" s="31" t="s">
        <v>176</v>
      </c>
      <c r="C228" s="31" t="s">
        <v>874</v>
      </c>
      <c r="D228" s="31" t="s">
        <v>875</v>
      </c>
      <c r="E228" s="31">
        <v>54487</v>
      </c>
      <c r="F228" s="31">
        <v>62580</v>
      </c>
      <c r="G228" s="31">
        <v>8093</v>
      </c>
      <c r="H228" s="32">
        <v>0.12932246720000001</v>
      </c>
      <c r="J228" s="51" t="s">
        <v>845</v>
      </c>
      <c r="K228" s="51" t="s">
        <v>402</v>
      </c>
      <c r="L228" s="51" t="s">
        <v>375</v>
      </c>
      <c r="M228" s="51">
        <v>102.65</v>
      </c>
      <c r="N228" s="51">
        <v>96.492000000000004</v>
      </c>
      <c r="O228" s="51">
        <v>6.16</v>
      </c>
      <c r="P228" s="51">
        <v>6.0009741841207997E-2</v>
      </c>
    </row>
    <row r="229" spans="1:16" x14ac:dyDescent="0.3">
      <c r="A229" s="30" t="s">
        <v>863</v>
      </c>
      <c r="B229" s="31" t="s">
        <v>177</v>
      </c>
      <c r="C229" s="31" t="s">
        <v>876</v>
      </c>
      <c r="D229" s="31" t="s">
        <v>877</v>
      </c>
      <c r="E229" s="31">
        <v>58474</v>
      </c>
      <c r="F229" s="31">
        <v>64140</v>
      </c>
      <c r="G229" s="31">
        <v>5666</v>
      </c>
      <c r="H229" s="32">
        <v>8.8338010600000003E-2</v>
      </c>
      <c r="J229" s="51" t="s">
        <v>847</v>
      </c>
      <c r="K229" s="51" t="s">
        <v>402</v>
      </c>
      <c r="L229" s="51" t="s">
        <v>376</v>
      </c>
      <c r="M229" s="51">
        <v>108.51</v>
      </c>
      <c r="N229" s="51">
        <v>97.769000000000005</v>
      </c>
      <c r="O229" s="51">
        <v>10.74</v>
      </c>
      <c r="P229" s="51">
        <v>9.8977052806192997E-2</v>
      </c>
    </row>
    <row r="230" spans="1:16" x14ac:dyDescent="0.3">
      <c r="A230" s="30" t="s">
        <v>863</v>
      </c>
      <c r="B230" s="31" t="s">
        <v>178</v>
      </c>
      <c r="C230" s="31" t="s">
        <v>878</v>
      </c>
      <c r="D230" s="31" t="s">
        <v>879</v>
      </c>
      <c r="E230" s="31">
        <v>97960</v>
      </c>
      <c r="F230" s="31">
        <v>107200</v>
      </c>
      <c r="G230" s="31">
        <v>9240</v>
      </c>
      <c r="H230" s="32">
        <v>8.6194029899999997E-2</v>
      </c>
      <c r="J230" s="51" t="s">
        <v>849</v>
      </c>
      <c r="K230" s="51" t="s">
        <v>402</v>
      </c>
      <c r="L230" s="51" t="s">
        <v>377</v>
      </c>
      <c r="M230" s="51">
        <v>99.12</v>
      </c>
      <c r="N230" s="51">
        <v>83.397999999999996</v>
      </c>
      <c r="O230" s="51">
        <v>15.72</v>
      </c>
      <c r="P230" s="51">
        <v>0.15859564164648901</v>
      </c>
    </row>
    <row r="231" spans="1:16" x14ac:dyDescent="0.3">
      <c r="A231" s="30" t="s">
        <v>863</v>
      </c>
      <c r="B231" s="31" t="s">
        <v>179</v>
      </c>
      <c r="C231" s="31" t="s">
        <v>880</v>
      </c>
      <c r="D231" s="31" t="s">
        <v>881</v>
      </c>
      <c r="E231" s="31">
        <v>109738</v>
      </c>
      <c r="F231" s="31">
        <v>127850</v>
      </c>
      <c r="G231" s="31">
        <v>18112</v>
      </c>
      <c r="H231" s="32">
        <v>0.1416660149</v>
      </c>
      <c r="J231" s="51" t="s">
        <v>851</v>
      </c>
      <c r="K231" s="51" t="s">
        <v>402</v>
      </c>
      <c r="L231" s="51" t="s">
        <v>380</v>
      </c>
      <c r="M231" s="51">
        <v>65.97</v>
      </c>
      <c r="N231" s="51">
        <v>59.988999999999997</v>
      </c>
      <c r="O231" s="51">
        <v>5.98</v>
      </c>
      <c r="P231" s="51">
        <v>9.0647263907836895E-2</v>
      </c>
    </row>
    <row r="232" spans="1:16" x14ac:dyDescent="0.3">
      <c r="A232" s="30" t="s">
        <v>863</v>
      </c>
      <c r="B232" s="31" t="s">
        <v>180</v>
      </c>
      <c r="C232" s="31" t="s">
        <v>882</v>
      </c>
      <c r="D232" s="31" t="s">
        <v>883</v>
      </c>
      <c r="E232" s="31">
        <v>78925</v>
      </c>
      <c r="F232" s="31">
        <v>89510</v>
      </c>
      <c r="G232" s="31">
        <v>10585</v>
      </c>
      <c r="H232" s="32">
        <v>0.1182549436</v>
      </c>
      <c r="J232" s="51" t="s">
        <v>853</v>
      </c>
      <c r="K232" s="51" t="s">
        <v>402</v>
      </c>
      <c r="L232" s="51" t="s">
        <v>383</v>
      </c>
      <c r="M232" s="51">
        <v>82.82</v>
      </c>
      <c r="N232" s="51">
        <v>76.298000000000002</v>
      </c>
      <c r="O232" s="51">
        <v>6.52</v>
      </c>
      <c r="P232" s="51">
        <v>7.8724945665298196E-2</v>
      </c>
    </row>
    <row r="233" spans="1:16" x14ac:dyDescent="0.3">
      <c r="A233" s="30" t="s">
        <v>863</v>
      </c>
      <c r="B233" s="31" t="s">
        <v>181</v>
      </c>
      <c r="C233" s="31" t="s">
        <v>884</v>
      </c>
      <c r="D233" s="31" t="s">
        <v>885</v>
      </c>
      <c r="E233" s="31">
        <v>81000</v>
      </c>
      <c r="F233" s="31">
        <v>103560</v>
      </c>
      <c r="G233" s="31">
        <v>22560</v>
      </c>
      <c r="H233" s="32">
        <v>0.21784472769999999</v>
      </c>
      <c r="J233" s="51" t="s">
        <v>855</v>
      </c>
      <c r="K233" s="51" t="s">
        <v>402</v>
      </c>
      <c r="L233" s="51" t="s">
        <v>385</v>
      </c>
      <c r="M233" s="51">
        <v>102.22</v>
      </c>
      <c r="N233" s="51">
        <v>93.873000000000005</v>
      </c>
      <c r="O233" s="51">
        <v>8.35</v>
      </c>
      <c r="P233" s="51">
        <v>8.1686558403443493E-2</v>
      </c>
    </row>
    <row r="234" spans="1:16" x14ac:dyDescent="0.3">
      <c r="A234" s="30" t="s">
        <v>863</v>
      </c>
      <c r="B234" s="31" t="s">
        <v>53</v>
      </c>
      <c r="C234" s="31" t="s">
        <v>886</v>
      </c>
      <c r="D234" s="31" t="s">
        <v>887</v>
      </c>
      <c r="E234" s="31">
        <v>57119</v>
      </c>
      <c r="F234" s="31">
        <v>69760</v>
      </c>
      <c r="G234" s="31">
        <v>12641</v>
      </c>
      <c r="H234" s="32">
        <v>0.18120699539999999</v>
      </c>
      <c r="J234" s="51" t="s">
        <v>857</v>
      </c>
      <c r="K234" s="51" t="s">
        <v>402</v>
      </c>
      <c r="L234" s="51" t="s">
        <v>386</v>
      </c>
      <c r="M234" s="51">
        <v>83.08</v>
      </c>
      <c r="N234" s="51">
        <v>77.867000000000004</v>
      </c>
      <c r="O234" s="51">
        <v>5.21</v>
      </c>
      <c r="P234" s="51">
        <v>6.2710640346653801E-2</v>
      </c>
    </row>
    <row r="235" spans="1:16" x14ac:dyDescent="0.3">
      <c r="A235" s="30" t="s">
        <v>863</v>
      </c>
      <c r="B235" s="31" t="s">
        <v>120</v>
      </c>
      <c r="C235" s="31" t="s">
        <v>888</v>
      </c>
      <c r="D235" s="31" t="s">
        <v>889</v>
      </c>
      <c r="E235" s="31">
        <v>180329</v>
      </c>
      <c r="F235" s="31">
        <v>214620</v>
      </c>
      <c r="G235" s="31">
        <v>34291</v>
      </c>
      <c r="H235" s="32">
        <v>0.159775417</v>
      </c>
      <c r="J235" s="51" t="s">
        <v>859</v>
      </c>
      <c r="K235" s="51" t="s">
        <v>402</v>
      </c>
      <c r="L235" s="51" t="s">
        <v>388</v>
      </c>
      <c r="M235" s="51">
        <v>81.349999999999994</v>
      </c>
      <c r="N235" s="51">
        <v>71.673000000000002</v>
      </c>
      <c r="O235" s="51">
        <v>9.68</v>
      </c>
      <c r="P235" s="51">
        <v>0.11899200983405001</v>
      </c>
    </row>
    <row r="236" spans="1:16" x14ac:dyDescent="0.3">
      <c r="A236" s="30" t="s">
        <v>863</v>
      </c>
      <c r="B236" s="31" t="s">
        <v>210</v>
      </c>
      <c r="C236" s="31" t="s">
        <v>890</v>
      </c>
      <c r="D236" s="31" t="s">
        <v>891</v>
      </c>
      <c r="E236" s="31">
        <v>40831</v>
      </c>
      <c r="F236" s="31">
        <v>48200</v>
      </c>
      <c r="G236" s="31">
        <v>7369</v>
      </c>
      <c r="H236" s="32">
        <v>0.15288381740000001</v>
      </c>
      <c r="J236" s="51" t="s">
        <v>861</v>
      </c>
      <c r="K236" s="51" t="s">
        <v>402</v>
      </c>
      <c r="L236" s="51" t="s">
        <v>390</v>
      </c>
      <c r="M236" s="51">
        <v>101.09</v>
      </c>
      <c r="N236" s="51">
        <v>92.906000000000006</v>
      </c>
      <c r="O236" s="51">
        <v>8.18</v>
      </c>
      <c r="P236" s="51">
        <v>8.0917993866851307E-2</v>
      </c>
    </row>
    <row r="237" spans="1:16" x14ac:dyDescent="0.3">
      <c r="A237" s="30" t="s">
        <v>863</v>
      </c>
      <c r="B237" s="31" t="s">
        <v>211</v>
      </c>
      <c r="C237" s="31" t="s">
        <v>892</v>
      </c>
      <c r="D237" s="31" t="s">
        <v>893</v>
      </c>
      <c r="E237" s="31">
        <v>37133</v>
      </c>
      <c r="F237" s="31">
        <v>42780</v>
      </c>
      <c r="G237" s="31">
        <v>5647</v>
      </c>
      <c r="H237" s="32">
        <v>0.13200093500000001</v>
      </c>
      <c r="J237" s="51" t="s">
        <v>864</v>
      </c>
      <c r="K237" s="51" t="s">
        <v>863</v>
      </c>
      <c r="L237" s="51" t="s">
        <v>171</v>
      </c>
      <c r="M237" s="51">
        <v>113.04</v>
      </c>
      <c r="N237" s="51">
        <v>105.139</v>
      </c>
      <c r="O237" s="51">
        <v>7.9</v>
      </c>
      <c r="P237" s="51">
        <v>6.9886765746638393E-2</v>
      </c>
    </row>
    <row r="238" spans="1:16" x14ac:dyDescent="0.3">
      <c r="A238" s="30" t="s">
        <v>863</v>
      </c>
      <c r="B238" s="31" t="s">
        <v>56</v>
      </c>
      <c r="C238" s="31" t="s">
        <v>894</v>
      </c>
      <c r="D238" s="31" t="s">
        <v>895</v>
      </c>
      <c r="E238" s="31">
        <v>36374</v>
      </c>
      <c r="F238" s="31">
        <v>44180</v>
      </c>
      <c r="G238" s="31">
        <v>7806</v>
      </c>
      <c r="H238" s="32">
        <v>0.1766862834</v>
      </c>
      <c r="J238" s="51" t="s">
        <v>866</v>
      </c>
      <c r="K238" s="51" t="s">
        <v>863</v>
      </c>
      <c r="L238" s="51" t="s">
        <v>172</v>
      </c>
      <c r="M238" s="51">
        <v>48.11</v>
      </c>
      <c r="N238" s="51">
        <v>42.716999999999999</v>
      </c>
      <c r="O238" s="51">
        <v>5.39</v>
      </c>
      <c r="P238" s="51">
        <v>0.112034919975057</v>
      </c>
    </row>
    <row r="239" spans="1:16" x14ac:dyDescent="0.3">
      <c r="A239" s="30" t="s">
        <v>863</v>
      </c>
      <c r="B239" s="31" t="s">
        <v>79</v>
      </c>
      <c r="C239" s="31" t="s">
        <v>896</v>
      </c>
      <c r="D239" s="31" t="s">
        <v>897</v>
      </c>
      <c r="E239" s="31">
        <v>32965</v>
      </c>
      <c r="F239" s="31">
        <v>44260</v>
      </c>
      <c r="G239" s="31">
        <v>11295</v>
      </c>
      <c r="H239" s="32">
        <v>0.25519656569999999</v>
      </c>
      <c r="J239" s="51" t="s">
        <v>868</v>
      </c>
      <c r="K239" s="51" t="s">
        <v>863</v>
      </c>
      <c r="L239" s="51" t="s">
        <v>173</v>
      </c>
      <c r="M239" s="51">
        <v>66.44</v>
      </c>
      <c r="N239" s="51">
        <v>45.393000000000001</v>
      </c>
      <c r="O239" s="51">
        <v>21.05</v>
      </c>
      <c r="P239" s="51">
        <v>0.31682721252257701</v>
      </c>
    </row>
    <row r="240" spans="1:16" x14ac:dyDescent="0.3">
      <c r="A240" s="30" t="s">
        <v>863</v>
      </c>
      <c r="B240" s="31" t="s">
        <v>106</v>
      </c>
      <c r="C240" s="31" t="s">
        <v>898</v>
      </c>
      <c r="D240" s="31" t="s">
        <v>899</v>
      </c>
      <c r="E240" s="31">
        <v>49558</v>
      </c>
      <c r="F240" s="31">
        <v>67420</v>
      </c>
      <c r="G240" s="31">
        <v>17862</v>
      </c>
      <c r="H240" s="32">
        <v>0.2649362207</v>
      </c>
      <c r="J240" s="51" t="s">
        <v>870</v>
      </c>
      <c r="K240" s="51" t="s">
        <v>863</v>
      </c>
      <c r="L240" s="51" t="s">
        <v>174</v>
      </c>
      <c r="M240" s="51">
        <v>68.67</v>
      </c>
      <c r="N240" s="51">
        <v>57.171999999999997</v>
      </c>
      <c r="O240" s="51">
        <v>11.5</v>
      </c>
      <c r="P240" s="51">
        <v>0.16746759866025901</v>
      </c>
    </row>
    <row r="241" spans="1:16" x14ac:dyDescent="0.3">
      <c r="A241" s="30" t="s">
        <v>863</v>
      </c>
      <c r="B241" s="31" t="s">
        <v>224</v>
      </c>
      <c r="C241" s="31" t="s">
        <v>900</v>
      </c>
      <c r="D241" s="31" t="s">
        <v>901</v>
      </c>
      <c r="E241" s="31">
        <v>60549</v>
      </c>
      <c r="F241" s="31">
        <v>73070</v>
      </c>
      <c r="G241" s="31">
        <v>12521</v>
      </c>
      <c r="H241" s="32">
        <v>0.1713562337</v>
      </c>
      <c r="J241" s="51" t="s">
        <v>872</v>
      </c>
      <c r="K241" s="51" t="s">
        <v>863</v>
      </c>
      <c r="L241" s="51" t="s">
        <v>175</v>
      </c>
      <c r="M241" s="51">
        <v>51.72</v>
      </c>
      <c r="N241" s="51">
        <v>44.848999999999997</v>
      </c>
      <c r="O241" s="51">
        <v>6.87</v>
      </c>
      <c r="P241" s="51">
        <v>0.13283062645011601</v>
      </c>
    </row>
    <row r="242" spans="1:16" x14ac:dyDescent="0.3">
      <c r="A242" s="30" t="s">
        <v>863</v>
      </c>
      <c r="B242" s="31" t="s">
        <v>225</v>
      </c>
      <c r="C242" s="31" t="s">
        <v>902</v>
      </c>
      <c r="D242" s="31" t="s">
        <v>903</v>
      </c>
      <c r="E242" s="31">
        <v>41174</v>
      </c>
      <c r="F242" s="31">
        <v>50580</v>
      </c>
      <c r="G242" s="31">
        <v>9406</v>
      </c>
      <c r="H242" s="32">
        <v>0.18596283120000001</v>
      </c>
      <c r="J242" s="51" t="s">
        <v>874</v>
      </c>
      <c r="K242" s="51" t="s">
        <v>863</v>
      </c>
      <c r="L242" s="51" t="s">
        <v>176</v>
      </c>
      <c r="M242" s="51">
        <v>62.58</v>
      </c>
      <c r="N242" s="51">
        <v>54.338000000000001</v>
      </c>
      <c r="O242" s="51">
        <v>8.24</v>
      </c>
      <c r="P242" s="51">
        <v>0.13167146053052101</v>
      </c>
    </row>
    <row r="243" spans="1:16" x14ac:dyDescent="0.3">
      <c r="A243" s="30" t="s">
        <v>863</v>
      </c>
      <c r="B243" s="31" t="s">
        <v>226</v>
      </c>
      <c r="C243" s="31" t="s">
        <v>904</v>
      </c>
      <c r="D243" s="31" t="s">
        <v>905</v>
      </c>
      <c r="E243" s="31">
        <v>49489</v>
      </c>
      <c r="F243" s="31">
        <v>53820</v>
      </c>
      <c r="G243" s="31">
        <v>4331</v>
      </c>
      <c r="H243" s="32">
        <v>8.0471943500000004E-2</v>
      </c>
      <c r="J243" s="51" t="s">
        <v>876</v>
      </c>
      <c r="K243" s="51" t="s">
        <v>863</v>
      </c>
      <c r="L243" s="51" t="s">
        <v>177</v>
      </c>
      <c r="M243" s="51">
        <v>64.14</v>
      </c>
      <c r="N243" s="51">
        <v>58.408999999999999</v>
      </c>
      <c r="O243" s="51">
        <v>5.73</v>
      </c>
      <c r="P243" s="51">
        <v>8.9335827876520099E-2</v>
      </c>
    </row>
    <row r="244" spans="1:16" x14ac:dyDescent="0.3">
      <c r="A244" s="30" t="s">
        <v>863</v>
      </c>
      <c r="B244" s="31" t="s">
        <v>227</v>
      </c>
      <c r="C244" s="31" t="s">
        <v>906</v>
      </c>
      <c r="D244" s="31" t="s">
        <v>907</v>
      </c>
      <c r="E244" s="31">
        <v>45467</v>
      </c>
      <c r="F244" s="31">
        <v>48580</v>
      </c>
      <c r="G244" s="31">
        <v>3113</v>
      </c>
      <c r="H244" s="32">
        <v>6.4079868299999995E-2</v>
      </c>
      <c r="J244" s="51" t="s">
        <v>878</v>
      </c>
      <c r="K244" s="51" t="s">
        <v>863</v>
      </c>
      <c r="L244" s="51" t="s">
        <v>178</v>
      </c>
      <c r="M244" s="51">
        <v>107.2</v>
      </c>
      <c r="N244" s="51">
        <v>97.27</v>
      </c>
      <c r="O244" s="51">
        <v>9.93</v>
      </c>
      <c r="P244" s="51">
        <v>9.2630597014925403E-2</v>
      </c>
    </row>
    <row r="245" spans="1:16" x14ac:dyDescent="0.3">
      <c r="A245" s="30" t="s">
        <v>863</v>
      </c>
      <c r="B245" s="31" t="s">
        <v>228</v>
      </c>
      <c r="C245" s="31" t="s">
        <v>908</v>
      </c>
      <c r="D245" s="31" t="s">
        <v>909</v>
      </c>
      <c r="E245" s="31">
        <v>31508</v>
      </c>
      <c r="F245" s="31">
        <v>36620</v>
      </c>
      <c r="G245" s="31">
        <v>5112</v>
      </c>
      <c r="H245" s="32">
        <v>0.13959584929999999</v>
      </c>
      <c r="J245" s="51" t="s">
        <v>880</v>
      </c>
      <c r="K245" s="51" t="s">
        <v>863</v>
      </c>
      <c r="L245" s="51" t="s">
        <v>179</v>
      </c>
      <c r="M245" s="51">
        <v>127.85</v>
      </c>
      <c r="N245" s="51">
        <v>109.53</v>
      </c>
      <c r="O245" s="51">
        <v>18.32</v>
      </c>
      <c r="P245" s="51">
        <v>0.14329292139225699</v>
      </c>
    </row>
    <row r="246" spans="1:16" x14ac:dyDescent="0.3">
      <c r="A246" s="30" t="s">
        <v>863</v>
      </c>
      <c r="B246" s="31" t="s">
        <v>229</v>
      </c>
      <c r="C246" s="31" t="s">
        <v>910</v>
      </c>
      <c r="D246" s="31" t="s">
        <v>911</v>
      </c>
      <c r="E246" s="31">
        <v>33988</v>
      </c>
      <c r="F246" s="31">
        <v>37550</v>
      </c>
      <c r="G246" s="31">
        <v>3562</v>
      </c>
      <c r="H246" s="32">
        <v>9.4860186400000004E-2</v>
      </c>
      <c r="J246" s="51" t="s">
        <v>882</v>
      </c>
      <c r="K246" s="51" t="s">
        <v>863</v>
      </c>
      <c r="L246" s="51" t="s">
        <v>180</v>
      </c>
      <c r="M246" s="51">
        <v>89.51</v>
      </c>
      <c r="N246" s="51">
        <v>78.733999999999995</v>
      </c>
      <c r="O246" s="51">
        <v>10.78</v>
      </c>
      <c r="P246" s="51">
        <v>0.120433471120545</v>
      </c>
    </row>
    <row r="247" spans="1:16" x14ac:dyDescent="0.3">
      <c r="A247" s="30" t="s">
        <v>863</v>
      </c>
      <c r="B247" s="31" t="s">
        <v>230</v>
      </c>
      <c r="C247" s="31" t="s">
        <v>912</v>
      </c>
      <c r="D247" s="31" t="s">
        <v>913</v>
      </c>
      <c r="E247" s="31">
        <v>50070</v>
      </c>
      <c r="F247" s="31">
        <v>53580</v>
      </c>
      <c r="G247" s="31">
        <v>3510</v>
      </c>
      <c r="H247" s="32">
        <v>6.5509518500000002E-2</v>
      </c>
      <c r="J247" s="51" t="s">
        <v>884</v>
      </c>
      <c r="K247" s="51" t="s">
        <v>863</v>
      </c>
      <c r="L247" s="51" t="s">
        <v>181</v>
      </c>
      <c r="M247" s="51">
        <v>103.56</v>
      </c>
      <c r="N247" s="51">
        <v>80.712000000000003</v>
      </c>
      <c r="O247" s="51">
        <v>22.85</v>
      </c>
      <c r="P247" s="51">
        <v>0.220645036693704</v>
      </c>
    </row>
    <row r="248" spans="1:16" x14ac:dyDescent="0.3">
      <c r="A248" s="30" t="s">
        <v>863</v>
      </c>
      <c r="B248" s="31" t="s">
        <v>65</v>
      </c>
      <c r="C248" s="31" t="s">
        <v>914</v>
      </c>
      <c r="D248" s="31" t="s">
        <v>915</v>
      </c>
      <c r="E248" s="31">
        <v>69292</v>
      </c>
      <c r="F248" s="31">
        <v>80690</v>
      </c>
      <c r="G248" s="31">
        <v>11398</v>
      </c>
      <c r="H248" s="32">
        <v>0.1412566613</v>
      </c>
      <c r="J248" s="51" t="s">
        <v>886</v>
      </c>
      <c r="K248" s="51" t="s">
        <v>863</v>
      </c>
      <c r="L248" s="51" t="s">
        <v>53</v>
      </c>
      <c r="M248" s="51">
        <v>69.760000000000005</v>
      </c>
      <c r="N248" s="51">
        <v>56.996000000000002</v>
      </c>
      <c r="O248" s="51">
        <v>12.76</v>
      </c>
      <c r="P248" s="51">
        <v>0.182912844036697</v>
      </c>
    </row>
    <row r="249" spans="1:16" x14ac:dyDescent="0.3">
      <c r="A249" s="30" t="s">
        <v>863</v>
      </c>
      <c r="B249" s="31" t="s">
        <v>231</v>
      </c>
      <c r="C249" s="31" t="s">
        <v>916</v>
      </c>
      <c r="D249" s="31" t="s">
        <v>917</v>
      </c>
      <c r="E249" s="31">
        <v>34882</v>
      </c>
      <c r="F249" s="31">
        <v>39060</v>
      </c>
      <c r="G249" s="31">
        <v>4178</v>
      </c>
      <c r="H249" s="32">
        <v>0.1069636457</v>
      </c>
      <c r="J249" s="51" t="s">
        <v>888</v>
      </c>
      <c r="K249" s="51" t="s">
        <v>863</v>
      </c>
      <c r="L249" s="51" t="s">
        <v>120</v>
      </c>
      <c r="M249" s="51">
        <v>214.63</v>
      </c>
      <c r="N249" s="51">
        <v>179.971</v>
      </c>
      <c r="O249" s="51">
        <v>34.659999999999997</v>
      </c>
      <c r="P249" s="51">
        <v>0.161487210548386</v>
      </c>
    </row>
    <row r="250" spans="1:16" x14ac:dyDescent="0.3">
      <c r="A250" s="30" t="s">
        <v>863</v>
      </c>
      <c r="B250" s="31" t="s">
        <v>232</v>
      </c>
      <c r="C250" s="31" t="s">
        <v>918</v>
      </c>
      <c r="D250" s="31" t="s">
        <v>919</v>
      </c>
      <c r="E250" s="31">
        <v>36677</v>
      </c>
      <c r="F250" s="31">
        <v>51380</v>
      </c>
      <c r="G250" s="31">
        <v>14703</v>
      </c>
      <c r="H250" s="32">
        <v>0.28616193070000001</v>
      </c>
      <c r="J250" s="51" t="s">
        <v>890</v>
      </c>
      <c r="K250" s="51" t="s">
        <v>863</v>
      </c>
      <c r="L250" s="51" t="s">
        <v>210</v>
      </c>
      <c r="M250" s="51">
        <v>48.2</v>
      </c>
      <c r="N250" s="51">
        <v>40.756999999999998</v>
      </c>
      <c r="O250" s="51">
        <v>7.44</v>
      </c>
      <c r="P250" s="51">
        <v>0.154356846473029</v>
      </c>
    </row>
    <row r="251" spans="1:16" x14ac:dyDescent="0.3">
      <c r="A251" s="30" t="s">
        <v>863</v>
      </c>
      <c r="B251" s="31" t="s">
        <v>233</v>
      </c>
      <c r="C251" s="31" t="s">
        <v>920</v>
      </c>
      <c r="D251" s="31" t="s">
        <v>921</v>
      </c>
      <c r="E251" s="31">
        <v>38976</v>
      </c>
      <c r="F251" s="31">
        <v>50620</v>
      </c>
      <c r="G251" s="31">
        <v>11644</v>
      </c>
      <c r="H251" s="32">
        <v>0.2300276571</v>
      </c>
      <c r="J251" s="51" t="s">
        <v>892</v>
      </c>
      <c r="K251" s="51" t="s">
        <v>863</v>
      </c>
      <c r="L251" s="51" t="s">
        <v>211</v>
      </c>
      <c r="M251" s="51">
        <v>42.78</v>
      </c>
      <c r="N251" s="51">
        <v>37.048000000000002</v>
      </c>
      <c r="O251" s="51">
        <v>5.73</v>
      </c>
      <c r="P251" s="51">
        <v>0.133941093969144</v>
      </c>
    </row>
    <row r="252" spans="1:16" x14ac:dyDescent="0.3">
      <c r="A252" s="30" t="s">
        <v>863</v>
      </c>
      <c r="B252" s="31" t="s">
        <v>24</v>
      </c>
      <c r="C252" s="31" t="s">
        <v>922</v>
      </c>
      <c r="D252" s="31" t="s">
        <v>923</v>
      </c>
      <c r="E252" s="31">
        <v>40230</v>
      </c>
      <c r="F252" s="31">
        <v>51560</v>
      </c>
      <c r="G252" s="31">
        <v>11330</v>
      </c>
      <c r="H252" s="32">
        <v>0.2197439876</v>
      </c>
      <c r="J252" s="51" t="s">
        <v>894</v>
      </c>
      <c r="K252" s="51" t="s">
        <v>863</v>
      </c>
      <c r="L252" s="51" t="s">
        <v>56</v>
      </c>
      <c r="M252" s="51">
        <v>44.18</v>
      </c>
      <c r="N252" s="51">
        <v>36.305999999999997</v>
      </c>
      <c r="O252" s="51">
        <v>7.87</v>
      </c>
      <c r="P252" s="51">
        <v>0.17813490267089199</v>
      </c>
    </row>
    <row r="253" spans="1:16" x14ac:dyDescent="0.3">
      <c r="A253" s="30" t="s">
        <v>863</v>
      </c>
      <c r="B253" s="31" t="s">
        <v>243</v>
      </c>
      <c r="C253" s="31" t="s">
        <v>924</v>
      </c>
      <c r="D253" s="31" t="s">
        <v>925</v>
      </c>
      <c r="E253" s="31">
        <v>57973</v>
      </c>
      <c r="F253" s="31">
        <v>66030</v>
      </c>
      <c r="G253" s="31">
        <v>8057</v>
      </c>
      <c r="H253" s="32">
        <v>0.1220202938</v>
      </c>
      <c r="J253" s="51" t="s">
        <v>896</v>
      </c>
      <c r="K253" s="51" t="s">
        <v>863</v>
      </c>
      <c r="L253" s="51" t="s">
        <v>79</v>
      </c>
      <c r="M253" s="51">
        <v>44.26</v>
      </c>
      <c r="N253" s="51">
        <v>32.917999999999999</v>
      </c>
      <c r="O253" s="51">
        <v>11.34</v>
      </c>
      <c r="P253" s="51">
        <v>0.25621328513330299</v>
      </c>
    </row>
    <row r="254" spans="1:16" x14ac:dyDescent="0.3">
      <c r="A254" s="30" t="s">
        <v>863</v>
      </c>
      <c r="B254" s="31" t="s">
        <v>244</v>
      </c>
      <c r="C254" s="31" t="s">
        <v>926</v>
      </c>
      <c r="D254" s="31" t="s">
        <v>927</v>
      </c>
      <c r="E254" s="31">
        <v>38898</v>
      </c>
      <c r="F254" s="31">
        <v>42420</v>
      </c>
      <c r="G254" s="31">
        <v>3522</v>
      </c>
      <c r="H254" s="32">
        <v>8.3026874099999995E-2</v>
      </c>
      <c r="J254" s="51" t="s">
        <v>898</v>
      </c>
      <c r="K254" s="51" t="s">
        <v>863</v>
      </c>
      <c r="L254" s="51" t="s">
        <v>106</v>
      </c>
      <c r="M254" s="51">
        <v>67.42</v>
      </c>
      <c r="N254" s="51">
        <v>49.481999999999999</v>
      </c>
      <c r="O254" s="51">
        <v>17.940000000000001</v>
      </c>
      <c r="P254" s="51">
        <v>0.26609314743399598</v>
      </c>
    </row>
    <row r="255" spans="1:16" x14ac:dyDescent="0.3">
      <c r="A255" s="30" t="s">
        <v>863</v>
      </c>
      <c r="B255" s="31" t="s">
        <v>245</v>
      </c>
      <c r="C255" s="31" t="s">
        <v>928</v>
      </c>
      <c r="D255" s="31" t="s">
        <v>929</v>
      </c>
      <c r="E255" s="31">
        <v>44966</v>
      </c>
      <c r="F255" s="31">
        <v>50960</v>
      </c>
      <c r="G255" s="31">
        <v>5994</v>
      </c>
      <c r="H255" s="32">
        <v>0.1176216641</v>
      </c>
      <c r="J255" s="51" t="s">
        <v>900</v>
      </c>
      <c r="K255" s="51" t="s">
        <v>863</v>
      </c>
      <c r="L255" s="51" t="s">
        <v>224</v>
      </c>
      <c r="M255" s="51">
        <v>73.069999999999993</v>
      </c>
      <c r="N255" s="51">
        <v>60.451000000000001</v>
      </c>
      <c r="O255" s="51">
        <v>12.62</v>
      </c>
      <c r="P255" s="51">
        <v>0.172711098946216</v>
      </c>
    </row>
    <row r="256" spans="1:16" x14ac:dyDescent="0.3">
      <c r="A256" s="30" t="s">
        <v>863</v>
      </c>
      <c r="B256" s="31" t="s">
        <v>246</v>
      </c>
      <c r="C256" s="31" t="s">
        <v>930</v>
      </c>
      <c r="D256" s="31" t="s">
        <v>931</v>
      </c>
      <c r="E256" s="31">
        <v>38886</v>
      </c>
      <c r="F256" s="31">
        <v>42380</v>
      </c>
      <c r="G256" s="31">
        <v>3494</v>
      </c>
      <c r="H256" s="32">
        <v>8.2444549300000003E-2</v>
      </c>
      <c r="J256" s="51" t="s">
        <v>902</v>
      </c>
      <c r="K256" s="51" t="s">
        <v>863</v>
      </c>
      <c r="L256" s="51" t="s">
        <v>225</v>
      </c>
      <c r="M256" s="51">
        <v>50.58</v>
      </c>
      <c r="N256" s="51">
        <v>41.091000000000001</v>
      </c>
      <c r="O256" s="51">
        <v>9.49</v>
      </c>
      <c r="P256" s="51">
        <v>0.18762356662712501</v>
      </c>
    </row>
    <row r="257" spans="1:16" x14ac:dyDescent="0.3">
      <c r="A257" s="30" t="s">
        <v>863</v>
      </c>
      <c r="B257" s="31" t="s">
        <v>247</v>
      </c>
      <c r="C257" s="31" t="s">
        <v>932</v>
      </c>
      <c r="D257" s="31" t="s">
        <v>933</v>
      </c>
      <c r="E257" s="31">
        <v>58086</v>
      </c>
      <c r="F257" s="31">
        <v>67440</v>
      </c>
      <c r="G257" s="31">
        <v>9354</v>
      </c>
      <c r="H257" s="32">
        <v>0.13870106760000001</v>
      </c>
      <c r="J257" s="51" t="s">
        <v>904</v>
      </c>
      <c r="K257" s="51" t="s">
        <v>863</v>
      </c>
      <c r="L257" s="51" t="s">
        <v>226</v>
      </c>
      <c r="M257" s="51">
        <v>53.82</v>
      </c>
      <c r="N257" s="51">
        <v>49.414999999999999</v>
      </c>
      <c r="O257" s="51">
        <v>4.41</v>
      </c>
      <c r="P257" s="51">
        <v>8.1939799331103694E-2</v>
      </c>
    </row>
    <row r="258" spans="1:16" x14ac:dyDescent="0.3">
      <c r="A258" s="30" t="s">
        <v>863</v>
      </c>
      <c r="B258" s="31" t="s">
        <v>248</v>
      </c>
      <c r="C258" s="31" t="s">
        <v>934</v>
      </c>
      <c r="D258" s="31" t="s">
        <v>935</v>
      </c>
      <c r="E258" s="31">
        <v>40259</v>
      </c>
      <c r="F258" s="31">
        <v>49130</v>
      </c>
      <c r="G258" s="31">
        <v>8871</v>
      </c>
      <c r="H258" s="32">
        <v>0.1805617749</v>
      </c>
      <c r="J258" s="51" t="s">
        <v>906</v>
      </c>
      <c r="K258" s="51" t="s">
        <v>863</v>
      </c>
      <c r="L258" s="51" t="s">
        <v>227</v>
      </c>
      <c r="M258" s="51">
        <v>48.58</v>
      </c>
      <c r="N258" s="51">
        <v>45.360999999999997</v>
      </c>
      <c r="O258" s="51">
        <v>3.22</v>
      </c>
      <c r="P258" s="51">
        <v>6.6282420749279494E-2</v>
      </c>
    </row>
    <row r="259" spans="1:16" x14ac:dyDescent="0.3">
      <c r="A259" s="30" t="s">
        <v>863</v>
      </c>
      <c r="B259" s="31" t="s">
        <v>249</v>
      </c>
      <c r="C259" s="31" t="s">
        <v>936</v>
      </c>
      <c r="D259" s="31" t="s">
        <v>937</v>
      </c>
      <c r="E259" s="31">
        <v>41349</v>
      </c>
      <c r="F259" s="31">
        <v>49660</v>
      </c>
      <c r="G259" s="31">
        <v>8311</v>
      </c>
      <c r="H259" s="32">
        <v>0.16735803460000001</v>
      </c>
      <c r="J259" s="51" t="s">
        <v>908</v>
      </c>
      <c r="K259" s="51" t="s">
        <v>863</v>
      </c>
      <c r="L259" s="51" t="s">
        <v>228</v>
      </c>
      <c r="M259" s="51">
        <v>36.619999999999997</v>
      </c>
      <c r="N259" s="51">
        <v>31.462</v>
      </c>
      <c r="O259" s="51">
        <v>5.16</v>
      </c>
      <c r="P259" s="51">
        <v>0.14090660841070499</v>
      </c>
    </row>
    <row r="260" spans="1:16" x14ac:dyDescent="0.3">
      <c r="A260" s="30" t="s">
        <v>863</v>
      </c>
      <c r="B260" s="31" t="s">
        <v>250</v>
      </c>
      <c r="C260" s="31" t="s">
        <v>938</v>
      </c>
      <c r="D260" s="31" t="s">
        <v>939</v>
      </c>
      <c r="E260" s="31">
        <v>53766</v>
      </c>
      <c r="F260" s="31">
        <v>61180</v>
      </c>
      <c r="G260" s="31">
        <v>7414</v>
      </c>
      <c r="H260" s="32">
        <v>0.1211833933</v>
      </c>
      <c r="J260" s="51" t="s">
        <v>910</v>
      </c>
      <c r="K260" s="51" t="s">
        <v>863</v>
      </c>
      <c r="L260" s="51" t="s">
        <v>229</v>
      </c>
      <c r="M260" s="51">
        <v>37.549999999999997</v>
      </c>
      <c r="N260" s="51">
        <v>33.938000000000002</v>
      </c>
      <c r="O260" s="51">
        <v>3.61</v>
      </c>
      <c r="P260" s="51">
        <v>9.6138482023968005E-2</v>
      </c>
    </row>
    <row r="261" spans="1:16" x14ac:dyDescent="0.3">
      <c r="A261" s="30" t="s">
        <v>863</v>
      </c>
      <c r="B261" s="31" t="s">
        <v>251</v>
      </c>
      <c r="C261" s="31" t="s">
        <v>940</v>
      </c>
      <c r="D261" s="31" t="s">
        <v>941</v>
      </c>
      <c r="E261" s="31">
        <v>59750</v>
      </c>
      <c r="F261" s="31">
        <v>66310</v>
      </c>
      <c r="G261" s="31">
        <v>6560</v>
      </c>
      <c r="H261" s="32">
        <v>9.8929271599999993E-2</v>
      </c>
      <c r="J261" s="51" t="s">
        <v>912</v>
      </c>
      <c r="K261" s="51" t="s">
        <v>863</v>
      </c>
      <c r="L261" s="51" t="s">
        <v>230</v>
      </c>
      <c r="M261" s="51">
        <v>53.58</v>
      </c>
      <c r="N261" s="51">
        <v>49.996000000000002</v>
      </c>
      <c r="O261" s="51">
        <v>3.58</v>
      </c>
      <c r="P261" s="51">
        <v>6.6815976110489006E-2</v>
      </c>
    </row>
    <row r="262" spans="1:16" x14ac:dyDescent="0.3">
      <c r="A262" s="30" t="s">
        <v>863</v>
      </c>
      <c r="B262" s="31" t="s">
        <v>252</v>
      </c>
      <c r="C262" s="31" t="s">
        <v>942</v>
      </c>
      <c r="D262" s="31" t="s">
        <v>943</v>
      </c>
      <c r="E262" s="31">
        <v>46372</v>
      </c>
      <c r="F262" s="31">
        <v>51560</v>
      </c>
      <c r="G262" s="31">
        <v>5188</v>
      </c>
      <c r="H262" s="32">
        <v>0.1006206362</v>
      </c>
      <c r="J262" s="51" t="s">
        <v>914</v>
      </c>
      <c r="K262" s="51" t="s">
        <v>863</v>
      </c>
      <c r="L262" s="51" t="s">
        <v>65</v>
      </c>
      <c r="M262" s="51">
        <v>80.69</v>
      </c>
      <c r="N262" s="51">
        <v>69.152000000000001</v>
      </c>
      <c r="O262" s="51">
        <v>11.54</v>
      </c>
      <c r="P262" s="51">
        <v>0.143016482835543</v>
      </c>
    </row>
    <row r="263" spans="1:16" x14ac:dyDescent="0.3">
      <c r="A263" s="30" t="s">
        <v>863</v>
      </c>
      <c r="B263" s="31" t="s">
        <v>253</v>
      </c>
      <c r="C263" s="31" t="s">
        <v>944</v>
      </c>
      <c r="D263" s="31" t="s">
        <v>945</v>
      </c>
      <c r="E263" s="31">
        <v>37365</v>
      </c>
      <c r="F263" s="31">
        <v>47980</v>
      </c>
      <c r="G263" s="31">
        <v>10615</v>
      </c>
      <c r="H263" s="32">
        <v>0.22123801579999999</v>
      </c>
      <c r="J263" s="51" t="s">
        <v>916</v>
      </c>
      <c r="K263" s="51" t="s">
        <v>863</v>
      </c>
      <c r="L263" s="51" t="s">
        <v>231</v>
      </c>
      <c r="M263" s="51">
        <v>39.06</v>
      </c>
      <c r="N263" s="51">
        <v>34.786999999999999</v>
      </c>
      <c r="O263" s="51">
        <v>4.2699999999999996</v>
      </c>
      <c r="P263" s="51">
        <v>0.109318996415771</v>
      </c>
    </row>
    <row r="264" spans="1:16" x14ac:dyDescent="0.3">
      <c r="A264" s="30" t="s">
        <v>863</v>
      </c>
      <c r="B264" s="31" t="s">
        <v>286</v>
      </c>
      <c r="C264" s="31" t="s">
        <v>946</v>
      </c>
      <c r="D264" s="31" t="s">
        <v>947</v>
      </c>
      <c r="E264" s="31">
        <v>45414</v>
      </c>
      <c r="F264" s="31">
        <v>60720</v>
      </c>
      <c r="G264" s="31">
        <v>15306</v>
      </c>
      <c r="H264" s="32">
        <v>0.25207509880000001</v>
      </c>
      <c r="J264" s="51" t="s">
        <v>918</v>
      </c>
      <c r="K264" s="51" t="s">
        <v>863</v>
      </c>
      <c r="L264" s="51" t="s">
        <v>232</v>
      </c>
      <c r="M264" s="51">
        <v>51.38</v>
      </c>
      <c r="N264" s="51">
        <v>36.594999999999999</v>
      </c>
      <c r="O264" s="51">
        <v>14.79</v>
      </c>
      <c r="P264" s="51">
        <v>0.287855196574543</v>
      </c>
    </row>
    <row r="265" spans="1:16" x14ac:dyDescent="0.3">
      <c r="A265" s="30" t="s">
        <v>863</v>
      </c>
      <c r="B265" s="31" t="s">
        <v>287</v>
      </c>
      <c r="C265" s="31" t="s">
        <v>948</v>
      </c>
      <c r="D265" s="31" t="s">
        <v>949</v>
      </c>
      <c r="E265" s="31">
        <v>50201</v>
      </c>
      <c r="F265" s="31">
        <v>59660</v>
      </c>
      <c r="G265" s="31">
        <v>9459</v>
      </c>
      <c r="H265" s="32">
        <v>0.1585484412</v>
      </c>
      <c r="J265" s="51" t="s">
        <v>920</v>
      </c>
      <c r="K265" s="51" t="s">
        <v>863</v>
      </c>
      <c r="L265" s="51" t="s">
        <v>233</v>
      </c>
      <c r="M265" s="51">
        <v>50.62</v>
      </c>
      <c r="N265" s="51">
        <v>38.906999999999996</v>
      </c>
      <c r="O265" s="51">
        <v>11.71</v>
      </c>
      <c r="P265" s="51">
        <v>0.23133148952982999</v>
      </c>
    </row>
    <row r="266" spans="1:16" x14ac:dyDescent="0.3">
      <c r="A266" s="30" t="s">
        <v>863</v>
      </c>
      <c r="B266" s="31" t="s">
        <v>94</v>
      </c>
      <c r="C266" s="31" t="s">
        <v>950</v>
      </c>
      <c r="D266" s="31" t="s">
        <v>951</v>
      </c>
      <c r="E266" s="31">
        <v>45218</v>
      </c>
      <c r="F266" s="31">
        <v>58480</v>
      </c>
      <c r="G266" s="31">
        <v>13262</v>
      </c>
      <c r="H266" s="32">
        <v>0.22677838580000001</v>
      </c>
      <c r="J266" s="51" t="s">
        <v>922</v>
      </c>
      <c r="K266" s="51" t="s">
        <v>863</v>
      </c>
      <c r="L266" s="51" t="s">
        <v>24</v>
      </c>
      <c r="M266" s="51">
        <v>51.56</v>
      </c>
      <c r="N266" s="51">
        <v>40.173999999999999</v>
      </c>
      <c r="O266" s="51">
        <v>11.39</v>
      </c>
      <c r="P266" s="51">
        <v>0.22090768037238201</v>
      </c>
    </row>
    <row r="267" spans="1:16" x14ac:dyDescent="0.3">
      <c r="A267" s="30" t="s">
        <v>863</v>
      </c>
      <c r="B267" s="31" t="s">
        <v>105</v>
      </c>
      <c r="C267" s="31" t="s">
        <v>952</v>
      </c>
      <c r="D267" s="31" t="s">
        <v>953</v>
      </c>
      <c r="E267" s="31">
        <v>43501</v>
      </c>
      <c r="F267" s="31">
        <v>52920</v>
      </c>
      <c r="G267" s="31">
        <v>9419</v>
      </c>
      <c r="H267" s="32">
        <v>0.1779856387</v>
      </c>
      <c r="J267" s="51" t="s">
        <v>924</v>
      </c>
      <c r="K267" s="51" t="s">
        <v>863</v>
      </c>
      <c r="L267" s="51" t="s">
        <v>243</v>
      </c>
      <c r="M267" s="51">
        <v>66.03</v>
      </c>
      <c r="N267" s="51">
        <v>57.850999999999999</v>
      </c>
      <c r="O267" s="51">
        <v>8.18</v>
      </c>
      <c r="P267" s="51">
        <v>0.12388308344691799</v>
      </c>
    </row>
    <row r="268" spans="1:16" x14ac:dyDescent="0.3">
      <c r="A268" s="30" t="s">
        <v>863</v>
      </c>
      <c r="B268" s="31" t="s">
        <v>110</v>
      </c>
      <c r="C268" s="31" t="s">
        <v>954</v>
      </c>
      <c r="D268" s="31" t="s">
        <v>955</v>
      </c>
      <c r="E268" s="31">
        <v>33789</v>
      </c>
      <c r="F268" s="31">
        <v>46610</v>
      </c>
      <c r="G268" s="31">
        <v>12821</v>
      </c>
      <c r="H268" s="32">
        <v>0.27506972750000003</v>
      </c>
      <c r="J268" s="51" t="s">
        <v>926</v>
      </c>
      <c r="K268" s="51" t="s">
        <v>863</v>
      </c>
      <c r="L268" s="51" t="s">
        <v>244</v>
      </c>
      <c r="M268" s="51">
        <v>42.42</v>
      </c>
      <c r="N268" s="51">
        <v>38.835999999999999</v>
      </c>
      <c r="O268" s="51">
        <v>3.58</v>
      </c>
      <c r="P268" s="51">
        <v>8.4394153701084398E-2</v>
      </c>
    </row>
    <row r="269" spans="1:16" x14ac:dyDescent="0.3">
      <c r="A269" s="30" t="s">
        <v>863</v>
      </c>
      <c r="B269" s="31" t="s">
        <v>301</v>
      </c>
      <c r="C269" s="31" t="s">
        <v>956</v>
      </c>
      <c r="D269" s="31" t="s">
        <v>957</v>
      </c>
      <c r="E269" s="31">
        <v>51532</v>
      </c>
      <c r="F269" s="31">
        <v>56540</v>
      </c>
      <c r="G269" s="31">
        <v>5008</v>
      </c>
      <c r="H269" s="32">
        <v>8.8574460600000002E-2</v>
      </c>
      <c r="J269" s="51" t="s">
        <v>928</v>
      </c>
      <c r="K269" s="51" t="s">
        <v>863</v>
      </c>
      <c r="L269" s="51" t="s">
        <v>245</v>
      </c>
      <c r="M269" s="51">
        <v>50.96</v>
      </c>
      <c r="N269" s="51">
        <v>44.918999999999997</v>
      </c>
      <c r="O269" s="51">
        <v>6.04</v>
      </c>
      <c r="P269" s="51">
        <v>0.118524332810047</v>
      </c>
    </row>
    <row r="270" spans="1:16" x14ac:dyDescent="0.3">
      <c r="A270" s="30" t="s">
        <v>863</v>
      </c>
      <c r="B270" s="31" t="s">
        <v>302</v>
      </c>
      <c r="C270" s="31" t="s">
        <v>958</v>
      </c>
      <c r="D270" s="31" t="s">
        <v>959</v>
      </c>
      <c r="E270" s="31">
        <v>28659</v>
      </c>
      <c r="F270" s="31">
        <v>31530</v>
      </c>
      <c r="G270" s="31">
        <v>2871</v>
      </c>
      <c r="H270" s="32">
        <v>9.1056136999999995E-2</v>
      </c>
      <c r="J270" s="51" t="s">
        <v>930</v>
      </c>
      <c r="K270" s="51" t="s">
        <v>863</v>
      </c>
      <c r="L270" s="51" t="s">
        <v>246</v>
      </c>
      <c r="M270" s="51">
        <v>42.38</v>
      </c>
      <c r="N270" s="51">
        <v>38.819000000000003</v>
      </c>
      <c r="O270" s="51">
        <v>3.56</v>
      </c>
      <c r="P270" s="51">
        <v>8.40018876828693E-2</v>
      </c>
    </row>
    <row r="271" spans="1:16" x14ac:dyDescent="0.3">
      <c r="A271" s="30" t="s">
        <v>863</v>
      </c>
      <c r="B271" s="31" t="s">
        <v>303</v>
      </c>
      <c r="C271" s="31" t="s">
        <v>960</v>
      </c>
      <c r="D271" s="31" t="s">
        <v>961</v>
      </c>
      <c r="E271" s="31">
        <v>50548</v>
      </c>
      <c r="F271" s="31">
        <v>56920</v>
      </c>
      <c r="G271" s="31">
        <v>6372</v>
      </c>
      <c r="H271" s="32">
        <v>0.1119465917</v>
      </c>
      <c r="J271" s="51" t="s">
        <v>932</v>
      </c>
      <c r="K271" s="51" t="s">
        <v>863</v>
      </c>
      <c r="L271" s="51" t="s">
        <v>247</v>
      </c>
      <c r="M271" s="51">
        <v>67.44</v>
      </c>
      <c r="N271" s="51">
        <v>57.984999999999999</v>
      </c>
      <c r="O271" s="51">
        <v>9.4600000000000009</v>
      </c>
      <c r="P271" s="51">
        <v>0.14027283511269301</v>
      </c>
    </row>
    <row r="272" spans="1:16" x14ac:dyDescent="0.3">
      <c r="A272" s="30" t="s">
        <v>863</v>
      </c>
      <c r="B272" s="31" t="s">
        <v>304</v>
      </c>
      <c r="C272" s="31" t="s">
        <v>962</v>
      </c>
      <c r="D272" s="31" t="s">
        <v>963</v>
      </c>
      <c r="E272" s="31">
        <v>32715</v>
      </c>
      <c r="F272" s="31">
        <v>37390</v>
      </c>
      <c r="G272" s="31">
        <v>4675</v>
      </c>
      <c r="H272" s="32">
        <v>0.12503343140000001</v>
      </c>
      <c r="J272" s="51" t="s">
        <v>934</v>
      </c>
      <c r="K272" s="51" t="s">
        <v>863</v>
      </c>
      <c r="L272" s="51" t="s">
        <v>248</v>
      </c>
      <c r="M272" s="51">
        <v>49.13</v>
      </c>
      <c r="N272" s="51">
        <v>40.183999999999997</v>
      </c>
      <c r="O272" s="51">
        <v>8.9499999999999993</v>
      </c>
      <c r="P272" s="51">
        <v>0.18216975371463501</v>
      </c>
    </row>
    <row r="273" spans="1:16" x14ac:dyDescent="0.3">
      <c r="A273" s="30" t="s">
        <v>863</v>
      </c>
      <c r="B273" s="31" t="s">
        <v>305</v>
      </c>
      <c r="C273" s="31" t="s">
        <v>964</v>
      </c>
      <c r="D273" s="31" t="s">
        <v>965</v>
      </c>
      <c r="E273" s="31">
        <v>54574</v>
      </c>
      <c r="F273" s="31">
        <v>59050</v>
      </c>
      <c r="G273" s="31">
        <v>4476</v>
      </c>
      <c r="H273" s="32">
        <v>7.5800169299999998E-2</v>
      </c>
      <c r="J273" s="51" t="s">
        <v>936</v>
      </c>
      <c r="K273" s="51" t="s">
        <v>863</v>
      </c>
      <c r="L273" s="51" t="s">
        <v>249</v>
      </c>
      <c r="M273" s="51">
        <v>49.66</v>
      </c>
      <c r="N273" s="51">
        <v>41.268000000000001</v>
      </c>
      <c r="O273" s="51">
        <v>8.39</v>
      </c>
      <c r="P273" s="51">
        <v>0.168948852194926</v>
      </c>
    </row>
    <row r="274" spans="1:16" x14ac:dyDescent="0.3">
      <c r="A274" s="30" t="s">
        <v>863</v>
      </c>
      <c r="B274" s="31" t="s">
        <v>306</v>
      </c>
      <c r="C274" s="31" t="s">
        <v>966</v>
      </c>
      <c r="D274" s="31" t="s">
        <v>967</v>
      </c>
      <c r="E274" s="31">
        <v>29689</v>
      </c>
      <c r="F274" s="31">
        <v>34840</v>
      </c>
      <c r="G274" s="31">
        <v>5151</v>
      </c>
      <c r="H274" s="32">
        <v>0.14784730200000001</v>
      </c>
      <c r="J274" s="51" t="s">
        <v>938</v>
      </c>
      <c r="K274" s="51" t="s">
        <v>863</v>
      </c>
      <c r="L274" s="51" t="s">
        <v>250</v>
      </c>
      <c r="M274" s="51">
        <v>61.18</v>
      </c>
      <c r="N274" s="51">
        <v>53.677</v>
      </c>
      <c r="O274" s="51">
        <v>7.5</v>
      </c>
      <c r="P274" s="51">
        <v>0.12258908139914999</v>
      </c>
    </row>
    <row r="275" spans="1:16" x14ac:dyDescent="0.3">
      <c r="A275" s="30" t="s">
        <v>863</v>
      </c>
      <c r="B275" s="31" t="s">
        <v>307</v>
      </c>
      <c r="C275" s="31" t="s">
        <v>968</v>
      </c>
      <c r="D275" s="31" t="s">
        <v>969</v>
      </c>
      <c r="E275" s="31">
        <v>37245</v>
      </c>
      <c r="F275" s="31">
        <v>41650</v>
      </c>
      <c r="G275" s="31">
        <v>4405</v>
      </c>
      <c r="H275" s="32">
        <v>0.10576230490000001</v>
      </c>
      <c r="J275" s="51" t="s">
        <v>940</v>
      </c>
      <c r="K275" s="51" t="s">
        <v>863</v>
      </c>
      <c r="L275" s="51" t="s">
        <v>251</v>
      </c>
      <c r="M275" s="51">
        <v>66.31</v>
      </c>
      <c r="N275" s="51">
        <v>59.609000000000002</v>
      </c>
      <c r="O275" s="51">
        <v>6.7</v>
      </c>
      <c r="P275" s="51">
        <v>0.10104056703363</v>
      </c>
    </row>
    <row r="276" spans="1:16" x14ac:dyDescent="0.3">
      <c r="A276" s="30" t="s">
        <v>863</v>
      </c>
      <c r="B276" s="31" t="s">
        <v>308</v>
      </c>
      <c r="C276" s="31" t="s">
        <v>970</v>
      </c>
      <c r="D276" s="31" t="s">
        <v>971</v>
      </c>
      <c r="E276" s="31">
        <v>33148</v>
      </c>
      <c r="F276" s="31">
        <v>35500</v>
      </c>
      <c r="G276" s="31">
        <v>2352</v>
      </c>
      <c r="H276" s="32">
        <v>6.6253521100000004E-2</v>
      </c>
      <c r="J276" s="51" t="s">
        <v>942</v>
      </c>
      <c r="K276" s="51" t="s">
        <v>863</v>
      </c>
      <c r="L276" s="51" t="s">
        <v>252</v>
      </c>
      <c r="M276" s="51">
        <v>51.56</v>
      </c>
      <c r="N276" s="51">
        <v>46.314</v>
      </c>
      <c r="O276" s="51">
        <v>5.25</v>
      </c>
      <c r="P276" s="51">
        <v>0.10182311869666399</v>
      </c>
    </row>
    <row r="277" spans="1:16" x14ac:dyDescent="0.3">
      <c r="A277" s="30" t="s">
        <v>863</v>
      </c>
      <c r="B277" s="31" t="s">
        <v>309</v>
      </c>
      <c r="C277" s="31" t="s">
        <v>972</v>
      </c>
      <c r="D277" s="31" t="s">
        <v>973</v>
      </c>
      <c r="E277" s="31">
        <v>31202</v>
      </c>
      <c r="F277" s="31">
        <v>35740</v>
      </c>
      <c r="G277" s="31">
        <v>4538</v>
      </c>
      <c r="H277" s="32">
        <v>0.1269725797</v>
      </c>
      <c r="J277" s="51" t="s">
        <v>944</v>
      </c>
      <c r="K277" s="51" t="s">
        <v>863</v>
      </c>
      <c r="L277" s="51" t="s">
        <v>253</v>
      </c>
      <c r="M277" s="51">
        <v>47.98</v>
      </c>
      <c r="N277" s="51">
        <v>37.287999999999997</v>
      </c>
      <c r="O277" s="51">
        <v>10.69</v>
      </c>
      <c r="P277" s="51">
        <v>0.22280116715298001</v>
      </c>
    </row>
    <row r="278" spans="1:16" x14ac:dyDescent="0.3">
      <c r="A278" s="30" t="s">
        <v>863</v>
      </c>
      <c r="B278" s="31" t="s">
        <v>310</v>
      </c>
      <c r="C278" s="31" t="s">
        <v>974</v>
      </c>
      <c r="D278" s="31" t="s">
        <v>975</v>
      </c>
      <c r="E278" s="31">
        <v>45484</v>
      </c>
      <c r="F278" s="31">
        <v>51940</v>
      </c>
      <c r="G278" s="31">
        <v>6456</v>
      </c>
      <c r="H278" s="32">
        <v>0.1242972661</v>
      </c>
      <c r="J278" s="51" t="s">
        <v>946</v>
      </c>
      <c r="K278" s="51" t="s">
        <v>863</v>
      </c>
      <c r="L278" s="51" t="s">
        <v>286</v>
      </c>
      <c r="M278" s="51">
        <v>60.72</v>
      </c>
      <c r="N278" s="51">
        <v>45.317999999999998</v>
      </c>
      <c r="O278" s="51">
        <v>15.4</v>
      </c>
      <c r="P278" s="51">
        <v>0.25362318840579701</v>
      </c>
    </row>
    <row r="279" spans="1:16" x14ac:dyDescent="0.3">
      <c r="A279" s="30" t="s">
        <v>863</v>
      </c>
      <c r="B279" s="31" t="s">
        <v>311</v>
      </c>
      <c r="C279" s="31" t="s">
        <v>976</v>
      </c>
      <c r="D279" s="31" t="s">
        <v>977</v>
      </c>
      <c r="E279" s="31">
        <v>35234</v>
      </c>
      <c r="F279" s="31">
        <v>41560</v>
      </c>
      <c r="G279" s="31">
        <v>6326</v>
      </c>
      <c r="H279" s="32">
        <v>0.152213667</v>
      </c>
      <c r="J279" s="51" t="s">
        <v>948</v>
      </c>
      <c r="K279" s="51" t="s">
        <v>863</v>
      </c>
      <c r="L279" s="51" t="s">
        <v>287</v>
      </c>
      <c r="M279" s="51">
        <v>59.66</v>
      </c>
      <c r="N279" s="51">
        <v>50.058999999999997</v>
      </c>
      <c r="O279" s="51">
        <v>9.6</v>
      </c>
      <c r="P279" s="51">
        <v>0.16091183372443801</v>
      </c>
    </row>
    <row r="280" spans="1:16" x14ac:dyDescent="0.3">
      <c r="A280" s="30" t="s">
        <v>863</v>
      </c>
      <c r="B280" s="31" t="s">
        <v>315</v>
      </c>
      <c r="C280" s="31" t="s">
        <v>978</v>
      </c>
      <c r="D280" s="31" t="s">
        <v>979</v>
      </c>
      <c r="E280" s="31">
        <v>25404</v>
      </c>
      <c r="F280" s="31">
        <v>28060</v>
      </c>
      <c r="G280" s="31">
        <v>2656</v>
      </c>
      <c r="H280" s="32">
        <v>9.4654312199999993E-2</v>
      </c>
      <c r="J280" s="51" t="s">
        <v>950</v>
      </c>
      <c r="K280" s="51" t="s">
        <v>863</v>
      </c>
      <c r="L280" s="51" t="s">
        <v>94</v>
      </c>
      <c r="M280" s="51">
        <v>58.48</v>
      </c>
      <c r="N280" s="51">
        <v>45.134999999999998</v>
      </c>
      <c r="O280" s="51">
        <v>13.35</v>
      </c>
      <c r="P280" s="51">
        <v>0.22828317373460999</v>
      </c>
    </row>
    <row r="281" spans="1:16" x14ac:dyDescent="0.3">
      <c r="A281" s="30" t="s">
        <v>863</v>
      </c>
      <c r="B281" s="31" t="s">
        <v>316</v>
      </c>
      <c r="C281" s="31" t="s">
        <v>980</v>
      </c>
      <c r="D281" s="31" t="s">
        <v>981</v>
      </c>
      <c r="E281" s="31">
        <v>62963</v>
      </c>
      <c r="F281" s="31">
        <v>72470</v>
      </c>
      <c r="G281" s="31">
        <v>9507</v>
      </c>
      <c r="H281" s="32">
        <v>0.1311853181</v>
      </c>
      <c r="J281" s="51" t="s">
        <v>952</v>
      </c>
      <c r="K281" s="51" t="s">
        <v>863</v>
      </c>
      <c r="L281" s="51" t="s">
        <v>105</v>
      </c>
      <c r="M281" s="51">
        <v>52.92</v>
      </c>
      <c r="N281" s="51">
        <v>43.423999999999999</v>
      </c>
      <c r="O281" s="51">
        <v>9.5</v>
      </c>
      <c r="P281" s="51">
        <v>0.17951625094482199</v>
      </c>
    </row>
    <row r="282" spans="1:16" x14ac:dyDescent="0.3">
      <c r="A282" s="30" t="s">
        <v>863</v>
      </c>
      <c r="B282" s="31" t="s">
        <v>30</v>
      </c>
      <c r="C282" s="31" t="s">
        <v>982</v>
      </c>
      <c r="D282" s="31" t="s">
        <v>983</v>
      </c>
      <c r="E282" s="31">
        <v>37932</v>
      </c>
      <c r="F282" s="31">
        <v>55440</v>
      </c>
      <c r="G282" s="31">
        <v>17508</v>
      </c>
      <c r="H282" s="32">
        <v>0.3158008658</v>
      </c>
      <c r="J282" s="51" t="s">
        <v>954</v>
      </c>
      <c r="K282" s="51" t="s">
        <v>863</v>
      </c>
      <c r="L282" s="51" t="s">
        <v>110</v>
      </c>
      <c r="M282" s="51">
        <v>46.61</v>
      </c>
      <c r="N282" s="51">
        <v>33.726999999999997</v>
      </c>
      <c r="O282" s="51">
        <v>12.88</v>
      </c>
      <c r="P282" s="51">
        <v>0.27633555031109203</v>
      </c>
    </row>
    <row r="283" spans="1:16" x14ac:dyDescent="0.3">
      <c r="A283" s="30" t="s">
        <v>863</v>
      </c>
      <c r="B283" s="31" t="s">
        <v>317</v>
      </c>
      <c r="C283" s="31" t="s">
        <v>984</v>
      </c>
      <c r="D283" s="31" t="s">
        <v>985</v>
      </c>
      <c r="E283" s="31">
        <v>41023</v>
      </c>
      <c r="F283" s="31">
        <v>43390</v>
      </c>
      <c r="G283" s="31">
        <v>2367</v>
      </c>
      <c r="H283" s="32">
        <v>5.4551740000000001E-2</v>
      </c>
      <c r="J283" s="51" t="s">
        <v>956</v>
      </c>
      <c r="K283" s="51" t="s">
        <v>863</v>
      </c>
      <c r="L283" s="51" t="s">
        <v>301</v>
      </c>
      <c r="M283" s="51">
        <v>56.54</v>
      </c>
      <c r="N283" s="51">
        <v>51.447000000000003</v>
      </c>
      <c r="O283" s="51">
        <v>5.09</v>
      </c>
      <c r="P283" s="51">
        <v>9.0024761230986905E-2</v>
      </c>
    </row>
    <row r="284" spans="1:16" x14ac:dyDescent="0.3">
      <c r="A284" s="30" t="s">
        <v>863</v>
      </c>
      <c r="B284" s="31" t="s">
        <v>318</v>
      </c>
      <c r="C284" s="31" t="s">
        <v>986</v>
      </c>
      <c r="D284" s="31" t="s">
        <v>987</v>
      </c>
      <c r="E284" s="31">
        <v>44909</v>
      </c>
      <c r="F284" s="31">
        <v>58470</v>
      </c>
      <c r="G284" s="31">
        <v>13561</v>
      </c>
      <c r="H284" s="32">
        <v>0.2319309047</v>
      </c>
      <c r="J284" s="51" t="s">
        <v>958</v>
      </c>
      <c r="K284" s="51" t="s">
        <v>863</v>
      </c>
      <c r="L284" s="51" t="s">
        <v>302</v>
      </c>
      <c r="M284" s="51">
        <v>31.53</v>
      </c>
      <c r="N284" s="51">
        <v>28.614999999999998</v>
      </c>
      <c r="O284" s="51">
        <v>2.92</v>
      </c>
      <c r="P284" s="51">
        <v>9.2610212496035502E-2</v>
      </c>
    </row>
    <row r="285" spans="1:16" x14ac:dyDescent="0.3">
      <c r="A285" s="30" t="s">
        <v>863</v>
      </c>
      <c r="B285" s="31" t="s">
        <v>64</v>
      </c>
      <c r="C285" s="31" t="s">
        <v>988</v>
      </c>
      <c r="D285" s="31" t="s">
        <v>989</v>
      </c>
      <c r="E285" s="31">
        <v>51903</v>
      </c>
      <c r="F285" s="31">
        <v>60650</v>
      </c>
      <c r="G285" s="31">
        <v>8747</v>
      </c>
      <c r="H285" s="32">
        <v>0.1442209398</v>
      </c>
      <c r="J285" s="51" t="s">
        <v>960</v>
      </c>
      <c r="K285" s="51" t="s">
        <v>863</v>
      </c>
      <c r="L285" s="51" t="s">
        <v>303</v>
      </c>
      <c r="M285" s="51">
        <v>56.92</v>
      </c>
      <c r="N285" s="51">
        <v>50.448999999999998</v>
      </c>
      <c r="O285" s="51">
        <v>6.47</v>
      </c>
      <c r="P285" s="51">
        <v>0.11366830639493999</v>
      </c>
    </row>
    <row r="286" spans="1:16" x14ac:dyDescent="0.3">
      <c r="A286" s="30" t="s">
        <v>863</v>
      </c>
      <c r="B286" s="31" t="s">
        <v>319</v>
      </c>
      <c r="C286" s="31" t="s">
        <v>990</v>
      </c>
      <c r="D286" s="31" t="s">
        <v>991</v>
      </c>
      <c r="E286" s="31">
        <v>42298</v>
      </c>
      <c r="F286" s="31">
        <v>48870</v>
      </c>
      <c r="G286" s="31">
        <v>6572</v>
      </c>
      <c r="H286" s="32">
        <v>0.1344792306</v>
      </c>
      <c r="J286" s="51" t="s">
        <v>962</v>
      </c>
      <c r="K286" s="51" t="s">
        <v>863</v>
      </c>
      <c r="L286" s="51" t="s">
        <v>304</v>
      </c>
      <c r="M286" s="51">
        <v>37.39</v>
      </c>
      <c r="N286" s="51">
        <v>32.649000000000001</v>
      </c>
      <c r="O286" s="51">
        <v>4.74</v>
      </c>
      <c r="P286" s="51">
        <v>0.12677186413479499</v>
      </c>
    </row>
    <row r="287" spans="1:16" x14ac:dyDescent="0.3">
      <c r="A287" s="30" t="s">
        <v>992</v>
      </c>
      <c r="B287" s="31" t="s">
        <v>154</v>
      </c>
      <c r="C287" s="31" t="s">
        <v>993</v>
      </c>
      <c r="D287" s="31" t="s">
        <v>994</v>
      </c>
      <c r="E287" s="31">
        <v>66349</v>
      </c>
      <c r="F287" s="31">
        <v>78600</v>
      </c>
      <c r="G287" s="31">
        <v>12251</v>
      </c>
      <c r="H287" s="32">
        <v>0.1558651399</v>
      </c>
      <c r="J287" s="51" t="s">
        <v>964</v>
      </c>
      <c r="K287" s="51" t="s">
        <v>863</v>
      </c>
      <c r="L287" s="51" t="s">
        <v>305</v>
      </c>
      <c r="M287" s="51">
        <v>59.05</v>
      </c>
      <c r="N287" s="51">
        <v>54.491999999999997</v>
      </c>
      <c r="O287" s="51">
        <v>4.5599999999999996</v>
      </c>
      <c r="P287" s="51">
        <v>7.7222692633361595E-2</v>
      </c>
    </row>
    <row r="288" spans="1:16" x14ac:dyDescent="0.3">
      <c r="A288" s="30" t="s">
        <v>992</v>
      </c>
      <c r="B288" s="31" t="s">
        <v>155</v>
      </c>
      <c r="C288" s="31" t="s">
        <v>995</v>
      </c>
      <c r="D288" s="31" t="s">
        <v>996</v>
      </c>
      <c r="E288" s="31">
        <v>169863</v>
      </c>
      <c r="F288" s="31">
        <v>194650</v>
      </c>
      <c r="G288" s="31">
        <v>24787</v>
      </c>
      <c r="H288" s="32">
        <v>0.127341382</v>
      </c>
      <c r="J288" s="51" t="s">
        <v>966</v>
      </c>
      <c r="K288" s="51" t="s">
        <v>863</v>
      </c>
      <c r="L288" s="51" t="s">
        <v>306</v>
      </c>
      <c r="M288" s="51">
        <v>34.840000000000003</v>
      </c>
      <c r="N288" s="51">
        <v>29.609000000000002</v>
      </c>
      <c r="O288" s="51">
        <v>5.23</v>
      </c>
      <c r="P288" s="51">
        <v>0.150114810562572</v>
      </c>
    </row>
    <row r="289" spans="1:16" x14ac:dyDescent="0.3">
      <c r="A289" s="30" t="s">
        <v>992</v>
      </c>
      <c r="B289" s="31" t="s">
        <v>72</v>
      </c>
      <c r="C289" s="31" t="s">
        <v>997</v>
      </c>
      <c r="D289" s="31" t="s">
        <v>998</v>
      </c>
      <c r="E289" s="31">
        <v>81424</v>
      </c>
      <c r="F289" s="31">
        <v>93820</v>
      </c>
      <c r="G289" s="31">
        <v>12396</v>
      </c>
      <c r="H289" s="32">
        <v>0.13212534640000001</v>
      </c>
      <c r="J289" s="51" t="s">
        <v>968</v>
      </c>
      <c r="K289" s="51" t="s">
        <v>863</v>
      </c>
      <c r="L289" s="51" t="s">
        <v>307</v>
      </c>
      <c r="M289" s="51">
        <v>41.65</v>
      </c>
      <c r="N289" s="51">
        <v>37.152000000000001</v>
      </c>
      <c r="O289" s="51">
        <v>4.5</v>
      </c>
      <c r="P289" s="51">
        <v>0.108043217286915</v>
      </c>
    </row>
    <row r="290" spans="1:16" x14ac:dyDescent="0.3">
      <c r="A290" s="30" t="s">
        <v>992</v>
      </c>
      <c r="B290" s="31" t="s">
        <v>159</v>
      </c>
      <c r="C290" s="31" t="s">
        <v>999</v>
      </c>
      <c r="D290" s="31" t="s">
        <v>1000</v>
      </c>
      <c r="E290" s="31">
        <v>96616</v>
      </c>
      <c r="F290" s="31">
        <v>113080</v>
      </c>
      <c r="G290" s="31">
        <v>16464</v>
      </c>
      <c r="H290" s="32">
        <v>0.1455960382</v>
      </c>
      <c r="J290" s="51" t="s">
        <v>970</v>
      </c>
      <c r="K290" s="51" t="s">
        <v>863</v>
      </c>
      <c r="L290" s="51" t="s">
        <v>308</v>
      </c>
      <c r="M290" s="51">
        <v>35.5</v>
      </c>
      <c r="N290" s="51">
        <v>33.094000000000001</v>
      </c>
      <c r="O290" s="51">
        <v>2.41</v>
      </c>
      <c r="P290" s="51">
        <v>6.7887323943661995E-2</v>
      </c>
    </row>
    <row r="291" spans="1:16" x14ac:dyDescent="0.3">
      <c r="A291" s="30" t="s">
        <v>992</v>
      </c>
      <c r="B291" s="31" t="s">
        <v>161</v>
      </c>
      <c r="C291" s="31" t="s">
        <v>1001</v>
      </c>
      <c r="D291" s="31" t="s">
        <v>1002</v>
      </c>
      <c r="E291" s="31">
        <v>107537</v>
      </c>
      <c r="F291" s="31">
        <v>116970</v>
      </c>
      <c r="G291" s="31">
        <v>9433</v>
      </c>
      <c r="H291" s="32">
        <v>8.0644609699999995E-2</v>
      </c>
      <c r="J291" s="51" t="s">
        <v>972</v>
      </c>
      <c r="K291" s="51" t="s">
        <v>863</v>
      </c>
      <c r="L291" s="51" t="s">
        <v>309</v>
      </c>
      <c r="M291" s="51">
        <v>35.74</v>
      </c>
      <c r="N291" s="51">
        <v>31.199000000000002</v>
      </c>
      <c r="O291" s="51">
        <v>4.54</v>
      </c>
      <c r="P291" s="51">
        <v>0.12702853945159501</v>
      </c>
    </row>
    <row r="292" spans="1:16" x14ac:dyDescent="0.3">
      <c r="A292" s="30" t="s">
        <v>992</v>
      </c>
      <c r="B292" s="31" t="s">
        <v>163</v>
      </c>
      <c r="C292" s="31" t="s">
        <v>1003</v>
      </c>
      <c r="D292" s="31" t="s">
        <v>1004</v>
      </c>
      <c r="E292" s="31">
        <v>55525</v>
      </c>
      <c r="F292" s="31">
        <v>65910</v>
      </c>
      <c r="G292" s="31">
        <v>10385</v>
      </c>
      <c r="H292" s="32">
        <v>0.15756334399999999</v>
      </c>
      <c r="J292" s="51" t="s">
        <v>974</v>
      </c>
      <c r="K292" s="51" t="s">
        <v>863</v>
      </c>
      <c r="L292" s="51" t="s">
        <v>310</v>
      </c>
      <c r="M292" s="51">
        <v>51.94</v>
      </c>
      <c r="N292" s="51">
        <v>45.383000000000003</v>
      </c>
      <c r="O292" s="51">
        <v>6.56</v>
      </c>
      <c r="P292" s="51">
        <v>0.126299576434347</v>
      </c>
    </row>
    <row r="293" spans="1:16" x14ac:dyDescent="0.3">
      <c r="A293" s="30" t="s">
        <v>992</v>
      </c>
      <c r="B293" s="31" t="s">
        <v>166</v>
      </c>
      <c r="C293" s="31" t="s">
        <v>1005</v>
      </c>
      <c r="D293" s="31" t="s">
        <v>1006</v>
      </c>
      <c r="E293" s="31">
        <v>84136</v>
      </c>
      <c r="F293" s="31">
        <v>93060</v>
      </c>
      <c r="G293" s="31">
        <v>8924</v>
      </c>
      <c r="H293" s="32">
        <v>9.5895121400000005E-2</v>
      </c>
      <c r="J293" s="51" t="s">
        <v>976</v>
      </c>
      <c r="K293" s="51" t="s">
        <v>863</v>
      </c>
      <c r="L293" s="51" t="s">
        <v>311</v>
      </c>
      <c r="M293" s="51">
        <v>41.56</v>
      </c>
      <c r="N293" s="51">
        <v>35.152999999999999</v>
      </c>
      <c r="O293" s="51">
        <v>6.41</v>
      </c>
      <c r="P293" s="51">
        <v>0.15423484119345501</v>
      </c>
    </row>
    <row r="294" spans="1:16" x14ac:dyDescent="0.3">
      <c r="A294" s="30" t="s">
        <v>992</v>
      </c>
      <c r="B294" s="31" t="s">
        <v>32</v>
      </c>
      <c r="C294" s="31" t="s">
        <v>1007</v>
      </c>
      <c r="D294" s="31" t="s">
        <v>1008</v>
      </c>
      <c r="E294" s="31">
        <v>134212</v>
      </c>
      <c r="F294" s="31">
        <v>262380</v>
      </c>
      <c r="G294" s="31">
        <v>128168</v>
      </c>
      <c r="H294" s="32">
        <v>0.48848235379999999</v>
      </c>
      <c r="J294" s="51" t="s">
        <v>978</v>
      </c>
      <c r="K294" s="51" t="s">
        <v>863</v>
      </c>
      <c r="L294" s="51" t="s">
        <v>315</v>
      </c>
      <c r="M294" s="51">
        <v>28.06</v>
      </c>
      <c r="N294" s="51">
        <v>25.356999999999999</v>
      </c>
      <c r="O294" s="51">
        <v>2.7</v>
      </c>
      <c r="P294" s="51">
        <v>9.6222380612972197E-2</v>
      </c>
    </row>
    <row r="295" spans="1:16" x14ac:dyDescent="0.3">
      <c r="A295" s="30" t="s">
        <v>992</v>
      </c>
      <c r="B295" s="31" t="s">
        <v>184</v>
      </c>
      <c r="C295" s="31" t="s">
        <v>1009</v>
      </c>
      <c r="D295" s="31" t="s">
        <v>1010</v>
      </c>
      <c r="E295" s="31">
        <v>141467</v>
      </c>
      <c r="F295" s="31">
        <v>210240</v>
      </c>
      <c r="G295" s="31">
        <v>68773</v>
      </c>
      <c r="H295" s="32">
        <v>0.32711662860000001</v>
      </c>
      <c r="J295" s="51" t="s">
        <v>980</v>
      </c>
      <c r="K295" s="51" t="s">
        <v>863</v>
      </c>
      <c r="L295" s="51" t="s">
        <v>316</v>
      </c>
      <c r="M295" s="51">
        <v>72.47</v>
      </c>
      <c r="N295" s="51">
        <v>62.831000000000003</v>
      </c>
      <c r="O295" s="51">
        <v>9.64</v>
      </c>
      <c r="P295" s="51">
        <v>0.13302056023181999</v>
      </c>
    </row>
    <row r="296" spans="1:16" x14ac:dyDescent="0.3">
      <c r="A296" s="30" t="s">
        <v>992</v>
      </c>
      <c r="B296" s="31" t="s">
        <v>394</v>
      </c>
      <c r="C296" s="31" t="s">
        <v>1011</v>
      </c>
      <c r="D296" s="31" t="s">
        <v>1012</v>
      </c>
      <c r="E296" s="31">
        <v>157383</v>
      </c>
      <c r="F296" s="31">
        <v>179920</v>
      </c>
      <c r="G296" s="31">
        <v>22537</v>
      </c>
      <c r="H296" s="32">
        <v>0.12526122719999999</v>
      </c>
      <c r="J296" s="51" t="s">
        <v>982</v>
      </c>
      <c r="K296" s="51" t="s">
        <v>863</v>
      </c>
      <c r="L296" s="51" t="s">
        <v>30</v>
      </c>
      <c r="M296" s="51">
        <v>55.44</v>
      </c>
      <c r="N296" s="51">
        <v>37.853000000000002</v>
      </c>
      <c r="O296" s="51">
        <v>17.59</v>
      </c>
      <c r="P296" s="51">
        <v>0.317279942279942</v>
      </c>
    </row>
    <row r="297" spans="1:16" x14ac:dyDescent="0.3">
      <c r="A297" s="30" t="s">
        <v>992</v>
      </c>
      <c r="B297" s="31" t="s">
        <v>393</v>
      </c>
      <c r="C297" s="31" t="s">
        <v>1013</v>
      </c>
      <c r="D297" s="31" t="s">
        <v>1014</v>
      </c>
      <c r="E297" s="31">
        <v>131296</v>
      </c>
      <c r="F297" s="31">
        <v>174100</v>
      </c>
      <c r="G297" s="31">
        <v>42804</v>
      </c>
      <c r="H297" s="32">
        <v>0.2458587019</v>
      </c>
      <c r="J297" s="51" t="s">
        <v>984</v>
      </c>
      <c r="K297" s="51" t="s">
        <v>863</v>
      </c>
      <c r="L297" s="51" t="s">
        <v>317</v>
      </c>
      <c r="M297" s="51">
        <v>43.39</v>
      </c>
      <c r="N297" s="51">
        <v>40.935000000000002</v>
      </c>
      <c r="O297" s="51">
        <v>2.46</v>
      </c>
      <c r="P297" s="51">
        <v>5.6695091034800603E-2</v>
      </c>
    </row>
    <row r="298" spans="1:16" x14ac:dyDescent="0.3">
      <c r="A298" s="30" t="s">
        <v>992</v>
      </c>
      <c r="B298" s="31" t="s">
        <v>40</v>
      </c>
      <c r="C298" s="31" t="s">
        <v>1015</v>
      </c>
      <c r="D298" s="31" t="s">
        <v>1016</v>
      </c>
      <c r="E298" s="31">
        <v>47568</v>
      </c>
      <c r="F298" s="31">
        <v>66220</v>
      </c>
      <c r="G298" s="31">
        <v>18652</v>
      </c>
      <c r="H298" s="32">
        <v>0.28166717000000002</v>
      </c>
      <c r="J298" s="51" t="s">
        <v>986</v>
      </c>
      <c r="K298" s="51" t="s">
        <v>863</v>
      </c>
      <c r="L298" s="51" t="s">
        <v>318</v>
      </c>
      <c r="M298" s="51">
        <v>58.47</v>
      </c>
      <c r="N298" s="51">
        <v>44.825000000000003</v>
      </c>
      <c r="O298" s="51">
        <v>13.65</v>
      </c>
      <c r="P298" s="51">
        <v>0.233453052847614</v>
      </c>
    </row>
    <row r="299" spans="1:16" x14ac:dyDescent="0.3">
      <c r="A299" s="30" t="s">
        <v>992</v>
      </c>
      <c r="B299" s="31" t="s">
        <v>203</v>
      </c>
      <c r="C299" s="31" t="s">
        <v>1017</v>
      </c>
      <c r="D299" s="31" t="s">
        <v>1018</v>
      </c>
      <c r="E299" s="31">
        <v>46752</v>
      </c>
      <c r="F299" s="31">
        <v>54400</v>
      </c>
      <c r="G299" s="31">
        <v>7648</v>
      </c>
      <c r="H299" s="32">
        <v>0.1405882353</v>
      </c>
      <c r="J299" s="51" t="s">
        <v>988</v>
      </c>
      <c r="K299" s="51" t="s">
        <v>863</v>
      </c>
      <c r="L299" s="51" t="s">
        <v>64</v>
      </c>
      <c r="M299" s="51">
        <v>60.65</v>
      </c>
      <c r="N299" s="51">
        <v>51.841999999999999</v>
      </c>
      <c r="O299" s="51">
        <v>8.81</v>
      </c>
      <c r="P299" s="51">
        <v>0.145259686727123</v>
      </c>
    </row>
    <row r="300" spans="1:16" x14ac:dyDescent="0.3">
      <c r="A300" s="30" t="s">
        <v>992</v>
      </c>
      <c r="B300" s="31" t="s">
        <v>62</v>
      </c>
      <c r="C300" s="31" t="s">
        <v>1019</v>
      </c>
      <c r="D300" s="31" t="s">
        <v>1020</v>
      </c>
      <c r="E300" s="31">
        <v>19950</v>
      </c>
      <c r="F300" s="31">
        <v>34940</v>
      </c>
      <c r="G300" s="31">
        <v>14990</v>
      </c>
      <c r="H300" s="32">
        <v>0.42902117919999999</v>
      </c>
      <c r="J300" s="51" t="s">
        <v>990</v>
      </c>
      <c r="K300" s="51" t="s">
        <v>863</v>
      </c>
      <c r="L300" s="51" t="s">
        <v>319</v>
      </c>
      <c r="M300" s="51">
        <v>48.87</v>
      </c>
      <c r="N300" s="51">
        <v>42.215000000000003</v>
      </c>
      <c r="O300" s="51">
        <v>6.66</v>
      </c>
      <c r="P300" s="51">
        <v>0.13627992633517499</v>
      </c>
    </row>
    <row r="301" spans="1:16" x14ac:dyDescent="0.3">
      <c r="A301" s="30" t="s">
        <v>992</v>
      </c>
      <c r="B301" s="31" t="s">
        <v>68</v>
      </c>
      <c r="C301" s="31" t="s">
        <v>1021</v>
      </c>
      <c r="D301" s="31" t="s">
        <v>1022</v>
      </c>
      <c r="E301" s="31">
        <v>30504</v>
      </c>
      <c r="F301" s="31">
        <v>44340</v>
      </c>
      <c r="G301" s="31">
        <v>13836</v>
      </c>
      <c r="H301" s="32">
        <v>0.31204330180000001</v>
      </c>
      <c r="J301" s="51" t="s">
        <v>993</v>
      </c>
      <c r="K301" s="51" t="s">
        <v>992</v>
      </c>
      <c r="L301" s="51" t="s">
        <v>154</v>
      </c>
      <c r="M301" s="51">
        <v>78.599999999999994</v>
      </c>
      <c r="N301" s="51">
        <v>66.222999999999999</v>
      </c>
      <c r="O301" s="51">
        <v>12.38</v>
      </c>
      <c r="P301" s="51">
        <v>0.15750636132315499</v>
      </c>
    </row>
    <row r="302" spans="1:16" x14ac:dyDescent="0.3">
      <c r="A302" s="30" t="s">
        <v>992</v>
      </c>
      <c r="B302" s="31" t="s">
        <v>89</v>
      </c>
      <c r="C302" s="31" t="s">
        <v>1023</v>
      </c>
      <c r="D302" s="31" t="s">
        <v>1024</v>
      </c>
      <c r="E302" s="31">
        <v>24983</v>
      </c>
      <c r="F302" s="31">
        <v>43210</v>
      </c>
      <c r="G302" s="31">
        <v>18227</v>
      </c>
      <c r="H302" s="32">
        <v>0.42182365189999999</v>
      </c>
      <c r="J302" s="51" t="s">
        <v>995</v>
      </c>
      <c r="K302" s="51" t="s">
        <v>992</v>
      </c>
      <c r="L302" s="51" t="s">
        <v>155</v>
      </c>
      <c r="M302" s="51">
        <v>194.65</v>
      </c>
      <c r="N302" s="51">
        <v>169.483</v>
      </c>
      <c r="O302" s="51">
        <v>25.17</v>
      </c>
      <c r="P302" s="51">
        <v>0.12930901618289201</v>
      </c>
    </row>
    <row r="303" spans="1:16" x14ac:dyDescent="0.3">
      <c r="A303" s="30" t="s">
        <v>992</v>
      </c>
      <c r="B303" s="31" t="s">
        <v>101</v>
      </c>
      <c r="C303" s="31" t="s">
        <v>1025</v>
      </c>
      <c r="D303" s="31" t="s">
        <v>1026</v>
      </c>
      <c r="E303" s="31">
        <v>45286</v>
      </c>
      <c r="F303" s="31">
        <v>60030</v>
      </c>
      <c r="G303" s="31">
        <v>14744</v>
      </c>
      <c r="H303" s="32">
        <v>0.2456105281</v>
      </c>
      <c r="J303" s="51" t="s">
        <v>997</v>
      </c>
      <c r="K303" s="51" t="s">
        <v>992</v>
      </c>
      <c r="L303" s="51" t="s">
        <v>72</v>
      </c>
      <c r="M303" s="51">
        <v>93.82</v>
      </c>
      <c r="N303" s="51">
        <v>81.314999999999998</v>
      </c>
      <c r="O303" s="51">
        <v>12.51</v>
      </c>
      <c r="P303" s="51">
        <v>0.133340439138776</v>
      </c>
    </row>
    <row r="304" spans="1:16" x14ac:dyDescent="0.3">
      <c r="A304" s="30" t="s">
        <v>992</v>
      </c>
      <c r="B304" s="31" t="s">
        <v>103</v>
      </c>
      <c r="C304" s="31" t="s">
        <v>1027</v>
      </c>
      <c r="D304" s="31" t="s">
        <v>1028</v>
      </c>
      <c r="E304" s="31">
        <v>15948</v>
      </c>
      <c r="F304" s="31">
        <v>31480</v>
      </c>
      <c r="G304" s="31">
        <v>15532</v>
      </c>
      <c r="H304" s="32">
        <v>0.49339263020000002</v>
      </c>
      <c r="J304" s="51" t="s">
        <v>999</v>
      </c>
      <c r="K304" s="51" t="s">
        <v>992</v>
      </c>
      <c r="L304" s="51" t="s">
        <v>159</v>
      </c>
      <c r="M304" s="51">
        <v>113.08</v>
      </c>
      <c r="N304" s="51">
        <v>96.474999999999994</v>
      </c>
      <c r="O304" s="51">
        <v>16.61</v>
      </c>
      <c r="P304" s="51">
        <v>0.14688715953307399</v>
      </c>
    </row>
    <row r="305" spans="1:16" x14ac:dyDescent="0.3">
      <c r="A305" s="30" t="s">
        <v>992</v>
      </c>
      <c r="B305" s="31" t="s">
        <v>107</v>
      </c>
      <c r="C305" s="31" t="s">
        <v>1029</v>
      </c>
      <c r="D305" s="31" t="s">
        <v>1030</v>
      </c>
      <c r="E305" s="31">
        <v>13385</v>
      </c>
      <c r="F305" s="31">
        <v>25140</v>
      </c>
      <c r="G305" s="31">
        <v>11755</v>
      </c>
      <c r="H305" s="32">
        <v>0.46758154340000002</v>
      </c>
      <c r="J305" s="51" t="s">
        <v>1001</v>
      </c>
      <c r="K305" s="51" t="s">
        <v>992</v>
      </c>
      <c r="L305" s="51" t="s">
        <v>161</v>
      </c>
      <c r="M305" s="51">
        <v>116.97</v>
      </c>
      <c r="N305" s="51">
        <v>107.351</v>
      </c>
      <c r="O305" s="51">
        <v>9.6199999999999992</v>
      </c>
      <c r="P305" s="51">
        <v>8.22433102504916E-2</v>
      </c>
    </row>
    <row r="306" spans="1:16" x14ac:dyDescent="0.3">
      <c r="A306" s="30" t="s">
        <v>992</v>
      </c>
      <c r="B306" s="31" t="s">
        <v>222</v>
      </c>
      <c r="C306" s="31" t="s">
        <v>1031</v>
      </c>
      <c r="D306" s="31" t="s">
        <v>1032</v>
      </c>
      <c r="E306" s="31">
        <v>49097</v>
      </c>
      <c r="F306" s="31">
        <v>54310</v>
      </c>
      <c r="G306" s="31">
        <v>5213</v>
      </c>
      <c r="H306" s="32">
        <v>9.5986006299999996E-2</v>
      </c>
      <c r="J306" s="51" t="s">
        <v>1003</v>
      </c>
      <c r="K306" s="51" t="s">
        <v>992</v>
      </c>
      <c r="L306" s="51" t="s">
        <v>163</v>
      </c>
      <c r="M306" s="51">
        <v>65.91</v>
      </c>
      <c r="N306" s="51">
        <v>55.38</v>
      </c>
      <c r="O306" s="51">
        <v>10.53</v>
      </c>
      <c r="P306" s="51">
        <v>0.15976331360946699</v>
      </c>
    </row>
    <row r="307" spans="1:16" x14ac:dyDescent="0.3">
      <c r="A307" s="30" t="s">
        <v>992</v>
      </c>
      <c r="B307" s="31" t="s">
        <v>33</v>
      </c>
      <c r="C307" s="31" t="s">
        <v>1033</v>
      </c>
      <c r="D307" s="31" t="s">
        <v>1034</v>
      </c>
      <c r="E307" s="31">
        <v>24719</v>
      </c>
      <c r="F307" s="31">
        <v>41130</v>
      </c>
      <c r="G307" s="31">
        <v>16411</v>
      </c>
      <c r="H307" s="32">
        <v>0.39900316070000003</v>
      </c>
      <c r="J307" s="51" t="s">
        <v>1005</v>
      </c>
      <c r="K307" s="51" t="s">
        <v>992</v>
      </c>
      <c r="L307" s="51" t="s">
        <v>166</v>
      </c>
      <c r="M307" s="51">
        <v>93.06</v>
      </c>
      <c r="N307" s="51">
        <v>83.965999999999994</v>
      </c>
      <c r="O307" s="51">
        <v>9.09</v>
      </c>
      <c r="P307" s="51">
        <v>9.7678916827852999E-2</v>
      </c>
    </row>
    <row r="308" spans="1:16" x14ac:dyDescent="0.3">
      <c r="A308" s="30" t="s">
        <v>992</v>
      </c>
      <c r="B308" s="31" t="s">
        <v>47</v>
      </c>
      <c r="C308" s="31" t="s">
        <v>1035</v>
      </c>
      <c r="D308" s="31" t="s">
        <v>1036</v>
      </c>
      <c r="E308" s="31">
        <v>21580</v>
      </c>
      <c r="F308" s="31">
        <v>37300</v>
      </c>
      <c r="G308" s="31">
        <v>15720</v>
      </c>
      <c r="H308" s="32">
        <v>0.42144772120000001</v>
      </c>
      <c r="J308" s="51" t="s">
        <v>1007</v>
      </c>
      <c r="K308" s="51" t="s">
        <v>992</v>
      </c>
      <c r="L308" s="51" t="s">
        <v>32</v>
      </c>
      <c r="M308" s="51">
        <v>262.38</v>
      </c>
      <c r="N308" s="51">
        <v>133.97900000000001</v>
      </c>
      <c r="O308" s="51">
        <v>128.4</v>
      </c>
      <c r="P308" s="51">
        <v>0.48936656757374802</v>
      </c>
    </row>
    <row r="309" spans="1:16" x14ac:dyDescent="0.3">
      <c r="A309" s="30" t="s">
        <v>992</v>
      </c>
      <c r="B309" s="31" t="s">
        <v>223</v>
      </c>
      <c r="C309" s="31" t="s">
        <v>1037</v>
      </c>
      <c r="D309" s="31" t="s">
        <v>1038</v>
      </c>
      <c r="E309" s="31">
        <v>50761</v>
      </c>
      <c r="F309" s="31">
        <v>55670</v>
      </c>
      <c r="G309" s="31">
        <v>4909</v>
      </c>
      <c r="H309" s="32">
        <v>8.8180348500000005E-2</v>
      </c>
      <c r="J309" s="51" t="s">
        <v>1009</v>
      </c>
      <c r="K309" s="51" t="s">
        <v>992</v>
      </c>
      <c r="L309" s="51" t="s">
        <v>184</v>
      </c>
      <c r="M309" s="51">
        <v>210.24</v>
      </c>
      <c r="N309" s="51">
        <v>141.20400000000001</v>
      </c>
      <c r="O309" s="51">
        <v>69.040000000000006</v>
      </c>
      <c r="P309" s="51">
        <v>0.32838660578386603</v>
      </c>
    </row>
    <row r="310" spans="1:16" x14ac:dyDescent="0.3">
      <c r="A310" s="30" t="s">
        <v>992</v>
      </c>
      <c r="B310" s="31" t="s">
        <v>99</v>
      </c>
      <c r="C310" s="31" t="s">
        <v>1039</v>
      </c>
      <c r="D310" s="31" t="s">
        <v>1040</v>
      </c>
      <c r="E310" s="31">
        <v>41864</v>
      </c>
      <c r="F310" s="31">
        <v>51620</v>
      </c>
      <c r="G310" s="31">
        <v>9756</v>
      </c>
      <c r="H310" s="32">
        <v>0.188996513</v>
      </c>
      <c r="J310" s="51" t="s">
        <v>1011</v>
      </c>
      <c r="K310" s="51" t="s">
        <v>992</v>
      </c>
      <c r="L310" s="51" t="s">
        <v>394</v>
      </c>
      <c r="M310" s="51">
        <v>179.92</v>
      </c>
      <c r="N310" s="51">
        <v>157.02799999999999</v>
      </c>
      <c r="O310" s="51">
        <v>22.89</v>
      </c>
      <c r="P310" s="51">
        <v>0.127223210315696</v>
      </c>
    </row>
    <row r="311" spans="1:16" x14ac:dyDescent="0.3">
      <c r="A311" s="30" t="s">
        <v>992</v>
      </c>
      <c r="B311" s="31" t="s">
        <v>102</v>
      </c>
      <c r="C311" s="31" t="s">
        <v>1041</v>
      </c>
      <c r="D311" s="31" t="s">
        <v>1042</v>
      </c>
      <c r="E311" s="31">
        <v>32360</v>
      </c>
      <c r="F311" s="31">
        <v>38440</v>
      </c>
      <c r="G311" s="31">
        <v>6080</v>
      </c>
      <c r="H311" s="32">
        <v>0.15816857440000001</v>
      </c>
      <c r="J311" s="51" t="s">
        <v>1013</v>
      </c>
      <c r="K311" s="51" t="s">
        <v>992</v>
      </c>
      <c r="L311" s="51" t="s">
        <v>393</v>
      </c>
      <c r="M311" s="51">
        <v>174.1</v>
      </c>
      <c r="N311" s="51">
        <v>131.00800000000001</v>
      </c>
      <c r="O311" s="51">
        <v>43.09</v>
      </c>
      <c r="P311" s="51">
        <v>0.24750143595634699</v>
      </c>
    </row>
    <row r="312" spans="1:16" x14ac:dyDescent="0.3">
      <c r="A312" s="30" t="s">
        <v>992</v>
      </c>
      <c r="B312" s="31" t="s">
        <v>61</v>
      </c>
      <c r="C312" s="31" t="s">
        <v>1043</v>
      </c>
      <c r="D312" s="31" t="s">
        <v>1044</v>
      </c>
      <c r="E312" s="31">
        <v>37113</v>
      </c>
      <c r="F312" s="31">
        <v>50230</v>
      </c>
      <c r="G312" s="31">
        <v>13117</v>
      </c>
      <c r="H312" s="32">
        <v>0.2611387617</v>
      </c>
      <c r="J312" s="51" t="s">
        <v>1015</v>
      </c>
      <c r="K312" s="51" t="s">
        <v>992</v>
      </c>
      <c r="L312" s="51" t="s">
        <v>40</v>
      </c>
      <c r="M312" s="51">
        <v>66.22</v>
      </c>
      <c r="N312" s="51">
        <v>47.487000000000002</v>
      </c>
      <c r="O312" s="51">
        <v>18.73</v>
      </c>
      <c r="P312" s="51">
        <v>0.282845061914829</v>
      </c>
    </row>
    <row r="313" spans="1:16" x14ac:dyDescent="0.3">
      <c r="A313" s="30" t="s">
        <v>992</v>
      </c>
      <c r="B313" s="31" t="s">
        <v>84</v>
      </c>
      <c r="C313" s="31" t="s">
        <v>1045</v>
      </c>
      <c r="D313" s="31" t="s">
        <v>1046</v>
      </c>
      <c r="E313" s="31">
        <v>36660</v>
      </c>
      <c r="F313" s="31">
        <v>53240</v>
      </c>
      <c r="G313" s="31">
        <v>16580</v>
      </c>
      <c r="H313" s="32">
        <v>0.31141998500000001</v>
      </c>
      <c r="J313" s="51" t="s">
        <v>1017</v>
      </c>
      <c r="K313" s="51" t="s">
        <v>992</v>
      </c>
      <c r="L313" s="51" t="s">
        <v>203</v>
      </c>
      <c r="M313" s="51">
        <v>54.4</v>
      </c>
      <c r="N313" s="51">
        <v>46.65</v>
      </c>
      <c r="O313" s="51">
        <v>7.75</v>
      </c>
      <c r="P313" s="51">
        <v>0.142463235294118</v>
      </c>
    </row>
    <row r="314" spans="1:16" x14ac:dyDescent="0.3">
      <c r="A314" s="30" t="s">
        <v>992</v>
      </c>
      <c r="B314" s="31" t="s">
        <v>95</v>
      </c>
      <c r="C314" s="31" t="s">
        <v>1047</v>
      </c>
      <c r="D314" s="31" t="s">
        <v>1048</v>
      </c>
      <c r="E314" s="31">
        <v>48177</v>
      </c>
      <c r="F314" s="31">
        <v>75260</v>
      </c>
      <c r="G314" s="31">
        <v>27083</v>
      </c>
      <c r="H314" s="32">
        <v>0.35985915489999998</v>
      </c>
      <c r="J314" s="51" t="s">
        <v>1019</v>
      </c>
      <c r="K314" s="51" t="s">
        <v>992</v>
      </c>
      <c r="L314" s="51" t="s">
        <v>62</v>
      </c>
      <c r="M314" s="51">
        <v>34.94</v>
      </c>
      <c r="N314" s="51">
        <v>19.893000000000001</v>
      </c>
      <c r="O314" s="51">
        <v>15.05</v>
      </c>
      <c r="P314" s="51">
        <v>0.43073840870063002</v>
      </c>
    </row>
    <row r="315" spans="1:16" x14ac:dyDescent="0.3">
      <c r="A315" s="30" t="s">
        <v>992</v>
      </c>
      <c r="B315" s="31" t="s">
        <v>183</v>
      </c>
      <c r="C315" s="31" t="s">
        <v>1049</v>
      </c>
      <c r="D315" s="31" t="s">
        <v>1050</v>
      </c>
      <c r="E315" s="31">
        <v>0</v>
      </c>
      <c r="F315" s="31">
        <v>1200</v>
      </c>
      <c r="G315" s="31">
        <v>1200</v>
      </c>
      <c r="H315" s="32">
        <v>1</v>
      </c>
      <c r="J315" s="51" t="s">
        <v>1021</v>
      </c>
      <c r="K315" s="51" t="s">
        <v>992</v>
      </c>
      <c r="L315" s="51" t="s">
        <v>68</v>
      </c>
      <c r="M315" s="51">
        <v>44.34</v>
      </c>
      <c r="N315" s="51">
        <v>30.411999999999999</v>
      </c>
      <c r="O315" s="51">
        <v>13.93</v>
      </c>
      <c r="P315" s="51">
        <v>0.31416328371673402</v>
      </c>
    </row>
    <row r="316" spans="1:16" x14ac:dyDescent="0.3">
      <c r="A316" s="30" t="s">
        <v>992</v>
      </c>
      <c r="B316" s="31" t="s">
        <v>87</v>
      </c>
      <c r="C316" s="31" t="s">
        <v>1051</v>
      </c>
      <c r="D316" s="31" t="s">
        <v>1052</v>
      </c>
      <c r="E316" s="31">
        <v>48897</v>
      </c>
      <c r="F316" s="31">
        <v>69240</v>
      </c>
      <c r="G316" s="31">
        <v>20343</v>
      </c>
      <c r="H316" s="32">
        <v>0.29380415939999999</v>
      </c>
      <c r="J316" s="51" t="s">
        <v>1023</v>
      </c>
      <c r="K316" s="51" t="s">
        <v>992</v>
      </c>
      <c r="L316" s="51" t="s">
        <v>89</v>
      </c>
      <c r="M316" s="51">
        <v>43.21</v>
      </c>
      <c r="N316" s="51">
        <v>24.93</v>
      </c>
      <c r="O316" s="51">
        <v>18.28</v>
      </c>
      <c r="P316" s="51">
        <v>0.42305021985651498</v>
      </c>
    </row>
    <row r="317" spans="1:16" x14ac:dyDescent="0.3">
      <c r="A317" s="30" t="s">
        <v>1053</v>
      </c>
      <c r="B317" s="31" t="s">
        <v>1054</v>
      </c>
      <c r="C317" s="31" t="s">
        <v>1055</v>
      </c>
      <c r="D317" s="31" t="s">
        <v>1056</v>
      </c>
      <c r="E317" s="31">
        <v>15985</v>
      </c>
      <c r="F317" s="31">
        <v>34800</v>
      </c>
      <c r="G317" s="31">
        <v>18815</v>
      </c>
      <c r="H317" s="32">
        <v>0.54066091949999995</v>
      </c>
      <c r="J317" s="51" t="s">
        <v>1025</v>
      </c>
      <c r="K317" s="51" t="s">
        <v>992</v>
      </c>
      <c r="L317" s="51" t="s">
        <v>101</v>
      </c>
      <c r="M317" s="51">
        <v>60.03</v>
      </c>
      <c r="N317" s="51">
        <v>45.197000000000003</v>
      </c>
      <c r="O317" s="51">
        <v>14.83</v>
      </c>
      <c r="P317" s="51">
        <v>0.24704314509412001</v>
      </c>
    </row>
    <row r="318" spans="1:16" x14ac:dyDescent="0.3">
      <c r="A318" s="30" t="s">
        <v>1053</v>
      </c>
      <c r="B318" s="31" t="s">
        <v>1057</v>
      </c>
      <c r="C318" s="31" t="s">
        <v>1058</v>
      </c>
      <c r="D318" s="31" t="s">
        <v>1059</v>
      </c>
      <c r="E318" s="31">
        <v>30049</v>
      </c>
      <c r="F318" s="31">
        <v>61230</v>
      </c>
      <c r="G318" s="31">
        <v>31181</v>
      </c>
      <c r="H318" s="32">
        <v>0.50924383470000001</v>
      </c>
      <c r="J318" s="51" t="s">
        <v>1027</v>
      </c>
      <c r="K318" s="51" t="s">
        <v>992</v>
      </c>
      <c r="L318" s="51" t="s">
        <v>103</v>
      </c>
      <c r="M318" s="51">
        <v>31.48</v>
      </c>
      <c r="N318" s="51">
        <v>15.932</v>
      </c>
      <c r="O318" s="51">
        <v>15.55</v>
      </c>
      <c r="P318" s="51">
        <v>0.493964421855146</v>
      </c>
    </row>
    <row r="319" spans="1:16" x14ac:dyDescent="0.3">
      <c r="A319" s="30" t="s">
        <v>1053</v>
      </c>
      <c r="B319" s="31" t="s">
        <v>1060</v>
      </c>
      <c r="C319" s="31" t="s">
        <v>1061</v>
      </c>
      <c r="D319" s="31" t="s">
        <v>1062</v>
      </c>
      <c r="E319" s="31">
        <v>45622</v>
      </c>
      <c r="F319" s="31">
        <v>56620</v>
      </c>
      <c r="G319" s="31">
        <v>10998</v>
      </c>
      <c r="H319" s="32">
        <v>0.19424231719999999</v>
      </c>
      <c r="J319" s="51" t="s">
        <v>1029</v>
      </c>
      <c r="K319" s="51" t="s">
        <v>992</v>
      </c>
      <c r="L319" s="51" t="s">
        <v>107</v>
      </c>
      <c r="M319" s="51">
        <v>25.14</v>
      </c>
      <c r="N319" s="51">
        <v>13.369</v>
      </c>
      <c r="O319" s="51">
        <v>11.77</v>
      </c>
      <c r="P319" s="51">
        <v>0.46817820206841698</v>
      </c>
    </row>
    <row r="320" spans="1:16" x14ac:dyDescent="0.3">
      <c r="A320" s="30" t="s">
        <v>1053</v>
      </c>
      <c r="B320" s="31" t="s">
        <v>1063</v>
      </c>
      <c r="C320" s="31" t="s">
        <v>1064</v>
      </c>
      <c r="D320" s="31" t="s">
        <v>1065</v>
      </c>
      <c r="E320" s="31">
        <v>33117</v>
      </c>
      <c r="F320" s="31">
        <v>44350</v>
      </c>
      <c r="G320" s="31">
        <v>11233</v>
      </c>
      <c r="H320" s="32">
        <v>0.25328072149999997</v>
      </c>
      <c r="J320" s="51" t="s">
        <v>1031</v>
      </c>
      <c r="K320" s="51" t="s">
        <v>992</v>
      </c>
      <c r="L320" s="51" t="s">
        <v>222</v>
      </c>
      <c r="M320" s="51">
        <v>54.31</v>
      </c>
      <c r="N320" s="51">
        <v>48.993000000000002</v>
      </c>
      <c r="O320" s="51">
        <v>5.32</v>
      </c>
      <c r="P320" s="51">
        <v>9.7956177499539707E-2</v>
      </c>
    </row>
    <row r="321" spans="1:16" x14ac:dyDescent="0.3">
      <c r="A321" s="30" t="s">
        <v>1053</v>
      </c>
      <c r="B321" s="31" t="s">
        <v>1066</v>
      </c>
      <c r="C321" s="31" t="s">
        <v>1067</v>
      </c>
      <c r="D321" s="31" t="s">
        <v>1068</v>
      </c>
      <c r="E321" s="31">
        <v>53784</v>
      </c>
      <c r="F321" s="31">
        <v>67050</v>
      </c>
      <c r="G321" s="31">
        <v>13266</v>
      </c>
      <c r="H321" s="32">
        <v>0.19785234900000001</v>
      </c>
      <c r="J321" s="51" t="s">
        <v>1033</v>
      </c>
      <c r="K321" s="51" t="s">
        <v>992</v>
      </c>
      <c r="L321" s="51" t="s">
        <v>33</v>
      </c>
      <c r="M321" s="51">
        <v>41.13</v>
      </c>
      <c r="N321" s="51">
        <v>24.792000000000002</v>
      </c>
      <c r="O321" s="51">
        <v>16.34</v>
      </c>
      <c r="P321" s="51">
        <v>0.397276926817408</v>
      </c>
    </row>
    <row r="322" spans="1:16" x14ac:dyDescent="0.3">
      <c r="A322" s="30" t="s">
        <v>1053</v>
      </c>
      <c r="B322" s="31" t="s">
        <v>1069</v>
      </c>
      <c r="C322" s="31" t="s">
        <v>1070</v>
      </c>
      <c r="D322" s="31" t="s">
        <v>1071</v>
      </c>
      <c r="E322" s="31">
        <v>50372</v>
      </c>
      <c r="F322" s="31">
        <v>59620</v>
      </c>
      <c r="G322" s="31">
        <v>9248</v>
      </c>
      <c r="H322" s="32">
        <v>0.15511573300000001</v>
      </c>
      <c r="J322" s="51" t="s">
        <v>1035</v>
      </c>
      <c r="K322" s="51" t="s">
        <v>992</v>
      </c>
      <c r="L322" s="51" t="s">
        <v>47</v>
      </c>
      <c r="M322" s="51">
        <v>37.299999999999997</v>
      </c>
      <c r="N322" s="51">
        <v>21.521000000000001</v>
      </c>
      <c r="O322" s="51">
        <v>15.78</v>
      </c>
      <c r="P322" s="51">
        <v>0.42305630026809699</v>
      </c>
    </row>
    <row r="323" spans="1:16" x14ac:dyDescent="0.3">
      <c r="A323" s="30" t="s">
        <v>1053</v>
      </c>
      <c r="B323" s="31" t="s">
        <v>1072</v>
      </c>
      <c r="C323" s="31" t="s">
        <v>1073</v>
      </c>
      <c r="D323" s="31" t="s">
        <v>1074</v>
      </c>
      <c r="E323" s="31">
        <v>8682</v>
      </c>
      <c r="F323" s="31">
        <v>35170</v>
      </c>
      <c r="G323" s="31">
        <v>26488</v>
      </c>
      <c r="H323" s="32">
        <v>0.75314188230000001</v>
      </c>
      <c r="J323" s="51" t="s">
        <v>1037</v>
      </c>
      <c r="K323" s="51" t="s">
        <v>992</v>
      </c>
      <c r="L323" s="51" t="s">
        <v>223</v>
      </c>
      <c r="M323" s="51">
        <v>55.67</v>
      </c>
      <c r="N323" s="51">
        <v>50.634</v>
      </c>
      <c r="O323" s="51">
        <v>5.04</v>
      </c>
      <c r="P323" s="51">
        <v>9.0533500987964796E-2</v>
      </c>
    </row>
    <row r="324" spans="1:16" x14ac:dyDescent="0.3">
      <c r="A324" s="30" t="s">
        <v>1053</v>
      </c>
      <c r="B324" s="31" t="s">
        <v>1075</v>
      </c>
      <c r="C324" s="31" t="s">
        <v>1076</v>
      </c>
      <c r="D324" s="31" t="s">
        <v>1077</v>
      </c>
      <c r="E324" s="31">
        <v>34217</v>
      </c>
      <c r="F324" s="31">
        <v>60610</v>
      </c>
      <c r="G324" s="31">
        <v>26393</v>
      </c>
      <c r="H324" s="32">
        <v>0.43545619530000002</v>
      </c>
      <c r="J324" s="51" t="s">
        <v>1039</v>
      </c>
      <c r="K324" s="51" t="s">
        <v>992</v>
      </c>
      <c r="L324" s="51" t="s">
        <v>99</v>
      </c>
      <c r="M324" s="51">
        <v>51.62</v>
      </c>
      <c r="N324" s="51">
        <v>41.749000000000002</v>
      </c>
      <c r="O324" s="51">
        <v>9.8699999999999992</v>
      </c>
      <c r="P324" s="51">
        <v>0.191204959318094</v>
      </c>
    </row>
    <row r="325" spans="1:16" x14ac:dyDescent="0.3">
      <c r="A325" s="30" t="s">
        <v>1053</v>
      </c>
      <c r="B325" s="31" t="s">
        <v>1078</v>
      </c>
      <c r="C325" s="31" t="s">
        <v>1079</v>
      </c>
      <c r="D325" s="31" t="s">
        <v>1080</v>
      </c>
      <c r="E325" s="31">
        <v>51064</v>
      </c>
      <c r="F325" s="31">
        <v>85670</v>
      </c>
      <c r="G325" s="31">
        <v>34606</v>
      </c>
      <c r="H325" s="32">
        <v>0.40394537180000001</v>
      </c>
      <c r="J325" s="51" t="s">
        <v>1041</v>
      </c>
      <c r="K325" s="51" t="s">
        <v>992</v>
      </c>
      <c r="L325" s="51" t="s">
        <v>102</v>
      </c>
      <c r="M325" s="51">
        <v>38.44</v>
      </c>
      <c r="N325" s="51">
        <v>32.287999999999997</v>
      </c>
      <c r="O325" s="51">
        <v>6.15</v>
      </c>
      <c r="P325" s="51">
        <v>0.159989594172737</v>
      </c>
    </row>
    <row r="326" spans="1:16" x14ac:dyDescent="0.3">
      <c r="A326" s="30" t="s">
        <v>1053</v>
      </c>
      <c r="B326" s="31" t="s">
        <v>1081</v>
      </c>
      <c r="C326" s="31" t="s">
        <v>1082</v>
      </c>
      <c r="D326" s="31" t="s">
        <v>1083</v>
      </c>
      <c r="E326" s="31">
        <v>100302</v>
      </c>
      <c r="F326" s="31">
        <v>111090</v>
      </c>
      <c r="G326" s="31">
        <v>10788</v>
      </c>
      <c r="H326" s="32">
        <v>9.7110451E-2</v>
      </c>
      <c r="J326" s="51" t="s">
        <v>1043</v>
      </c>
      <c r="K326" s="51" t="s">
        <v>992</v>
      </c>
      <c r="L326" s="51" t="s">
        <v>61</v>
      </c>
      <c r="M326" s="51">
        <v>50.23</v>
      </c>
      <c r="N326" s="51">
        <v>37.057000000000002</v>
      </c>
      <c r="O326" s="51">
        <v>13.17</v>
      </c>
      <c r="P326" s="51">
        <v>0.262193908023094</v>
      </c>
    </row>
    <row r="327" spans="1:16" x14ac:dyDescent="0.3">
      <c r="A327" s="30" t="s">
        <v>1053</v>
      </c>
      <c r="B327" s="31" t="s">
        <v>1084</v>
      </c>
      <c r="C327" s="31" t="s">
        <v>1085</v>
      </c>
      <c r="D327" s="31" t="s">
        <v>1086</v>
      </c>
      <c r="E327" s="31">
        <v>60119</v>
      </c>
      <c r="F327" s="31">
        <v>65270</v>
      </c>
      <c r="G327" s="31">
        <v>5151</v>
      </c>
      <c r="H327" s="32">
        <v>7.8918339200000007E-2</v>
      </c>
      <c r="J327" s="51" t="s">
        <v>1045</v>
      </c>
      <c r="K327" s="51" t="s">
        <v>992</v>
      </c>
      <c r="L327" s="51" t="s">
        <v>84</v>
      </c>
      <c r="M327" s="51">
        <v>53.24</v>
      </c>
      <c r="N327" s="51">
        <v>36.606000000000002</v>
      </c>
      <c r="O327" s="51">
        <v>16.63</v>
      </c>
      <c r="P327" s="51">
        <v>0.31235912847483099</v>
      </c>
    </row>
    <row r="328" spans="1:16" x14ac:dyDescent="0.3">
      <c r="A328" s="30" t="s">
        <v>1053</v>
      </c>
      <c r="B328" s="31" t="s">
        <v>1087</v>
      </c>
      <c r="C328" s="31" t="s">
        <v>1088</v>
      </c>
      <c r="D328" s="31" t="s">
        <v>1089</v>
      </c>
      <c r="E328" s="31">
        <v>60419</v>
      </c>
      <c r="F328" s="31">
        <v>62550</v>
      </c>
      <c r="G328" s="31">
        <v>2131</v>
      </c>
      <c r="H328" s="32">
        <v>3.4068744999999998E-2</v>
      </c>
      <c r="J328" s="51" t="s">
        <v>1047</v>
      </c>
      <c r="K328" s="51" t="s">
        <v>992</v>
      </c>
      <c r="L328" s="51" t="s">
        <v>95</v>
      </c>
      <c r="M328" s="51">
        <v>75.260000000000005</v>
      </c>
      <c r="N328" s="51">
        <v>48.082000000000001</v>
      </c>
      <c r="O328" s="51">
        <v>27.18</v>
      </c>
      <c r="P328" s="51">
        <v>0.36114802019665199</v>
      </c>
    </row>
    <row r="329" spans="1:16" x14ac:dyDescent="0.3">
      <c r="A329" s="30" t="s">
        <v>1053</v>
      </c>
      <c r="B329" s="31" t="s">
        <v>1090</v>
      </c>
      <c r="C329" s="31" t="s">
        <v>1091</v>
      </c>
      <c r="D329" s="31" t="s">
        <v>1092</v>
      </c>
      <c r="E329" s="31">
        <v>50055</v>
      </c>
      <c r="F329" s="31">
        <v>56050</v>
      </c>
      <c r="G329" s="31">
        <v>5995</v>
      </c>
      <c r="H329" s="32">
        <v>0.1069580731</v>
      </c>
      <c r="J329" s="51" t="s">
        <v>1049</v>
      </c>
      <c r="K329" s="51" t="s">
        <v>992</v>
      </c>
      <c r="L329" s="51" t="s">
        <v>183</v>
      </c>
      <c r="M329" s="51">
        <v>1.2</v>
      </c>
      <c r="N329" s="51">
        <v>0</v>
      </c>
      <c r="O329" s="51">
        <v>1.2</v>
      </c>
      <c r="P329" s="51">
        <v>1</v>
      </c>
    </row>
    <row r="330" spans="1:16" x14ac:dyDescent="0.3">
      <c r="A330" s="30" t="s">
        <v>1053</v>
      </c>
      <c r="B330" s="31" t="s">
        <v>1093</v>
      </c>
      <c r="C330" s="31" t="s">
        <v>1094</v>
      </c>
      <c r="D330" s="31" t="s">
        <v>1095</v>
      </c>
      <c r="E330" s="31">
        <v>136198</v>
      </c>
      <c r="F330" s="31">
        <v>151600</v>
      </c>
      <c r="G330" s="31">
        <v>15402</v>
      </c>
      <c r="H330" s="32">
        <v>0.10159630610000001</v>
      </c>
      <c r="J330" s="51" t="s">
        <v>1051</v>
      </c>
      <c r="K330" s="51" t="s">
        <v>992</v>
      </c>
      <c r="L330" s="51" t="s">
        <v>87</v>
      </c>
      <c r="M330" s="51">
        <v>69.239999999999995</v>
      </c>
      <c r="N330" s="51">
        <v>48.81</v>
      </c>
      <c r="O330" s="51">
        <v>20.43</v>
      </c>
      <c r="P330" s="51">
        <v>0.29506065857885599</v>
      </c>
    </row>
    <row r="331" spans="1:16" x14ac:dyDescent="0.3">
      <c r="A331" s="30" t="s">
        <v>1053</v>
      </c>
      <c r="B331" s="31" t="s">
        <v>1096</v>
      </c>
      <c r="C331" s="31" t="s">
        <v>1097</v>
      </c>
      <c r="D331" s="31" t="s">
        <v>1098</v>
      </c>
      <c r="E331" s="31">
        <v>104290</v>
      </c>
      <c r="F331" s="31">
        <v>107720</v>
      </c>
      <c r="G331" s="31">
        <v>3430</v>
      </c>
      <c r="H331" s="32">
        <v>3.1841812099999998E-2</v>
      </c>
      <c r="J331" s="51" t="s">
        <v>1055</v>
      </c>
      <c r="K331" s="51" t="s">
        <v>1053</v>
      </c>
      <c r="L331" s="51" t="s">
        <v>1054</v>
      </c>
      <c r="M331" s="51">
        <v>34.799999999999997</v>
      </c>
      <c r="N331" s="51">
        <v>15.938000000000001</v>
      </c>
      <c r="O331" s="51">
        <v>18.86</v>
      </c>
      <c r="P331" s="51">
        <v>0.54195402298850603</v>
      </c>
    </row>
    <row r="332" spans="1:16" x14ac:dyDescent="0.3">
      <c r="A332" s="30" t="s">
        <v>1053</v>
      </c>
      <c r="B332" s="31" t="s">
        <v>1099</v>
      </c>
      <c r="C332" s="31" t="s">
        <v>1100</v>
      </c>
      <c r="D332" s="31" t="s">
        <v>1101</v>
      </c>
      <c r="E332" s="31">
        <v>76165</v>
      </c>
      <c r="F332" s="31">
        <v>78380</v>
      </c>
      <c r="G332" s="31">
        <v>2215</v>
      </c>
      <c r="H332" s="32">
        <v>2.82597601E-2</v>
      </c>
      <c r="J332" s="51" t="s">
        <v>1058</v>
      </c>
      <c r="K332" s="51" t="s">
        <v>1053</v>
      </c>
      <c r="L332" s="51" t="s">
        <v>1057</v>
      </c>
      <c r="M332" s="51">
        <v>61.23</v>
      </c>
      <c r="N332" s="51">
        <v>29.95</v>
      </c>
      <c r="O332" s="51">
        <v>31.28</v>
      </c>
      <c r="P332" s="51">
        <v>0.51086068920463801</v>
      </c>
    </row>
    <row r="333" spans="1:16" x14ac:dyDescent="0.3">
      <c r="A333" s="30" t="s">
        <v>1053</v>
      </c>
      <c r="B333" s="31" t="s">
        <v>1102</v>
      </c>
      <c r="C333" s="31" t="s">
        <v>1103</v>
      </c>
      <c r="D333" s="31" t="s">
        <v>1104</v>
      </c>
      <c r="E333" s="31">
        <v>31450</v>
      </c>
      <c r="F333" s="31">
        <v>32330</v>
      </c>
      <c r="G333" s="31">
        <v>880</v>
      </c>
      <c r="H333" s="32">
        <v>2.7219301000000001E-2</v>
      </c>
      <c r="J333" s="51" t="s">
        <v>1061</v>
      </c>
      <c r="K333" s="51" t="s">
        <v>1053</v>
      </c>
      <c r="L333" s="51" t="s">
        <v>1060</v>
      </c>
      <c r="M333" s="51">
        <v>56.62</v>
      </c>
      <c r="N333" s="51">
        <v>45.521000000000001</v>
      </c>
      <c r="O333" s="51">
        <v>11.1</v>
      </c>
      <c r="P333" s="51">
        <v>0.196043800777111</v>
      </c>
    </row>
    <row r="334" spans="1:16" x14ac:dyDescent="0.3">
      <c r="A334" s="30" t="s">
        <v>1053</v>
      </c>
      <c r="B334" s="31" t="s">
        <v>1105</v>
      </c>
      <c r="C334" s="31" t="s">
        <v>1106</v>
      </c>
      <c r="D334" s="31" t="s">
        <v>1107</v>
      </c>
      <c r="E334" s="31">
        <v>39556</v>
      </c>
      <c r="F334" s="31">
        <v>40840</v>
      </c>
      <c r="G334" s="31">
        <v>1284</v>
      </c>
      <c r="H334" s="32">
        <v>3.14397649E-2</v>
      </c>
      <c r="J334" s="51" t="s">
        <v>1064</v>
      </c>
      <c r="K334" s="51" t="s">
        <v>1053</v>
      </c>
      <c r="L334" s="51" t="s">
        <v>1063</v>
      </c>
      <c r="M334" s="51">
        <v>44.35</v>
      </c>
      <c r="N334" s="51">
        <v>33.006</v>
      </c>
      <c r="O334" s="51">
        <v>11.34</v>
      </c>
      <c r="P334" s="51">
        <v>0.25569334836527602</v>
      </c>
    </row>
    <row r="335" spans="1:16" x14ac:dyDescent="0.3">
      <c r="A335" s="30" t="s">
        <v>1053</v>
      </c>
      <c r="B335" s="31" t="s">
        <v>1108</v>
      </c>
      <c r="C335" s="31" t="s">
        <v>1109</v>
      </c>
      <c r="D335" s="31" t="s">
        <v>1110</v>
      </c>
      <c r="E335" s="31">
        <v>30027</v>
      </c>
      <c r="F335" s="31">
        <v>41060</v>
      </c>
      <c r="G335" s="31">
        <v>11033</v>
      </c>
      <c r="H335" s="32">
        <v>0.26870433510000002</v>
      </c>
      <c r="J335" s="51" t="s">
        <v>1067</v>
      </c>
      <c r="K335" s="51" t="s">
        <v>1053</v>
      </c>
      <c r="L335" s="51" t="s">
        <v>1066</v>
      </c>
      <c r="M335" s="51">
        <v>67.05</v>
      </c>
      <c r="N335" s="51">
        <v>53.652999999999999</v>
      </c>
      <c r="O335" s="51">
        <v>13.4</v>
      </c>
      <c r="P335" s="51">
        <v>0.199850857568978</v>
      </c>
    </row>
    <row r="336" spans="1:16" x14ac:dyDescent="0.3">
      <c r="A336" s="30" t="s">
        <v>1053</v>
      </c>
      <c r="B336" s="31" t="s">
        <v>1111</v>
      </c>
      <c r="C336" s="31" t="s">
        <v>1112</v>
      </c>
      <c r="D336" s="31" t="s">
        <v>1113</v>
      </c>
      <c r="E336" s="31">
        <v>60366</v>
      </c>
      <c r="F336" s="31">
        <v>65300</v>
      </c>
      <c r="G336" s="31">
        <v>4934</v>
      </c>
      <c r="H336" s="32">
        <v>7.5558958699999998E-2</v>
      </c>
      <c r="J336" s="51" t="s">
        <v>1070</v>
      </c>
      <c r="K336" s="51" t="s">
        <v>1053</v>
      </c>
      <c r="L336" s="51" t="s">
        <v>1069</v>
      </c>
      <c r="M336" s="51">
        <v>59.62</v>
      </c>
      <c r="N336" s="51">
        <v>50.276000000000003</v>
      </c>
      <c r="O336" s="51">
        <v>9.34</v>
      </c>
      <c r="P336" s="51">
        <v>0.15665883931566599</v>
      </c>
    </row>
    <row r="337" spans="1:16" x14ac:dyDescent="0.3">
      <c r="A337" s="30" t="s">
        <v>1053</v>
      </c>
      <c r="B337" s="31" t="s">
        <v>1114</v>
      </c>
      <c r="C337" s="31" t="s">
        <v>1115</v>
      </c>
      <c r="D337" s="31" t="s">
        <v>1116</v>
      </c>
      <c r="E337" s="31">
        <v>27630</v>
      </c>
      <c r="F337" s="31">
        <v>64010</v>
      </c>
      <c r="G337" s="31">
        <v>36380</v>
      </c>
      <c r="H337" s="32">
        <v>0.5683486955</v>
      </c>
      <c r="J337" s="51" t="s">
        <v>1073</v>
      </c>
      <c r="K337" s="51" t="s">
        <v>1053</v>
      </c>
      <c r="L337" s="51" t="s">
        <v>1072</v>
      </c>
      <c r="M337" s="51">
        <v>35.17</v>
      </c>
      <c r="N337" s="51">
        <v>8.6460000000000008</v>
      </c>
      <c r="O337" s="51">
        <v>26.52</v>
      </c>
      <c r="P337" s="51">
        <v>0.75405174864941704</v>
      </c>
    </row>
    <row r="338" spans="1:16" x14ac:dyDescent="0.3">
      <c r="A338" s="30" t="s">
        <v>1053</v>
      </c>
      <c r="B338" s="31" t="s">
        <v>1117</v>
      </c>
      <c r="C338" s="31" t="s">
        <v>1118</v>
      </c>
      <c r="D338" s="31" t="s">
        <v>1119</v>
      </c>
      <c r="E338" s="31">
        <v>26115</v>
      </c>
      <c r="F338" s="31">
        <v>26920</v>
      </c>
      <c r="G338" s="31">
        <v>805</v>
      </c>
      <c r="H338" s="32">
        <v>2.9903417500000001E-2</v>
      </c>
      <c r="J338" s="51" t="s">
        <v>1076</v>
      </c>
      <c r="K338" s="51" t="s">
        <v>1053</v>
      </c>
      <c r="L338" s="51" t="s">
        <v>1075</v>
      </c>
      <c r="M338" s="51">
        <v>60.61</v>
      </c>
      <c r="N338" s="51">
        <v>34.121000000000002</v>
      </c>
      <c r="O338" s="51">
        <v>26.49</v>
      </c>
      <c r="P338" s="51">
        <v>0.43705659132156399</v>
      </c>
    </row>
    <row r="339" spans="1:16" x14ac:dyDescent="0.3">
      <c r="A339" s="30" t="s">
        <v>1120</v>
      </c>
      <c r="B339" s="31" t="s">
        <v>1121</v>
      </c>
      <c r="C339" s="31" t="s">
        <v>1122</v>
      </c>
      <c r="D339" s="31" t="s">
        <v>1123</v>
      </c>
      <c r="E339" s="31">
        <v>22361</v>
      </c>
      <c r="F339" s="31">
        <v>23290.549516999999</v>
      </c>
      <c r="G339" s="31">
        <v>929.54951747999996</v>
      </c>
      <c r="H339" s="32">
        <v>3.9911017E-2</v>
      </c>
      <c r="J339" s="51" t="s">
        <v>1079</v>
      </c>
      <c r="K339" s="51" t="s">
        <v>1053</v>
      </c>
      <c r="L339" s="51" t="s">
        <v>1078</v>
      </c>
      <c r="M339" s="51">
        <v>85.67</v>
      </c>
      <c r="N339" s="51">
        <v>50.942</v>
      </c>
      <c r="O339" s="51">
        <v>34.729999999999997</v>
      </c>
      <c r="P339" s="51">
        <v>0.40539278627290798</v>
      </c>
    </row>
    <row r="340" spans="1:16" x14ac:dyDescent="0.3">
      <c r="A340" s="30" t="s">
        <v>1120</v>
      </c>
      <c r="B340" s="31" t="s">
        <v>1124</v>
      </c>
      <c r="C340" s="31" t="s">
        <v>1125</v>
      </c>
      <c r="D340" s="31" t="s">
        <v>1126</v>
      </c>
      <c r="E340" s="31">
        <v>43690</v>
      </c>
      <c r="F340" s="31">
        <v>68844.276845</v>
      </c>
      <c r="G340" s="31">
        <v>25154.276845</v>
      </c>
      <c r="H340" s="32">
        <v>0.36537934589999999</v>
      </c>
      <c r="J340" s="51" t="s">
        <v>1082</v>
      </c>
      <c r="K340" s="51" t="s">
        <v>1053</v>
      </c>
      <c r="L340" s="51" t="s">
        <v>1081</v>
      </c>
      <c r="M340" s="51">
        <v>111.09</v>
      </c>
      <c r="N340" s="51">
        <v>100.13200000000001</v>
      </c>
      <c r="O340" s="51">
        <v>10.96</v>
      </c>
      <c r="P340" s="51">
        <v>9.8658745161580699E-2</v>
      </c>
    </row>
    <row r="341" spans="1:16" x14ac:dyDescent="0.3">
      <c r="A341" s="30" t="s">
        <v>1120</v>
      </c>
      <c r="B341" s="31" t="s">
        <v>1127</v>
      </c>
      <c r="C341" s="31" t="s">
        <v>1128</v>
      </c>
      <c r="D341" s="31" t="s">
        <v>1129</v>
      </c>
      <c r="E341" s="31">
        <v>53230</v>
      </c>
      <c r="F341" s="31">
        <v>54539.406757999997</v>
      </c>
      <c r="G341" s="31">
        <v>1309.4067580999999</v>
      </c>
      <c r="H341" s="32">
        <v>2.4008452499999999E-2</v>
      </c>
      <c r="J341" s="51" t="s">
        <v>1085</v>
      </c>
      <c r="K341" s="51" t="s">
        <v>1053</v>
      </c>
      <c r="L341" s="51" t="s">
        <v>1084</v>
      </c>
      <c r="M341" s="51">
        <v>65.27</v>
      </c>
      <c r="N341" s="51">
        <v>60.058</v>
      </c>
      <c r="O341" s="51">
        <v>5.21</v>
      </c>
      <c r="P341" s="51">
        <v>7.9822276696797895E-2</v>
      </c>
    </row>
    <row r="342" spans="1:16" x14ac:dyDescent="0.3">
      <c r="A342" s="30" t="s">
        <v>1120</v>
      </c>
      <c r="B342" s="31" t="s">
        <v>1130</v>
      </c>
      <c r="C342" s="31" t="s">
        <v>1131</v>
      </c>
      <c r="D342" s="31" t="s">
        <v>1132</v>
      </c>
      <c r="E342" s="31">
        <v>38463</v>
      </c>
      <c r="F342" s="31">
        <v>44276.432846999996</v>
      </c>
      <c r="G342" s="31">
        <v>5813.4328472999996</v>
      </c>
      <c r="H342" s="32">
        <v>0.131298582</v>
      </c>
      <c r="J342" s="51" t="s">
        <v>1088</v>
      </c>
      <c r="K342" s="51" t="s">
        <v>1053</v>
      </c>
      <c r="L342" s="51" t="s">
        <v>1087</v>
      </c>
      <c r="M342" s="51">
        <v>62.55</v>
      </c>
      <c r="N342" s="51">
        <v>60.298000000000002</v>
      </c>
      <c r="O342" s="51">
        <v>2.25</v>
      </c>
      <c r="P342" s="51">
        <v>3.5971223021582698E-2</v>
      </c>
    </row>
    <row r="343" spans="1:16" x14ac:dyDescent="0.3">
      <c r="A343" s="30" t="s">
        <v>1120</v>
      </c>
      <c r="B343" s="31" t="s">
        <v>1133</v>
      </c>
      <c r="C343" s="31" t="s">
        <v>1134</v>
      </c>
      <c r="D343" s="31" t="s">
        <v>1135</v>
      </c>
      <c r="E343" s="31">
        <v>34723</v>
      </c>
      <c r="F343" s="31">
        <v>38270</v>
      </c>
      <c r="G343" s="31">
        <v>3547</v>
      </c>
      <c r="H343" s="32">
        <v>9.2683564100000004E-2</v>
      </c>
      <c r="J343" s="51" t="s">
        <v>1091</v>
      </c>
      <c r="K343" s="51" t="s">
        <v>1053</v>
      </c>
      <c r="L343" s="51" t="s">
        <v>1090</v>
      </c>
      <c r="M343" s="51">
        <v>56.05</v>
      </c>
      <c r="N343" s="51">
        <v>50.000999999999998</v>
      </c>
      <c r="O343" s="51">
        <v>6.05</v>
      </c>
      <c r="P343" s="51">
        <v>0.10793933987511201</v>
      </c>
    </row>
    <row r="344" spans="1:16" x14ac:dyDescent="0.3">
      <c r="A344" s="30" t="s">
        <v>1120</v>
      </c>
      <c r="B344" s="31" t="s">
        <v>1136</v>
      </c>
      <c r="C344" s="31" t="s">
        <v>1137</v>
      </c>
      <c r="D344" s="31" t="s">
        <v>1138</v>
      </c>
      <c r="E344" s="31">
        <v>0</v>
      </c>
      <c r="F344" s="31">
        <v>12964.546286999999</v>
      </c>
      <c r="G344" s="31">
        <v>12964.546286999999</v>
      </c>
      <c r="H344" s="32">
        <v>1</v>
      </c>
      <c r="J344" s="51" t="s">
        <v>1094</v>
      </c>
      <c r="K344" s="51" t="s">
        <v>1053</v>
      </c>
      <c r="L344" s="51" t="s">
        <v>1093</v>
      </c>
      <c r="M344" s="51">
        <v>151.6</v>
      </c>
      <c r="N344" s="51">
        <v>136.04300000000001</v>
      </c>
      <c r="O344" s="51">
        <v>15.56</v>
      </c>
      <c r="P344" s="51">
        <v>0.102638522427441</v>
      </c>
    </row>
    <row r="345" spans="1:16" x14ac:dyDescent="0.3">
      <c r="A345" s="30" t="s">
        <v>1120</v>
      </c>
      <c r="B345" s="31" t="s">
        <v>1139</v>
      </c>
      <c r="C345" s="31" t="s">
        <v>1140</v>
      </c>
      <c r="D345" s="31" t="s">
        <v>1141</v>
      </c>
      <c r="E345" s="31">
        <v>65139</v>
      </c>
      <c r="F345" s="31">
        <v>70421.240097999995</v>
      </c>
      <c r="G345" s="31">
        <v>5282.2400982999998</v>
      </c>
      <c r="H345" s="32">
        <v>7.5009188899999996E-2</v>
      </c>
      <c r="J345" s="51" t="s">
        <v>1097</v>
      </c>
      <c r="K345" s="51" t="s">
        <v>1053</v>
      </c>
      <c r="L345" s="51" t="s">
        <v>1096</v>
      </c>
      <c r="M345" s="51">
        <v>107.72</v>
      </c>
      <c r="N345" s="51">
        <v>104.10299999999999</v>
      </c>
      <c r="O345" s="51">
        <v>3.62</v>
      </c>
      <c r="P345" s="51">
        <v>3.36056442629038E-2</v>
      </c>
    </row>
    <row r="346" spans="1:16" x14ac:dyDescent="0.3">
      <c r="A346" s="30" t="s">
        <v>1120</v>
      </c>
      <c r="B346" s="31" t="s">
        <v>1142</v>
      </c>
      <c r="C346" s="31" t="s">
        <v>1143</v>
      </c>
      <c r="D346" s="31" t="s">
        <v>1144</v>
      </c>
      <c r="E346" s="31">
        <v>40689</v>
      </c>
      <c r="F346" s="31">
        <v>106805.76832</v>
      </c>
      <c r="G346" s="31">
        <v>66116.768324999997</v>
      </c>
      <c r="H346" s="32">
        <v>0.61903742989999999</v>
      </c>
      <c r="J346" s="51" t="s">
        <v>1100</v>
      </c>
      <c r="K346" s="51" t="s">
        <v>1053</v>
      </c>
      <c r="L346" s="51" t="s">
        <v>1099</v>
      </c>
      <c r="M346" s="51">
        <v>78.38</v>
      </c>
      <c r="N346" s="51">
        <v>76.087999999999994</v>
      </c>
      <c r="O346" s="51">
        <v>2.29</v>
      </c>
      <c r="P346" s="51">
        <v>2.9216636897167601E-2</v>
      </c>
    </row>
    <row r="347" spans="1:16" x14ac:dyDescent="0.3">
      <c r="A347" s="30" t="s">
        <v>1120</v>
      </c>
      <c r="B347" s="31" t="s">
        <v>1145</v>
      </c>
      <c r="C347" s="31" t="s">
        <v>1146</v>
      </c>
      <c r="D347" s="31" t="s">
        <v>1147</v>
      </c>
      <c r="E347" s="31">
        <v>33293</v>
      </c>
      <c r="F347" s="31">
        <v>37331.858715000002</v>
      </c>
      <c r="G347" s="31">
        <v>4038.8587146</v>
      </c>
      <c r="H347" s="32">
        <v>0.1081879889</v>
      </c>
      <c r="J347" s="51" t="s">
        <v>1103</v>
      </c>
      <c r="K347" s="51" t="s">
        <v>1053</v>
      </c>
      <c r="L347" s="51" t="s">
        <v>1102</v>
      </c>
      <c r="M347" s="51">
        <v>32.33</v>
      </c>
      <c r="N347" s="51">
        <v>31.38</v>
      </c>
      <c r="O347" s="51">
        <v>0.95</v>
      </c>
      <c r="P347" s="51">
        <v>2.9384472626043899E-2</v>
      </c>
    </row>
    <row r="348" spans="1:16" x14ac:dyDescent="0.3">
      <c r="A348" s="30" t="s">
        <v>1120</v>
      </c>
      <c r="B348" s="31" t="s">
        <v>1148</v>
      </c>
      <c r="C348" s="31" t="s">
        <v>1149</v>
      </c>
      <c r="D348" s="31" t="s">
        <v>1150</v>
      </c>
      <c r="E348" s="31">
        <v>34868</v>
      </c>
      <c r="F348" s="31">
        <v>37023.114412000003</v>
      </c>
      <c r="G348" s="31">
        <v>2155.1144119999999</v>
      </c>
      <c r="H348" s="32">
        <v>5.8209970899999998E-2</v>
      </c>
      <c r="J348" s="51" t="s">
        <v>1106</v>
      </c>
      <c r="K348" s="51" t="s">
        <v>1053</v>
      </c>
      <c r="L348" s="51" t="s">
        <v>1105</v>
      </c>
      <c r="M348" s="51">
        <v>40.840000000000003</v>
      </c>
      <c r="N348" s="51">
        <v>39.472000000000001</v>
      </c>
      <c r="O348" s="51">
        <v>1.37</v>
      </c>
      <c r="P348" s="51">
        <v>3.3545543584720901E-2</v>
      </c>
    </row>
    <row r="349" spans="1:16" x14ac:dyDescent="0.3">
      <c r="A349" s="30" t="s">
        <v>1120</v>
      </c>
      <c r="B349" s="31" t="s">
        <v>1151</v>
      </c>
      <c r="C349" s="31" t="s">
        <v>1152</v>
      </c>
      <c r="D349" s="31" t="s">
        <v>1153</v>
      </c>
      <c r="E349" s="31">
        <v>29791</v>
      </c>
      <c r="F349" s="31">
        <v>41641</v>
      </c>
      <c r="G349" s="31">
        <v>11850</v>
      </c>
      <c r="H349" s="32">
        <v>0.28457529840000001</v>
      </c>
      <c r="J349" s="51" t="s">
        <v>1109</v>
      </c>
      <c r="K349" s="51" t="s">
        <v>1053</v>
      </c>
      <c r="L349" s="51" t="s">
        <v>1108</v>
      </c>
      <c r="M349" s="51">
        <v>41.06</v>
      </c>
      <c r="N349" s="51">
        <v>29.975999999999999</v>
      </c>
      <c r="O349" s="51">
        <v>11.08</v>
      </c>
      <c r="P349" s="51">
        <v>0.26984900146127599</v>
      </c>
    </row>
    <row r="350" spans="1:16" x14ac:dyDescent="0.3">
      <c r="A350" s="30" t="s">
        <v>1120</v>
      </c>
      <c r="B350" s="31" t="s">
        <v>1154</v>
      </c>
      <c r="C350" s="31" t="s">
        <v>1155</v>
      </c>
      <c r="D350" s="31" t="s">
        <v>1156</v>
      </c>
      <c r="E350" s="31">
        <v>58543</v>
      </c>
      <c r="F350" s="31">
        <v>63105.649803</v>
      </c>
      <c r="G350" s="31">
        <v>4562.6498027999996</v>
      </c>
      <c r="H350" s="32">
        <v>7.2301764099999999E-2</v>
      </c>
      <c r="J350" s="51" t="s">
        <v>1112</v>
      </c>
      <c r="K350" s="51" t="s">
        <v>1053</v>
      </c>
      <c r="L350" s="51" t="s">
        <v>1111</v>
      </c>
      <c r="M350" s="51">
        <v>65.3</v>
      </c>
      <c r="N350" s="51">
        <v>60.259</v>
      </c>
      <c r="O350" s="51">
        <v>5.04</v>
      </c>
      <c r="P350" s="51">
        <v>7.7182235834609494E-2</v>
      </c>
    </row>
    <row r="351" spans="1:16" x14ac:dyDescent="0.3">
      <c r="A351" s="30" t="s">
        <v>1120</v>
      </c>
      <c r="B351" s="31" t="s">
        <v>1157</v>
      </c>
      <c r="C351" s="31" t="s">
        <v>1158</v>
      </c>
      <c r="D351" s="31" t="s">
        <v>1159</v>
      </c>
      <c r="E351" s="31">
        <v>0</v>
      </c>
      <c r="F351" s="31">
        <v>10138.973198</v>
      </c>
      <c r="G351" s="31">
        <v>10138.973198</v>
      </c>
      <c r="H351" s="32">
        <v>1</v>
      </c>
      <c r="J351" s="51" t="s">
        <v>1115</v>
      </c>
      <c r="K351" s="51" t="s">
        <v>1053</v>
      </c>
      <c r="L351" s="51" t="s">
        <v>1114</v>
      </c>
      <c r="M351" s="51">
        <v>64.010000000000005</v>
      </c>
      <c r="N351" s="51">
        <v>27.523</v>
      </c>
      <c r="O351" s="51">
        <v>36.49</v>
      </c>
      <c r="P351" s="51">
        <v>0.570067177003593</v>
      </c>
    </row>
    <row r="352" spans="1:16" x14ac:dyDescent="0.3">
      <c r="A352" s="30" t="s">
        <v>1120</v>
      </c>
      <c r="B352" s="31" t="s">
        <v>1160</v>
      </c>
      <c r="C352" s="31" t="s">
        <v>1161</v>
      </c>
      <c r="D352" s="31" t="s">
        <v>1162</v>
      </c>
      <c r="E352" s="31">
        <v>36455</v>
      </c>
      <c r="F352" s="31">
        <v>53251.363989999998</v>
      </c>
      <c r="G352" s="31">
        <v>16796.363990000002</v>
      </c>
      <c r="H352" s="32">
        <v>0.31541659649999998</v>
      </c>
      <c r="J352" s="51" t="s">
        <v>1118</v>
      </c>
      <c r="K352" s="51" t="s">
        <v>1053</v>
      </c>
      <c r="L352" s="51" t="s">
        <v>1117</v>
      </c>
      <c r="M352" s="51">
        <v>26.92</v>
      </c>
      <c r="N352" s="51">
        <v>26.062999999999999</v>
      </c>
      <c r="O352" s="51">
        <v>0.86</v>
      </c>
      <c r="P352" s="51">
        <v>3.1946508172362602E-2</v>
      </c>
    </row>
    <row r="353" spans="1:16" x14ac:dyDescent="0.3">
      <c r="A353" s="30" t="s">
        <v>1120</v>
      </c>
      <c r="B353" s="31" t="s">
        <v>1163</v>
      </c>
      <c r="C353" s="31" t="s">
        <v>1164</v>
      </c>
      <c r="D353" s="31" t="s">
        <v>1165</v>
      </c>
      <c r="E353" s="31">
        <v>0</v>
      </c>
      <c r="F353" s="31">
        <v>10233.824576999999</v>
      </c>
      <c r="G353" s="31">
        <v>10233.824576999999</v>
      </c>
      <c r="H353" s="32">
        <v>1</v>
      </c>
      <c r="J353" s="51" t="s">
        <v>1122</v>
      </c>
      <c r="K353" s="51" t="s">
        <v>1120</v>
      </c>
      <c r="L353" s="51" t="s">
        <v>1121</v>
      </c>
      <c r="M353" s="51">
        <v>24.114000000000001</v>
      </c>
      <c r="N353" s="51">
        <v>22.323</v>
      </c>
      <c r="O353" s="51">
        <v>1.79</v>
      </c>
      <c r="P353" s="51">
        <v>7.4230737331011001E-2</v>
      </c>
    </row>
    <row r="354" spans="1:16" x14ac:dyDescent="0.3">
      <c r="A354" s="30" t="s">
        <v>1120</v>
      </c>
      <c r="B354" s="31" t="s">
        <v>1166</v>
      </c>
      <c r="C354" s="31" t="s">
        <v>1167</v>
      </c>
      <c r="D354" s="31" t="s">
        <v>1168</v>
      </c>
      <c r="E354" s="31">
        <v>45864</v>
      </c>
      <c r="F354" s="31">
        <v>51856.166351</v>
      </c>
      <c r="G354" s="31">
        <v>5992.1663508000001</v>
      </c>
      <c r="H354" s="32">
        <v>0.1155535932</v>
      </c>
      <c r="J354" s="51" t="s">
        <v>1125</v>
      </c>
      <c r="K354" s="51" t="s">
        <v>1120</v>
      </c>
      <c r="L354" s="51" t="s">
        <v>1124</v>
      </c>
      <c r="M354" s="51">
        <v>74.19</v>
      </c>
      <c r="N354" s="51">
        <v>43.603000000000002</v>
      </c>
      <c r="O354" s="51">
        <v>30.59</v>
      </c>
      <c r="P354" s="51">
        <v>0.41231971963876501</v>
      </c>
    </row>
    <row r="355" spans="1:16" x14ac:dyDescent="0.3">
      <c r="A355" s="30" t="s">
        <v>1120</v>
      </c>
      <c r="B355" s="31" t="s">
        <v>1169</v>
      </c>
      <c r="C355" s="31" t="s">
        <v>1170</v>
      </c>
      <c r="D355" s="31" t="s">
        <v>1171</v>
      </c>
      <c r="E355" s="31">
        <v>122036</v>
      </c>
      <c r="F355" s="31">
        <v>143054.99281</v>
      </c>
      <c r="G355" s="31">
        <v>21018.992811</v>
      </c>
      <c r="H355" s="32">
        <v>0.1469294598</v>
      </c>
      <c r="J355" s="51" t="s">
        <v>1128</v>
      </c>
      <c r="K355" s="51" t="s">
        <v>1120</v>
      </c>
      <c r="L355" s="51" t="s">
        <v>1127</v>
      </c>
      <c r="M355" s="51">
        <v>57.654000000000003</v>
      </c>
      <c r="N355" s="51">
        <v>53.073999999999998</v>
      </c>
      <c r="O355" s="51">
        <v>4.58</v>
      </c>
      <c r="P355" s="51">
        <v>7.9439414437853406E-2</v>
      </c>
    </row>
    <row r="356" spans="1:16" x14ac:dyDescent="0.3">
      <c r="A356" s="30" t="s">
        <v>1120</v>
      </c>
      <c r="B356" s="31" t="s">
        <v>1172</v>
      </c>
      <c r="C356" s="31" t="s">
        <v>1173</v>
      </c>
      <c r="D356" s="31" t="s">
        <v>1174</v>
      </c>
      <c r="E356" s="57">
        <v>31615</v>
      </c>
      <c r="F356" s="31">
        <v>38596.849366000002</v>
      </c>
      <c r="G356" s="57">
        <v>6981.8493661000002</v>
      </c>
      <c r="H356" s="32">
        <v>0.1808916914</v>
      </c>
      <c r="J356" s="51" t="s">
        <v>1131</v>
      </c>
      <c r="K356" s="51" t="s">
        <v>1120</v>
      </c>
      <c r="L356" s="51" t="s">
        <v>1130</v>
      </c>
      <c r="M356" s="51">
        <v>46.332000000000001</v>
      </c>
      <c r="N356" s="51">
        <v>38.4</v>
      </c>
      <c r="O356" s="51">
        <v>7.93</v>
      </c>
      <c r="P356" s="51">
        <v>0.17115600448933799</v>
      </c>
    </row>
    <row r="357" spans="1:16" x14ac:dyDescent="0.3">
      <c r="A357" s="30" t="s">
        <v>1120</v>
      </c>
      <c r="B357" s="31" t="s">
        <v>1175</v>
      </c>
      <c r="C357" s="31" t="s">
        <v>1176</v>
      </c>
      <c r="D357" s="31" t="s">
        <v>1177</v>
      </c>
      <c r="E357" s="31">
        <v>96077</v>
      </c>
      <c r="F357" s="31">
        <v>105302.59066</v>
      </c>
      <c r="G357" s="31">
        <v>9225.5906605</v>
      </c>
      <c r="H357" s="32">
        <v>8.7610291500000007E-2</v>
      </c>
      <c r="J357" s="51" t="s">
        <v>1134</v>
      </c>
      <c r="K357" s="51" t="s">
        <v>1120</v>
      </c>
      <c r="L357" s="51" t="s">
        <v>1133</v>
      </c>
      <c r="M357" s="51">
        <v>38.061</v>
      </c>
      <c r="N357" s="51">
        <v>34.703000000000003</v>
      </c>
      <c r="O357" s="51">
        <v>3.36</v>
      </c>
      <c r="P357" s="51">
        <v>8.8279341057775698E-2</v>
      </c>
    </row>
    <row r="358" spans="1:16" x14ac:dyDescent="0.3">
      <c r="A358" s="30" t="s">
        <v>1120</v>
      </c>
      <c r="B358" s="31" t="s">
        <v>1178</v>
      </c>
      <c r="C358" s="31" t="s">
        <v>1179</v>
      </c>
      <c r="D358" s="31" t="s">
        <v>1180</v>
      </c>
      <c r="E358" s="31">
        <v>63279</v>
      </c>
      <c r="F358" s="31">
        <v>109624.83244</v>
      </c>
      <c r="G358" s="31">
        <v>46345.832440999999</v>
      </c>
      <c r="H358" s="32">
        <v>0.42276764680000001</v>
      </c>
      <c r="J358" s="51" t="s">
        <v>1137</v>
      </c>
      <c r="K358" s="51" t="s">
        <v>1120</v>
      </c>
      <c r="L358" s="51" t="s">
        <v>1136</v>
      </c>
      <c r="M358" s="51">
        <v>14.577</v>
      </c>
      <c r="N358" s="51">
        <v>0</v>
      </c>
      <c r="O358" s="51">
        <v>14.577</v>
      </c>
      <c r="P358" s="51">
        <v>1</v>
      </c>
    </row>
    <row r="359" spans="1:16" x14ac:dyDescent="0.3">
      <c r="A359" s="30" t="s">
        <v>1120</v>
      </c>
      <c r="B359" s="31" t="s">
        <v>1181</v>
      </c>
      <c r="C359" s="31" t="s">
        <v>1182</v>
      </c>
      <c r="D359" s="31" t="s">
        <v>1183</v>
      </c>
      <c r="E359" s="31">
        <v>20679</v>
      </c>
      <c r="F359" s="31">
        <v>40863.910965000003</v>
      </c>
      <c r="G359" s="31">
        <v>20184.910964999999</v>
      </c>
      <c r="H359" s="32">
        <v>0.49395445729999998</v>
      </c>
      <c r="J359" s="51" t="s">
        <v>1140</v>
      </c>
      <c r="K359" s="51" t="s">
        <v>1120</v>
      </c>
      <c r="L359" s="51" t="s">
        <v>1139</v>
      </c>
      <c r="M359" s="51">
        <v>73.290000000000006</v>
      </c>
      <c r="N359" s="51">
        <v>64.756</v>
      </c>
      <c r="O359" s="51">
        <v>8.5299999999999994</v>
      </c>
      <c r="P359" s="51">
        <v>0.116386955928503</v>
      </c>
    </row>
    <row r="360" spans="1:16" x14ac:dyDescent="0.3">
      <c r="A360" s="30" t="s">
        <v>1120</v>
      </c>
      <c r="B360" s="31" t="s">
        <v>1184</v>
      </c>
      <c r="C360" s="31" t="s">
        <v>1185</v>
      </c>
      <c r="D360" s="31" t="s">
        <v>1186</v>
      </c>
      <c r="E360" s="31">
        <v>211829</v>
      </c>
      <c r="F360" s="31">
        <v>228820.86908999999</v>
      </c>
      <c r="G360" s="31">
        <v>16991.869091</v>
      </c>
      <c r="H360" s="32">
        <v>7.42583889E-2</v>
      </c>
      <c r="J360" s="51" t="s">
        <v>1143</v>
      </c>
      <c r="K360" s="51" t="s">
        <v>1120</v>
      </c>
      <c r="L360" s="51" t="s">
        <v>1142</v>
      </c>
      <c r="M360" s="51">
        <v>115.538</v>
      </c>
      <c r="N360" s="51">
        <v>40.622999999999998</v>
      </c>
      <c r="O360" s="51">
        <v>74.92</v>
      </c>
      <c r="P360" s="51">
        <v>0.64844466755526298</v>
      </c>
    </row>
    <row r="361" spans="1:16" x14ac:dyDescent="0.3">
      <c r="A361" s="30" t="s">
        <v>1120</v>
      </c>
      <c r="B361" s="31" t="s">
        <v>1187</v>
      </c>
      <c r="C361" s="31" t="s">
        <v>1188</v>
      </c>
      <c r="D361" s="31" t="s">
        <v>1189</v>
      </c>
      <c r="E361" s="31">
        <v>77677</v>
      </c>
      <c r="F361" s="31">
        <v>82831.483307000002</v>
      </c>
      <c r="G361" s="31">
        <v>5154.4833071000003</v>
      </c>
      <c r="H361" s="32">
        <v>6.2228552499999999E-2</v>
      </c>
      <c r="J361" s="51" t="s">
        <v>1146</v>
      </c>
      <c r="K361" s="51" t="s">
        <v>1120</v>
      </c>
      <c r="L361" s="51" t="s">
        <v>1145</v>
      </c>
      <c r="M361" s="51">
        <v>38.786999999999999</v>
      </c>
      <c r="N361" s="51">
        <v>33.212000000000003</v>
      </c>
      <c r="O361" s="51">
        <v>5.58</v>
      </c>
      <c r="P361" s="51">
        <v>0.14386263438781</v>
      </c>
    </row>
    <row r="362" spans="1:16" x14ac:dyDescent="0.3">
      <c r="A362" s="30" t="s">
        <v>1120</v>
      </c>
      <c r="B362" s="31" t="s">
        <v>1190</v>
      </c>
      <c r="C362" s="31" t="s">
        <v>1191</v>
      </c>
      <c r="D362" s="31" t="s">
        <v>1192</v>
      </c>
      <c r="E362" s="31">
        <v>40855</v>
      </c>
      <c r="F362" s="31">
        <v>42567.417261000002</v>
      </c>
      <c r="G362" s="31">
        <v>1712.4172610000001</v>
      </c>
      <c r="H362" s="32">
        <v>4.0228357100000001E-2</v>
      </c>
      <c r="J362" s="51" t="s">
        <v>1149</v>
      </c>
      <c r="K362" s="51" t="s">
        <v>1120</v>
      </c>
      <c r="L362" s="51" t="s">
        <v>1148</v>
      </c>
      <c r="M362" s="51">
        <v>38.674999999999997</v>
      </c>
      <c r="N362" s="51">
        <v>34.814</v>
      </c>
      <c r="O362" s="51">
        <v>3.86</v>
      </c>
      <c r="P362" s="51">
        <v>9.9806076276664504E-2</v>
      </c>
    </row>
    <row r="363" spans="1:16" x14ac:dyDescent="0.3">
      <c r="A363" s="30" t="s">
        <v>1120</v>
      </c>
      <c r="B363" s="31" t="s">
        <v>1193</v>
      </c>
      <c r="C363" s="31" t="s">
        <v>1194</v>
      </c>
      <c r="D363" s="31" t="s">
        <v>1195</v>
      </c>
      <c r="E363" s="31">
        <v>72354</v>
      </c>
      <c r="F363" s="31">
        <v>75612.286034000004</v>
      </c>
      <c r="G363" s="31">
        <v>3258.2860341999999</v>
      </c>
      <c r="H363" s="32">
        <v>4.3092018599999997E-2</v>
      </c>
      <c r="J363" s="51" t="s">
        <v>1152</v>
      </c>
      <c r="K363" s="51" t="s">
        <v>1120</v>
      </c>
      <c r="L363" s="51" t="s">
        <v>1151</v>
      </c>
      <c r="M363" s="51">
        <v>44.095999999999997</v>
      </c>
      <c r="N363" s="51">
        <v>29.734999999999999</v>
      </c>
      <c r="O363" s="51">
        <v>14.36</v>
      </c>
      <c r="P363" s="51">
        <v>0.325653120464441</v>
      </c>
    </row>
    <row r="364" spans="1:16" x14ac:dyDescent="0.3">
      <c r="A364" s="30" t="s">
        <v>1120</v>
      </c>
      <c r="B364" s="31" t="s">
        <v>1196</v>
      </c>
      <c r="C364" s="31" t="s">
        <v>1197</v>
      </c>
      <c r="D364" s="31" t="s">
        <v>1198</v>
      </c>
      <c r="E364" s="31">
        <v>38679</v>
      </c>
      <c r="F364" s="31">
        <v>53122.967572000001</v>
      </c>
      <c r="G364" s="31">
        <v>14443.967572</v>
      </c>
      <c r="H364" s="32">
        <v>0.27189685050000001</v>
      </c>
      <c r="J364" s="51" t="s">
        <v>1155</v>
      </c>
      <c r="K364" s="51" t="s">
        <v>1120</v>
      </c>
      <c r="L364" s="51" t="s">
        <v>1154</v>
      </c>
      <c r="M364" s="51">
        <v>67.59</v>
      </c>
      <c r="N364" s="51">
        <v>58.406999999999996</v>
      </c>
      <c r="O364" s="51">
        <v>9.18</v>
      </c>
      <c r="P364" s="51">
        <v>0.135818908122503</v>
      </c>
    </row>
    <row r="365" spans="1:16" x14ac:dyDescent="0.3">
      <c r="A365" s="30" t="s">
        <v>1120</v>
      </c>
      <c r="B365" s="31" t="s">
        <v>1199</v>
      </c>
      <c r="C365" s="31" t="s">
        <v>1200</v>
      </c>
      <c r="D365" s="31" t="s">
        <v>1201</v>
      </c>
      <c r="E365" s="31">
        <v>58314</v>
      </c>
      <c r="F365" s="31">
        <v>69534</v>
      </c>
      <c r="G365" s="31">
        <v>11220</v>
      </c>
      <c r="H365" s="32">
        <v>0.16135991029999999</v>
      </c>
      <c r="J365" s="51" t="s">
        <v>1158</v>
      </c>
      <c r="K365" s="51" t="s">
        <v>1120</v>
      </c>
      <c r="L365" s="51" t="s">
        <v>1157</v>
      </c>
      <c r="M365" s="51">
        <v>10.923999999999999</v>
      </c>
      <c r="N365" s="51">
        <v>0</v>
      </c>
      <c r="O365" s="51">
        <v>10.923999999999999</v>
      </c>
      <c r="P365" s="51">
        <v>1</v>
      </c>
    </row>
    <row r="366" spans="1:16" x14ac:dyDescent="0.3">
      <c r="A366" s="30" t="s">
        <v>1120</v>
      </c>
      <c r="B366" s="31" t="s">
        <v>1202</v>
      </c>
      <c r="C366" s="31" t="s">
        <v>1203</v>
      </c>
      <c r="D366" s="31" t="s">
        <v>1204</v>
      </c>
      <c r="E366" s="31">
        <v>42728</v>
      </c>
      <c r="F366" s="31">
        <v>45008</v>
      </c>
      <c r="G366" s="31">
        <v>2280</v>
      </c>
      <c r="H366" s="32">
        <v>5.0657660899999998E-2</v>
      </c>
      <c r="J366" s="51" t="s">
        <v>1161</v>
      </c>
      <c r="K366" s="51" t="s">
        <v>1120</v>
      </c>
      <c r="L366" s="51" t="s">
        <v>1160</v>
      </c>
      <c r="M366" s="51">
        <v>57.628</v>
      </c>
      <c r="N366" s="51">
        <v>36.317</v>
      </c>
      <c r="O366" s="51">
        <v>21.31</v>
      </c>
      <c r="P366" s="51">
        <v>0.36978552092732703</v>
      </c>
    </row>
    <row r="367" spans="1:16" x14ac:dyDescent="0.3">
      <c r="A367" s="30" t="s">
        <v>1120</v>
      </c>
      <c r="B367" s="31" t="s">
        <v>1205</v>
      </c>
      <c r="C367" s="31" t="s">
        <v>1206</v>
      </c>
      <c r="D367" s="31" t="s">
        <v>1207</v>
      </c>
      <c r="E367" s="31">
        <v>159523</v>
      </c>
      <c r="F367" s="31">
        <v>164434.32399999999</v>
      </c>
      <c r="G367" s="31">
        <v>4911.3239953000002</v>
      </c>
      <c r="H367" s="32">
        <v>2.9867997600000001E-2</v>
      </c>
      <c r="J367" s="51" t="s">
        <v>1164</v>
      </c>
      <c r="K367" s="51" t="s">
        <v>1120</v>
      </c>
      <c r="L367" s="51" t="s">
        <v>1163</v>
      </c>
      <c r="M367" s="51">
        <v>11.021000000000001</v>
      </c>
      <c r="N367" s="51">
        <v>0</v>
      </c>
      <c r="O367" s="51">
        <v>11.021000000000001</v>
      </c>
      <c r="P367" s="51">
        <v>1</v>
      </c>
    </row>
    <row r="368" spans="1:16" x14ac:dyDescent="0.3">
      <c r="A368" s="30" t="s">
        <v>1120</v>
      </c>
      <c r="B368" s="31" t="s">
        <v>1208</v>
      </c>
      <c r="C368" s="31" t="s">
        <v>1209</v>
      </c>
      <c r="D368" s="31" t="s">
        <v>1210</v>
      </c>
      <c r="E368" s="31">
        <v>44936</v>
      </c>
      <c r="F368" s="31">
        <v>66530.856711999993</v>
      </c>
      <c r="G368" s="31">
        <v>21594.856712000001</v>
      </c>
      <c r="H368" s="32">
        <v>0.32458407690000002</v>
      </c>
      <c r="J368" s="51" t="s">
        <v>1167</v>
      </c>
      <c r="K368" s="51" t="s">
        <v>1120</v>
      </c>
      <c r="L368" s="51" t="s">
        <v>1166</v>
      </c>
      <c r="M368" s="51">
        <v>54.634999999999998</v>
      </c>
      <c r="N368" s="51">
        <v>45.753999999999998</v>
      </c>
      <c r="O368" s="51">
        <v>8.8800000000000008</v>
      </c>
      <c r="P368" s="51">
        <v>0.16253317470486001</v>
      </c>
    </row>
    <row r="369" spans="1:16" x14ac:dyDescent="0.3">
      <c r="A369" s="30" t="s">
        <v>1120</v>
      </c>
      <c r="B369" s="31" t="s">
        <v>1211</v>
      </c>
      <c r="C369" s="31" t="s">
        <v>1212</v>
      </c>
      <c r="D369" s="31" t="s">
        <v>1213</v>
      </c>
      <c r="E369" s="31">
        <v>249278</v>
      </c>
      <c r="F369" s="31">
        <v>286971.53947000002</v>
      </c>
      <c r="G369" s="31">
        <v>37693.539467000002</v>
      </c>
      <c r="H369" s="32">
        <v>0.13134939979999999</v>
      </c>
      <c r="J369" s="51" t="s">
        <v>1170</v>
      </c>
      <c r="K369" s="51" t="s">
        <v>1120</v>
      </c>
      <c r="L369" s="51" t="s">
        <v>1169</v>
      </c>
      <c r="M369" s="51">
        <v>147.84899999999999</v>
      </c>
      <c r="N369" s="51">
        <v>121.788</v>
      </c>
      <c r="O369" s="51">
        <v>26.06</v>
      </c>
      <c r="P369" s="51">
        <v>0.17626091485231599</v>
      </c>
    </row>
    <row r="370" spans="1:16" x14ac:dyDescent="0.3">
      <c r="A370" s="30" t="s">
        <v>1120</v>
      </c>
      <c r="B370" s="31" t="s">
        <v>1214</v>
      </c>
      <c r="C370" s="31" t="s">
        <v>1215</v>
      </c>
      <c r="D370" s="31" t="s">
        <v>1216</v>
      </c>
      <c r="E370" s="31">
        <v>139808</v>
      </c>
      <c r="F370" s="31">
        <v>149014.84750999999</v>
      </c>
      <c r="G370" s="31">
        <v>9206.8475087000006</v>
      </c>
      <c r="H370" s="32">
        <v>6.1784766200000001E-2</v>
      </c>
      <c r="J370" s="51" t="s">
        <v>1173</v>
      </c>
      <c r="K370" s="51" t="s">
        <v>1120</v>
      </c>
      <c r="L370" s="51" t="s">
        <v>1172</v>
      </c>
      <c r="M370" s="51">
        <v>40.646000000000001</v>
      </c>
      <c r="N370" s="51">
        <v>31.523</v>
      </c>
      <c r="O370" s="51">
        <v>9.1199999999999992</v>
      </c>
      <c r="P370" s="51">
        <v>0.22437632239334701</v>
      </c>
    </row>
    <row r="371" spans="1:16" x14ac:dyDescent="0.3">
      <c r="A371" s="30" t="s">
        <v>407</v>
      </c>
      <c r="B371" s="31" t="s">
        <v>407</v>
      </c>
      <c r="C371" s="31" t="s">
        <v>407</v>
      </c>
      <c r="D371" s="31" t="s">
        <v>407</v>
      </c>
      <c r="E371" s="31"/>
      <c r="F371" s="31"/>
      <c r="G371" s="31"/>
      <c r="H371" s="32"/>
      <c r="J371" s="51" t="s">
        <v>1176</v>
      </c>
      <c r="K371" s="51" t="s">
        <v>1120</v>
      </c>
      <c r="L371" s="51" t="s">
        <v>1175</v>
      </c>
      <c r="M371" s="51">
        <v>114.23399999999999</v>
      </c>
      <c r="N371" s="51">
        <v>95.867999999999995</v>
      </c>
      <c r="O371" s="51">
        <v>18.37</v>
      </c>
      <c r="P371" s="51">
        <v>0.16081026664565701</v>
      </c>
    </row>
    <row r="372" spans="1:16" x14ac:dyDescent="0.3">
      <c r="A372" s="30" t="s">
        <v>1217</v>
      </c>
      <c r="B372" s="30" t="s">
        <v>1218</v>
      </c>
      <c r="C372" s="30" t="s">
        <v>1219</v>
      </c>
      <c r="D372" s="30" t="s">
        <v>407</v>
      </c>
      <c r="E372" s="30">
        <v>23396823</v>
      </c>
      <c r="F372" s="30">
        <v>27394675.938999999</v>
      </c>
      <c r="G372" s="30">
        <v>3997852.9389</v>
      </c>
      <c r="H372" s="33">
        <v>0.1459353981</v>
      </c>
      <c r="J372" s="51" t="s">
        <v>1179</v>
      </c>
      <c r="K372" s="51" t="s">
        <v>1120</v>
      </c>
      <c r="L372" s="51" t="s">
        <v>1178</v>
      </c>
      <c r="M372" s="51">
        <v>115.223</v>
      </c>
      <c r="N372" s="51">
        <v>63.170999999999999</v>
      </c>
      <c r="O372" s="51">
        <v>52.05</v>
      </c>
      <c r="P372" s="51">
        <v>0.451732726972913</v>
      </c>
    </row>
    <row r="373" spans="1:16" x14ac:dyDescent="0.3">
      <c r="A373" s="30" t="s">
        <v>407</v>
      </c>
      <c r="B373" s="31" t="s">
        <v>407</v>
      </c>
      <c r="C373" s="31" t="s">
        <v>407</v>
      </c>
      <c r="D373" s="31" t="s">
        <v>407</v>
      </c>
      <c r="E373" s="31"/>
      <c r="F373" s="31"/>
      <c r="G373" s="31"/>
      <c r="H373" s="32"/>
      <c r="J373" s="51" t="s">
        <v>1182</v>
      </c>
      <c r="K373" s="51" t="s">
        <v>1120</v>
      </c>
      <c r="L373" s="51" t="s">
        <v>1181</v>
      </c>
      <c r="M373" s="51">
        <v>47.712000000000003</v>
      </c>
      <c r="N373" s="51">
        <v>20.626000000000001</v>
      </c>
      <c r="O373" s="51">
        <v>27.09</v>
      </c>
      <c r="P373" s="51">
        <v>0.56778169014084501</v>
      </c>
    </row>
    <row r="374" spans="1:16" x14ac:dyDescent="0.3">
      <c r="A374" s="30" t="s">
        <v>407</v>
      </c>
      <c r="B374" s="30" t="s">
        <v>1</v>
      </c>
      <c r="C374" s="30" t="s">
        <v>1220</v>
      </c>
      <c r="D374" s="30" t="s">
        <v>407</v>
      </c>
      <c r="E374" s="30">
        <v>20215131</v>
      </c>
      <c r="F374" s="30">
        <v>23560550</v>
      </c>
      <c r="G374" s="30">
        <v>3345419</v>
      </c>
      <c r="H374" s="33">
        <v>0.14199239829999999</v>
      </c>
      <c r="J374" s="51" t="s">
        <v>1185</v>
      </c>
      <c r="K374" s="51" t="s">
        <v>1120</v>
      </c>
      <c r="L374" s="51" t="s">
        <v>1184</v>
      </c>
      <c r="M374" s="51">
        <v>241.43299999999999</v>
      </c>
      <c r="N374" s="51">
        <v>211.39500000000001</v>
      </c>
      <c r="O374" s="51">
        <v>30.04</v>
      </c>
      <c r="P374" s="51">
        <v>0.12442375317375801</v>
      </c>
    </row>
    <row r="375" spans="1:16" x14ac:dyDescent="0.3">
      <c r="A375" s="30" t="s">
        <v>407</v>
      </c>
      <c r="B375" s="31" t="s">
        <v>418</v>
      </c>
      <c r="C375" s="31" t="s">
        <v>1221</v>
      </c>
      <c r="D375" s="31" t="s">
        <v>1222</v>
      </c>
      <c r="E375" s="31">
        <v>1105607</v>
      </c>
      <c r="F375" s="31">
        <v>1201040</v>
      </c>
      <c r="G375" s="31">
        <v>95433</v>
      </c>
      <c r="H375" s="32">
        <v>7.9458635799999996E-2</v>
      </c>
      <c r="J375" s="51" t="s">
        <v>1188</v>
      </c>
      <c r="K375" s="51" t="s">
        <v>1120</v>
      </c>
      <c r="L375" s="51" t="s">
        <v>1187</v>
      </c>
      <c r="M375" s="51">
        <v>84.997</v>
      </c>
      <c r="N375" s="51">
        <v>77.56</v>
      </c>
      <c r="O375" s="51">
        <v>7.44</v>
      </c>
      <c r="P375" s="51">
        <v>8.7532501147099304E-2</v>
      </c>
    </row>
    <row r="376" spans="1:16" x14ac:dyDescent="0.3">
      <c r="A376" s="30" t="s">
        <v>407</v>
      </c>
      <c r="B376" s="31" t="s">
        <v>443</v>
      </c>
      <c r="C376" s="31" t="s">
        <v>1223</v>
      </c>
      <c r="D376" s="31" t="s">
        <v>1224</v>
      </c>
      <c r="E376" s="31">
        <v>2910404</v>
      </c>
      <c r="F376" s="31">
        <v>3203880</v>
      </c>
      <c r="G376" s="31">
        <v>293476</v>
      </c>
      <c r="H376" s="32">
        <v>9.1600184799999998E-2</v>
      </c>
      <c r="J376" s="51" t="s">
        <v>1191</v>
      </c>
      <c r="K376" s="51" t="s">
        <v>1120</v>
      </c>
      <c r="L376" s="51" t="s">
        <v>1190</v>
      </c>
      <c r="M376" s="51">
        <v>45.055999999999997</v>
      </c>
      <c r="N376" s="51">
        <v>40.764000000000003</v>
      </c>
      <c r="O376" s="51">
        <v>4.29</v>
      </c>
      <c r="P376" s="51">
        <v>9.521484375E-2</v>
      </c>
    </row>
    <row r="377" spans="1:16" x14ac:dyDescent="0.3">
      <c r="A377" s="30" t="s">
        <v>407</v>
      </c>
      <c r="B377" s="31" t="s">
        <v>522</v>
      </c>
      <c r="C377" s="31" t="s">
        <v>1225</v>
      </c>
      <c r="D377" s="31" t="s">
        <v>1226</v>
      </c>
      <c r="E377" s="31">
        <v>2128574</v>
      </c>
      <c r="F377" s="31">
        <v>2364750</v>
      </c>
      <c r="G377" s="31">
        <v>236176</v>
      </c>
      <c r="H377" s="32">
        <v>9.9873559599999995E-2</v>
      </c>
      <c r="J377" s="51" t="s">
        <v>1194</v>
      </c>
      <c r="K377" s="51" t="s">
        <v>1120</v>
      </c>
      <c r="L377" s="51" t="s">
        <v>1193</v>
      </c>
      <c r="M377" s="51">
        <v>77.834000000000003</v>
      </c>
      <c r="N377" s="51">
        <v>72.188999999999993</v>
      </c>
      <c r="O377" s="51">
        <v>5.65</v>
      </c>
      <c r="P377" s="51">
        <v>7.2590384664799404E-2</v>
      </c>
    </row>
    <row r="378" spans="1:16" x14ac:dyDescent="0.3">
      <c r="A378" s="30" t="s">
        <v>407</v>
      </c>
      <c r="B378" s="31" t="s">
        <v>565</v>
      </c>
      <c r="C378" s="31" t="s">
        <v>1227</v>
      </c>
      <c r="D378" s="31" t="s">
        <v>1228</v>
      </c>
      <c r="E378" s="31">
        <v>1778159</v>
      </c>
      <c r="F378" s="31">
        <v>2023460</v>
      </c>
      <c r="G378" s="31">
        <v>245301</v>
      </c>
      <c r="H378" s="32">
        <v>0.12122848980000001</v>
      </c>
      <c r="J378" s="51" t="s">
        <v>1197</v>
      </c>
      <c r="K378" s="51" t="s">
        <v>1120</v>
      </c>
      <c r="L378" s="51" t="s">
        <v>1196</v>
      </c>
      <c r="M378" s="51">
        <v>55.619</v>
      </c>
      <c r="N378" s="51">
        <v>38.606999999999999</v>
      </c>
      <c r="O378" s="51">
        <v>17.010000000000002</v>
      </c>
      <c r="P378" s="51">
        <v>0.30583074129344301</v>
      </c>
    </row>
    <row r="379" spans="1:16" x14ac:dyDescent="0.3">
      <c r="A379" s="30" t="s">
        <v>407</v>
      </c>
      <c r="B379" s="31" t="s">
        <v>399</v>
      </c>
      <c r="C379" s="31" t="s">
        <v>1229</v>
      </c>
      <c r="D379" s="31" t="s">
        <v>1230</v>
      </c>
      <c r="E379" s="31">
        <v>2117762</v>
      </c>
      <c r="F379" s="31">
        <v>2422950</v>
      </c>
      <c r="G379" s="31">
        <v>305188</v>
      </c>
      <c r="H379" s="32">
        <v>0.12595720090000001</v>
      </c>
      <c r="J379" s="51" t="s">
        <v>1200</v>
      </c>
      <c r="K379" s="51" t="s">
        <v>1120</v>
      </c>
      <c r="L379" s="51" t="s">
        <v>1199</v>
      </c>
      <c r="M379" s="51">
        <v>73.688999999999993</v>
      </c>
      <c r="N379" s="51">
        <v>58.122999999999998</v>
      </c>
      <c r="O379" s="51">
        <v>15.57</v>
      </c>
      <c r="P379" s="51">
        <v>0.21129340878557201</v>
      </c>
    </row>
    <row r="380" spans="1:16" x14ac:dyDescent="0.3">
      <c r="A380" s="30" t="s">
        <v>407</v>
      </c>
      <c r="B380" s="31" t="s">
        <v>706</v>
      </c>
      <c r="C380" s="31" t="s">
        <v>1231</v>
      </c>
      <c r="D380" s="31" t="s">
        <v>1232</v>
      </c>
      <c r="E380" s="31">
        <v>2076816</v>
      </c>
      <c r="F380" s="31">
        <v>2601930</v>
      </c>
      <c r="G380" s="31">
        <v>525114</v>
      </c>
      <c r="H380" s="32">
        <v>0.2018171127</v>
      </c>
      <c r="J380" s="51" t="s">
        <v>1203</v>
      </c>
      <c r="K380" s="51" t="s">
        <v>1120</v>
      </c>
      <c r="L380" s="51" t="s">
        <v>1202</v>
      </c>
      <c r="M380" s="51">
        <v>45.677999999999997</v>
      </c>
      <c r="N380" s="51">
        <v>42.668999999999997</v>
      </c>
      <c r="O380" s="51">
        <v>3.01</v>
      </c>
      <c r="P380" s="51">
        <v>6.5896054993651199E-2</v>
      </c>
    </row>
    <row r="381" spans="1:16" x14ac:dyDescent="0.3">
      <c r="A381" s="30" t="s">
        <v>407</v>
      </c>
      <c r="B381" s="31" t="s">
        <v>401</v>
      </c>
      <c r="C381" s="31" t="s">
        <v>1233</v>
      </c>
      <c r="D381" s="31" t="s">
        <v>1234</v>
      </c>
      <c r="E381" s="31">
        <v>1213242</v>
      </c>
      <c r="F381" s="31">
        <v>1491220</v>
      </c>
      <c r="G381" s="31">
        <v>277978</v>
      </c>
      <c r="H381" s="32">
        <v>0.18640978529999999</v>
      </c>
      <c r="J381" s="51" t="s">
        <v>1206</v>
      </c>
      <c r="K381" s="51" t="s">
        <v>1120</v>
      </c>
      <c r="L381" s="51" t="s">
        <v>1205</v>
      </c>
      <c r="M381" s="51">
        <v>173.36600000000001</v>
      </c>
      <c r="N381" s="51">
        <v>159.15700000000001</v>
      </c>
      <c r="O381" s="51">
        <v>14.21</v>
      </c>
      <c r="P381" s="51">
        <v>8.1965321920099699E-2</v>
      </c>
    </row>
    <row r="382" spans="1:16" x14ac:dyDescent="0.3">
      <c r="A382" s="30" t="s">
        <v>407</v>
      </c>
      <c r="B382" s="31" t="s">
        <v>402</v>
      </c>
      <c r="C382" s="31" t="s">
        <v>1235</v>
      </c>
      <c r="D382" s="31" t="s">
        <v>1236</v>
      </c>
      <c r="E382" s="31">
        <v>1807606</v>
      </c>
      <c r="F382" s="31">
        <v>1996590</v>
      </c>
      <c r="G382" s="31">
        <v>188984</v>
      </c>
      <c r="H382" s="32">
        <v>9.4653383999999993E-2</v>
      </c>
      <c r="J382" s="51" t="s">
        <v>1209</v>
      </c>
      <c r="K382" s="51" t="s">
        <v>1120</v>
      </c>
      <c r="L382" s="51" t="s">
        <v>1208</v>
      </c>
      <c r="M382" s="51">
        <v>70.828000000000003</v>
      </c>
      <c r="N382" s="51">
        <v>44.826000000000001</v>
      </c>
      <c r="O382" s="51">
        <v>26</v>
      </c>
      <c r="P382" s="51">
        <v>0.36708646298074199</v>
      </c>
    </row>
    <row r="383" spans="1:16" x14ac:dyDescent="0.3">
      <c r="A383" s="30" t="s">
        <v>407</v>
      </c>
      <c r="B383" s="31" t="s">
        <v>863</v>
      </c>
      <c r="C383" s="31" t="s">
        <v>1237</v>
      </c>
      <c r="D383" s="31" t="s">
        <v>1238</v>
      </c>
      <c r="E383" s="31">
        <v>3215549</v>
      </c>
      <c r="F383" s="31">
        <v>3784600</v>
      </c>
      <c r="G383" s="31">
        <v>569051</v>
      </c>
      <c r="H383" s="32">
        <v>0.1503596153</v>
      </c>
      <c r="J383" s="51" t="s">
        <v>1212</v>
      </c>
      <c r="K383" s="51" t="s">
        <v>1120</v>
      </c>
      <c r="L383" s="51" t="s">
        <v>1211</v>
      </c>
      <c r="M383" s="51">
        <v>304.01299999999998</v>
      </c>
      <c r="N383" s="51">
        <v>248.56399999999999</v>
      </c>
      <c r="O383" s="51">
        <v>55.45</v>
      </c>
      <c r="P383" s="51">
        <v>0.182393516066747</v>
      </c>
    </row>
    <row r="384" spans="1:16" ht="15.75" customHeight="1" x14ac:dyDescent="0.3">
      <c r="A384" s="52" t="s">
        <v>407</v>
      </c>
      <c r="B384" s="35" t="s">
        <v>992</v>
      </c>
      <c r="C384" s="31" t="s">
        <v>1239</v>
      </c>
      <c r="D384" s="31" t="s">
        <v>1240</v>
      </c>
      <c r="E384" s="35">
        <v>1861412</v>
      </c>
      <c r="F384" s="35">
        <v>2470130</v>
      </c>
      <c r="G384" s="35">
        <v>608718</v>
      </c>
      <c r="H384" s="36">
        <v>0.24643156429999999</v>
      </c>
      <c r="J384" s="51" t="s">
        <v>1215</v>
      </c>
      <c r="K384" s="51" t="s">
        <v>1120</v>
      </c>
      <c r="L384" s="51" t="s">
        <v>1214</v>
      </c>
      <c r="M384" s="51">
        <v>152.29300000000001</v>
      </c>
      <c r="N384" s="51">
        <v>139.393</v>
      </c>
      <c r="O384" s="51">
        <v>12.9</v>
      </c>
      <c r="P384" s="51">
        <v>8.4705140748425695E-2</v>
      </c>
    </row>
    <row r="385" spans="1:8" x14ac:dyDescent="0.3">
      <c r="A385" s="30" t="s">
        <v>407</v>
      </c>
      <c r="B385" s="30" t="s">
        <v>1053</v>
      </c>
      <c r="C385" s="30" t="s">
        <v>1241</v>
      </c>
      <c r="D385" s="30" t="s">
        <v>1242</v>
      </c>
      <c r="E385" s="30">
        <v>1125584</v>
      </c>
      <c r="F385" s="30">
        <v>1408240</v>
      </c>
      <c r="G385" s="30">
        <v>282656</v>
      </c>
      <c r="H385" s="33">
        <v>0.20071578709999999</v>
      </c>
    </row>
    <row r="386" spans="1:8" ht="15.75" customHeight="1" x14ac:dyDescent="0.3">
      <c r="A386" s="53" t="s">
        <v>407</v>
      </c>
      <c r="B386" s="38" t="s">
        <v>1120</v>
      </c>
      <c r="C386" s="30" t="s">
        <v>1243</v>
      </c>
      <c r="D386" s="30" t="s">
        <v>1244</v>
      </c>
      <c r="E386" s="38">
        <v>2006776</v>
      </c>
      <c r="F386" s="38">
        <v>2425885.9389</v>
      </c>
      <c r="G386" s="38">
        <v>419109.93891999999</v>
      </c>
      <c r="H386" s="39">
        <v>0.17276572330000001</v>
      </c>
    </row>
    <row r="387" spans="1:8" x14ac:dyDescent="0.3">
      <c r="A387" s="40" t="s">
        <v>407</v>
      </c>
      <c r="B387" s="41" t="s">
        <v>1245</v>
      </c>
      <c r="C387" s="42" t="s">
        <v>1245</v>
      </c>
      <c r="D387" s="42" t="s">
        <v>407</v>
      </c>
      <c r="E387" s="41">
        <v>49332</v>
      </c>
      <c r="F387" s="41"/>
      <c r="G387" s="41">
        <v>0</v>
      </c>
      <c r="H387" s="43"/>
    </row>
    <row r="388" spans="1:8" x14ac:dyDescent="0.3">
      <c r="A388" s="30" t="s">
        <v>407</v>
      </c>
      <c r="B388" s="35" t="s">
        <v>407</v>
      </c>
      <c r="C388" s="31" t="s">
        <v>407</v>
      </c>
      <c r="D388" s="31" t="s">
        <v>407</v>
      </c>
      <c r="E388" s="35"/>
      <c r="F388" s="35"/>
      <c r="G388" s="35"/>
      <c r="H388" s="36"/>
    </row>
    <row r="389" spans="1:8" x14ac:dyDescent="0.3">
      <c r="A389" s="30"/>
      <c r="B389" s="35"/>
      <c r="C389" s="31"/>
      <c r="D389" s="31"/>
      <c r="E389" s="35"/>
      <c r="F389" s="35"/>
      <c r="G389" s="35"/>
      <c r="H389" s="36"/>
    </row>
    <row r="390" spans="1:8" x14ac:dyDescent="0.3">
      <c r="B390" s="26"/>
    </row>
    <row r="391" spans="1:8" x14ac:dyDescent="0.3">
      <c r="A391" s="56"/>
      <c r="B391" s="26" t="s">
        <v>1246</v>
      </c>
      <c r="C391" s="56"/>
      <c r="D391" s="44"/>
      <c r="E391" s="56"/>
      <c r="F391" s="56"/>
    </row>
    <row r="392" spans="1:8" x14ac:dyDescent="0.3">
      <c r="A392" s="56"/>
      <c r="B392" s="26" t="s">
        <v>1247</v>
      </c>
      <c r="C392" s="56"/>
      <c r="D392" s="44"/>
      <c r="E392" s="56"/>
      <c r="F392" s="56"/>
    </row>
    <row r="393" spans="1:8" x14ac:dyDescent="0.3">
      <c r="A393" s="56"/>
      <c r="B393" s="26" t="s">
        <v>1248</v>
      </c>
      <c r="C393" s="56"/>
      <c r="D393" s="44"/>
      <c r="E393" s="56"/>
      <c r="F393" s="56"/>
    </row>
    <row r="394" spans="1:8" x14ac:dyDescent="0.3">
      <c r="A394" s="56"/>
      <c r="B394" s="26" t="s">
        <v>1249</v>
      </c>
      <c r="C394" s="56"/>
      <c r="D394" s="44"/>
      <c r="E394" s="31"/>
      <c r="F394" s="31"/>
      <c r="G394" s="31"/>
      <c r="H394" s="31"/>
    </row>
    <row r="395" spans="1:8" x14ac:dyDescent="0.3">
      <c r="A395" s="56"/>
      <c r="B395" s="26" t="s">
        <v>1250</v>
      </c>
      <c r="C395" s="56"/>
      <c r="D395" s="44"/>
      <c r="E395" s="56"/>
      <c r="F395" s="56"/>
    </row>
    <row r="396" spans="1:8" x14ac:dyDescent="0.3">
      <c r="A396" s="56"/>
      <c r="B396" s="26" t="s">
        <v>1251</v>
      </c>
      <c r="C396" s="56"/>
      <c r="D396" s="44"/>
      <c r="E396" s="56"/>
      <c r="F396" s="56"/>
    </row>
    <row r="397" spans="1:8" x14ac:dyDescent="0.3">
      <c r="A397" s="56"/>
      <c r="B397" s="26" t="s">
        <v>1252</v>
      </c>
      <c r="C397" s="56"/>
      <c r="D397" s="44"/>
      <c r="E397" s="56"/>
      <c r="F397" s="56"/>
    </row>
    <row r="398" spans="1:8" x14ac:dyDescent="0.3">
      <c r="A398" s="56"/>
      <c r="B398" s="26" t="s">
        <v>1253</v>
      </c>
      <c r="C398" s="56"/>
      <c r="D398" s="45"/>
      <c r="E398" s="56"/>
      <c r="F398" s="56"/>
    </row>
    <row r="399" spans="1:8" x14ac:dyDescent="0.3">
      <c r="A399" s="56"/>
      <c r="B399" s="46" t="s">
        <v>1254</v>
      </c>
      <c r="C399" s="56"/>
      <c r="D399" s="45"/>
      <c r="E399" s="56"/>
      <c r="F399" s="56"/>
    </row>
    <row r="400" spans="1:8" x14ac:dyDescent="0.3">
      <c r="A400" s="56"/>
      <c r="B400" s="26" t="s">
        <v>1255</v>
      </c>
      <c r="C400" s="56"/>
      <c r="D400" s="45"/>
      <c r="E400" s="56"/>
      <c r="F400" s="56"/>
    </row>
    <row r="401" spans="1:8" x14ac:dyDescent="0.3">
      <c r="A401" s="56"/>
      <c r="B401" s="46" t="s">
        <v>1269</v>
      </c>
      <c r="C401" s="56"/>
      <c r="D401" s="45"/>
      <c r="E401" s="56"/>
      <c r="F401" s="56"/>
    </row>
    <row r="402" spans="1:8" x14ac:dyDescent="0.3">
      <c r="A402" s="56"/>
      <c r="B402" s="26" t="s">
        <v>1257</v>
      </c>
      <c r="C402" s="56"/>
      <c r="D402" s="45"/>
      <c r="E402" s="56"/>
      <c r="F402" s="56"/>
    </row>
    <row r="403" spans="1:8" x14ac:dyDescent="0.3">
      <c r="A403" s="56"/>
      <c r="B403" s="26" t="s">
        <v>1258</v>
      </c>
      <c r="C403" s="56"/>
      <c r="D403" s="45"/>
      <c r="E403" s="56"/>
      <c r="F403" s="56"/>
    </row>
    <row r="404" spans="1:8" x14ac:dyDescent="0.3">
      <c r="A404" s="56"/>
      <c r="B404" s="26" t="s">
        <v>1259</v>
      </c>
      <c r="C404" s="56"/>
      <c r="D404" s="44"/>
      <c r="E404" s="31"/>
      <c r="F404" s="31"/>
      <c r="G404" s="31"/>
      <c r="H404" s="31"/>
    </row>
    <row r="405" spans="1:8" x14ac:dyDescent="0.3">
      <c r="A405" s="56"/>
      <c r="B405" s="26" t="s">
        <v>1260</v>
      </c>
      <c r="C405" s="56"/>
      <c r="D405" s="44"/>
      <c r="E405" s="56"/>
      <c r="F405" s="56"/>
    </row>
    <row r="406" spans="1:8" x14ac:dyDescent="0.3">
      <c r="A406" s="56"/>
      <c r="B406" s="26" t="s">
        <v>1261</v>
      </c>
      <c r="C406" s="56"/>
      <c r="D406" s="44"/>
      <c r="E406" s="56"/>
      <c r="F406" s="56"/>
    </row>
    <row r="407" spans="1:8" x14ac:dyDescent="0.3">
      <c r="A407" s="56"/>
      <c r="B407" s="44"/>
      <c r="C407" s="56"/>
      <c r="D407" s="56"/>
      <c r="E407" s="56"/>
      <c r="F407" s="56"/>
    </row>
    <row r="408" spans="1:8" x14ac:dyDescent="0.3">
      <c r="A408" s="56"/>
      <c r="B408" s="44"/>
      <c r="C408" s="56"/>
      <c r="D408" s="56"/>
      <c r="E408" s="56"/>
      <c r="F408" s="56"/>
    </row>
    <row r="409" spans="1:8" x14ac:dyDescent="0.3">
      <c r="A409" s="56"/>
      <c r="B409" s="44"/>
      <c r="C409" s="56"/>
      <c r="D409" s="56"/>
      <c r="E409" s="56"/>
      <c r="F409" s="56"/>
    </row>
    <row r="412" spans="1:8" ht="15" customHeight="1" x14ac:dyDescent="0.3"/>
    <row r="416" spans="1:8" ht="13.2" customHeight="1" x14ac:dyDescent="0.3"/>
  </sheetData>
  <conditionalFormatting sqref="H3:H382 G383:H383">
    <cfRule type="cellIs" dxfId="4" priority="1" operator="lessThan">
      <formula>0</formula>
    </cfRule>
  </conditionalFormatting>
  <hyperlinks>
    <hyperlink ref="B394" r:id="rId1" display="    http://www.ons.gov.uk/ons/publications/re-reference-tables.html?edition=tcm%3A77-294273" xr:uid="{0E518504-A678-4E4F-9FC5-D7BA27D0FA73}"/>
    <hyperlink ref="B399" r:id="rId2" xr:uid="{17FBDF05-45CF-4C24-9904-B8D4B9111036}"/>
    <hyperlink ref="B401" r:id="rId3" xr:uid="{DFF23930-6271-4B81-9157-00990C857C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121C-61EC-485E-91FF-22DE4A80DD89}">
  <sheetPr codeName="Sheet8"/>
  <dimension ref="A1:P417"/>
  <sheetViews>
    <sheetView topLeftCell="B1" workbookViewId="0">
      <selection activeCell="C1" sqref="C1"/>
    </sheetView>
  </sheetViews>
  <sheetFormatPr defaultColWidth="9.109375" defaultRowHeight="14.4" x14ac:dyDescent="0.3"/>
  <cols>
    <col min="1" max="1" width="30.33203125" style="51" customWidth="1"/>
    <col min="2" max="2" width="30.6640625" style="51" customWidth="1"/>
    <col min="3" max="3" width="12.6640625" style="51" customWidth="1"/>
    <col min="4" max="4" width="15.6640625" style="51" customWidth="1"/>
    <col min="5" max="8" width="25.6640625" style="51" customWidth="1"/>
    <col min="9" max="12" width="9.109375" style="51"/>
    <col min="13" max="16" width="15.21875" style="51" customWidth="1"/>
    <col min="17" max="16384" width="9.109375" style="51"/>
  </cols>
  <sheetData>
    <row r="1" spans="1:16" ht="15.6" customHeight="1" x14ac:dyDescent="0.3">
      <c r="A1" s="23" t="s">
        <v>1266</v>
      </c>
      <c r="B1" s="24"/>
      <c r="C1" s="24"/>
      <c r="D1" s="24"/>
      <c r="E1" s="25"/>
      <c r="F1" s="25"/>
      <c r="G1" s="25"/>
      <c r="H1" s="25"/>
      <c r="J1" s="51" t="s">
        <v>1292</v>
      </c>
    </row>
    <row r="2" spans="1:16" ht="77.25" customHeight="1" x14ac:dyDescent="0.3">
      <c r="A2" s="27" t="s">
        <v>410</v>
      </c>
      <c r="B2" s="28" t="s">
        <v>411</v>
      </c>
      <c r="C2" s="28" t="s">
        <v>412</v>
      </c>
      <c r="D2" s="28" t="s">
        <v>413</v>
      </c>
      <c r="E2" s="29" t="s">
        <v>414</v>
      </c>
      <c r="F2" s="29" t="s">
        <v>415</v>
      </c>
      <c r="G2" s="29" t="s">
        <v>416</v>
      </c>
      <c r="H2" s="29" t="s">
        <v>417</v>
      </c>
      <c r="J2" s="51" t="s">
        <v>1275</v>
      </c>
    </row>
    <row r="3" spans="1:16" x14ac:dyDescent="0.3">
      <c r="A3" s="30" t="s">
        <v>418</v>
      </c>
      <c r="B3" s="31" t="s">
        <v>122</v>
      </c>
      <c r="C3" s="31" t="s">
        <v>419</v>
      </c>
      <c r="D3" s="31" t="s">
        <v>420</v>
      </c>
      <c r="E3" s="31">
        <v>41741</v>
      </c>
      <c r="F3" s="31">
        <v>43290</v>
      </c>
      <c r="G3" s="31">
        <v>1549</v>
      </c>
      <c r="H3" s="32">
        <v>3.5781935799999998E-2</v>
      </c>
      <c r="J3" s="51" t="s">
        <v>1276</v>
      </c>
    </row>
    <row r="4" spans="1:16" x14ac:dyDescent="0.3">
      <c r="A4" s="30" t="s">
        <v>418</v>
      </c>
      <c r="B4" s="31" t="s">
        <v>126</v>
      </c>
      <c r="C4" s="31" t="s">
        <v>421</v>
      </c>
      <c r="D4" s="31" t="s">
        <v>422</v>
      </c>
      <c r="E4" s="31">
        <v>59936</v>
      </c>
      <c r="F4" s="31">
        <v>62510</v>
      </c>
      <c r="G4" s="31">
        <v>2574</v>
      </c>
      <c r="H4" s="32">
        <v>4.1177411599999998E-2</v>
      </c>
      <c r="J4" s="51" t="s">
        <v>1277</v>
      </c>
    </row>
    <row r="5" spans="1:16" ht="86.4" x14ac:dyDescent="0.3">
      <c r="A5" s="30" t="s">
        <v>418</v>
      </c>
      <c r="B5" s="31" t="s">
        <v>127</v>
      </c>
      <c r="C5" s="31" t="s">
        <v>423</v>
      </c>
      <c r="D5" s="31" t="s">
        <v>424</v>
      </c>
      <c r="E5" s="31">
        <v>60366</v>
      </c>
      <c r="F5" s="31">
        <v>63340</v>
      </c>
      <c r="G5" s="31">
        <v>2974</v>
      </c>
      <c r="H5" s="32">
        <v>4.6952952300000003E-2</v>
      </c>
      <c r="J5" s="51" t="s">
        <v>1278</v>
      </c>
      <c r="K5" s="51" t="s">
        <v>1279</v>
      </c>
      <c r="L5" s="51" t="s">
        <v>1280</v>
      </c>
      <c r="M5" s="62" t="s">
        <v>1281</v>
      </c>
      <c r="N5" s="62" t="s">
        <v>1282</v>
      </c>
      <c r="O5" s="62" t="s">
        <v>1283</v>
      </c>
      <c r="P5" s="62" t="s">
        <v>1284</v>
      </c>
    </row>
    <row r="6" spans="1:16" x14ac:dyDescent="0.3">
      <c r="A6" s="30" t="s">
        <v>418</v>
      </c>
      <c r="B6" s="31" t="s">
        <v>129</v>
      </c>
      <c r="C6" s="31" t="s">
        <v>425</v>
      </c>
      <c r="D6" s="31" t="s">
        <v>426</v>
      </c>
      <c r="E6" s="31">
        <v>82030</v>
      </c>
      <c r="F6" s="31">
        <v>84990</v>
      </c>
      <c r="G6" s="31">
        <v>2960</v>
      </c>
      <c r="H6" s="32">
        <v>3.4827626799999997E-2</v>
      </c>
      <c r="J6" s="51" t="s">
        <v>1219</v>
      </c>
      <c r="K6" s="51" t="s">
        <v>1218</v>
      </c>
      <c r="L6" s="51" t="s">
        <v>1285</v>
      </c>
      <c r="M6" s="51">
        <v>27758.677</v>
      </c>
      <c r="N6" s="51">
        <v>23659.701000000001</v>
      </c>
      <c r="O6" s="51">
        <v>4098.9799999999996</v>
      </c>
      <c r="P6" s="51">
        <v>0.14766481846379101</v>
      </c>
    </row>
    <row r="7" spans="1:16" x14ac:dyDescent="0.3">
      <c r="A7" s="30" t="s">
        <v>418</v>
      </c>
      <c r="B7" s="31" t="s">
        <v>130</v>
      </c>
      <c r="C7" s="31" t="s">
        <v>427</v>
      </c>
      <c r="D7" s="31" t="s">
        <v>428</v>
      </c>
      <c r="E7" s="31">
        <v>46605</v>
      </c>
      <c r="F7" s="31">
        <v>49780</v>
      </c>
      <c r="G7" s="31">
        <v>3175</v>
      </c>
      <c r="H7" s="32">
        <v>6.37806348E-2</v>
      </c>
      <c r="J7" s="51" t="s">
        <v>1286</v>
      </c>
      <c r="K7" s="51" t="s">
        <v>1287</v>
      </c>
      <c r="L7" s="51" t="s">
        <v>1285</v>
      </c>
      <c r="M7" s="51">
        <v>25183.01</v>
      </c>
      <c r="N7" s="51">
        <v>21606.717000000001</v>
      </c>
      <c r="O7" s="51">
        <v>3576.29</v>
      </c>
      <c r="P7" s="51">
        <v>0.14201201524361101</v>
      </c>
    </row>
    <row r="8" spans="1:16" x14ac:dyDescent="0.3">
      <c r="A8" s="30" t="s">
        <v>418</v>
      </c>
      <c r="B8" s="31" t="s">
        <v>38</v>
      </c>
      <c r="C8" s="31" t="s">
        <v>429</v>
      </c>
      <c r="D8" s="31" t="s">
        <v>430</v>
      </c>
      <c r="E8" s="31">
        <v>224873</v>
      </c>
      <c r="F8" s="31">
        <v>240620</v>
      </c>
      <c r="G8" s="31">
        <v>15747</v>
      </c>
      <c r="H8" s="32">
        <v>6.5443437800000004E-2</v>
      </c>
      <c r="J8" s="51" t="s">
        <v>1220</v>
      </c>
      <c r="K8" s="51" t="s">
        <v>1</v>
      </c>
      <c r="L8" s="51" t="s">
        <v>1285</v>
      </c>
      <c r="M8" s="51">
        <v>23766.48</v>
      </c>
      <c r="N8" s="51">
        <v>20428.386999999999</v>
      </c>
      <c r="O8" s="51">
        <v>3338.09</v>
      </c>
      <c r="P8" s="51">
        <v>0.140453697813054</v>
      </c>
    </row>
    <row r="9" spans="1:16" x14ac:dyDescent="0.3">
      <c r="A9" s="30" t="s">
        <v>418</v>
      </c>
      <c r="B9" s="31" t="s">
        <v>75</v>
      </c>
      <c r="C9" s="31" t="s">
        <v>431</v>
      </c>
      <c r="D9" s="31" t="s">
        <v>432</v>
      </c>
      <c r="E9" s="31">
        <v>121310</v>
      </c>
      <c r="F9" s="31">
        <v>150000</v>
      </c>
      <c r="G9" s="31">
        <v>28690</v>
      </c>
      <c r="H9" s="32">
        <v>0.1912666667</v>
      </c>
      <c r="J9" s="51" t="s">
        <v>1221</v>
      </c>
      <c r="K9" s="51" t="s">
        <v>418</v>
      </c>
      <c r="L9" s="51" t="s">
        <v>1285</v>
      </c>
      <c r="M9" s="51">
        <v>1209.95</v>
      </c>
      <c r="N9" s="51">
        <v>1117.741</v>
      </c>
      <c r="O9" s="51">
        <v>92.21</v>
      </c>
      <c r="P9" s="51">
        <v>7.6209760733914597E-2</v>
      </c>
    </row>
    <row r="10" spans="1:16" x14ac:dyDescent="0.3">
      <c r="A10" s="30" t="s">
        <v>418</v>
      </c>
      <c r="B10" s="31" t="s">
        <v>344</v>
      </c>
      <c r="C10" s="31" t="s">
        <v>433</v>
      </c>
      <c r="D10" s="31" t="s">
        <v>434</v>
      </c>
      <c r="E10" s="31">
        <v>112075</v>
      </c>
      <c r="F10" s="31">
        <v>128030</v>
      </c>
      <c r="G10" s="31">
        <v>15955</v>
      </c>
      <c r="H10" s="32">
        <v>0.1246192299</v>
      </c>
      <c r="J10" s="51" t="s">
        <v>1223</v>
      </c>
      <c r="K10" s="51" t="s">
        <v>443</v>
      </c>
      <c r="L10" s="51" t="s">
        <v>1285</v>
      </c>
      <c r="M10" s="51">
        <v>3225.71</v>
      </c>
      <c r="N10" s="51">
        <v>2934.2460000000001</v>
      </c>
      <c r="O10" s="51">
        <v>291.45999999999998</v>
      </c>
      <c r="P10" s="51">
        <v>9.03553016235185E-2</v>
      </c>
    </row>
    <row r="11" spans="1:16" x14ac:dyDescent="0.3">
      <c r="A11" s="30" t="s">
        <v>418</v>
      </c>
      <c r="B11" s="31" t="s">
        <v>345</v>
      </c>
      <c r="C11" s="31" t="s">
        <v>435</v>
      </c>
      <c r="D11" s="31" t="s">
        <v>436</v>
      </c>
      <c r="E11" s="31">
        <v>92755</v>
      </c>
      <c r="F11" s="31">
        <v>96260</v>
      </c>
      <c r="G11" s="31">
        <v>3505</v>
      </c>
      <c r="H11" s="32">
        <v>3.6411801399999999E-2</v>
      </c>
      <c r="J11" s="51" t="s">
        <v>1225</v>
      </c>
      <c r="K11" s="51" t="s">
        <v>522</v>
      </c>
      <c r="L11" s="51" t="s">
        <v>1285</v>
      </c>
      <c r="M11" s="51">
        <v>2380.66</v>
      </c>
      <c r="N11" s="51">
        <v>2144.8380000000002</v>
      </c>
      <c r="O11" s="51">
        <v>235.82</v>
      </c>
      <c r="P11" s="51">
        <v>9.9056564146077095E-2</v>
      </c>
    </row>
    <row r="12" spans="1:16" x14ac:dyDescent="0.3">
      <c r="A12" s="30" t="s">
        <v>418</v>
      </c>
      <c r="B12" s="31" t="s">
        <v>346</v>
      </c>
      <c r="C12" s="31" t="s">
        <v>437</v>
      </c>
      <c r="D12" s="31" t="s">
        <v>438</v>
      </c>
      <c r="E12" s="31">
        <v>69373</v>
      </c>
      <c r="F12" s="31">
        <v>70950</v>
      </c>
      <c r="G12" s="31">
        <v>1577</v>
      </c>
      <c r="H12" s="32">
        <v>2.2226920399999999E-2</v>
      </c>
      <c r="J12" s="51" t="s">
        <v>1227</v>
      </c>
      <c r="K12" s="51" t="s">
        <v>565</v>
      </c>
      <c r="L12" s="51" t="s">
        <v>1285</v>
      </c>
      <c r="M12" s="51">
        <v>2041.35</v>
      </c>
      <c r="N12" s="51">
        <v>1802.9590000000001</v>
      </c>
      <c r="O12" s="51">
        <v>238.39</v>
      </c>
      <c r="P12" s="51">
        <v>0.116780561883068</v>
      </c>
    </row>
    <row r="13" spans="1:16" x14ac:dyDescent="0.3">
      <c r="A13" s="30" t="s">
        <v>418</v>
      </c>
      <c r="B13" s="31" t="s">
        <v>347</v>
      </c>
      <c r="C13" s="31" t="s">
        <v>439</v>
      </c>
      <c r="D13" s="31" t="s">
        <v>440</v>
      </c>
      <c r="E13" s="31">
        <v>121656</v>
      </c>
      <c r="F13" s="31">
        <v>127180</v>
      </c>
      <c r="G13" s="31">
        <v>5524</v>
      </c>
      <c r="H13" s="32">
        <v>4.3434502299999997E-2</v>
      </c>
      <c r="J13" s="51" t="s">
        <v>1229</v>
      </c>
      <c r="K13" s="51" t="s">
        <v>399</v>
      </c>
      <c r="L13" s="51" t="s">
        <v>1285</v>
      </c>
      <c r="M13" s="51">
        <v>2441.4699999999998</v>
      </c>
      <c r="N13" s="51">
        <v>2139.0880000000002</v>
      </c>
      <c r="O13" s="51">
        <v>302.38</v>
      </c>
      <c r="P13" s="51">
        <v>0.12385161398665601</v>
      </c>
    </row>
    <row r="14" spans="1:16" x14ac:dyDescent="0.3">
      <c r="A14" s="30" t="s">
        <v>418</v>
      </c>
      <c r="B14" s="31" t="s">
        <v>343</v>
      </c>
      <c r="C14" s="31" t="s">
        <v>441</v>
      </c>
      <c r="D14" s="31" t="s">
        <v>442</v>
      </c>
      <c r="E14" s="31">
        <v>87685</v>
      </c>
      <c r="F14" s="31">
        <v>92970</v>
      </c>
      <c r="G14" s="31">
        <v>5285</v>
      </c>
      <c r="H14" s="32">
        <v>5.6846294499999998E-2</v>
      </c>
      <c r="J14" s="51" t="s">
        <v>1231</v>
      </c>
      <c r="K14" s="51" t="s">
        <v>706</v>
      </c>
      <c r="L14" s="51" t="s">
        <v>1285</v>
      </c>
      <c r="M14" s="51">
        <v>2625.08</v>
      </c>
      <c r="N14" s="51">
        <v>2104.9290000000001</v>
      </c>
      <c r="O14" s="51">
        <v>520.15</v>
      </c>
      <c r="P14" s="51">
        <v>0.19814634220671401</v>
      </c>
    </row>
    <row r="15" spans="1:16" x14ac:dyDescent="0.3">
      <c r="A15" s="30" t="s">
        <v>443</v>
      </c>
      <c r="B15" s="31" t="s">
        <v>132</v>
      </c>
      <c r="C15" s="31" t="s">
        <v>444</v>
      </c>
      <c r="D15" s="31" t="s">
        <v>445</v>
      </c>
      <c r="E15" s="31">
        <v>54923</v>
      </c>
      <c r="F15" s="31">
        <v>55810</v>
      </c>
      <c r="G15" s="31">
        <v>887</v>
      </c>
      <c r="H15" s="32">
        <v>1.58932091E-2</v>
      </c>
      <c r="J15" s="51" t="s">
        <v>1288</v>
      </c>
      <c r="K15" s="51" t="s">
        <v>1289</v>
      </c>
      <c r="L15" s="51" t="s">
        <v>1285</v>
      </c>
      <c r="M15" s="51">
        <v>3528.33</v>
      </c>
      <c r="N15" s="51">
        <v>3024.7689999999998</v>
      </c>
      <c r="O15" s="51">
        <v>503.56</v>
      </c>
      <c r="P15" s="51">
        <v>0.142719076730351</v>
      </c>
    </row>
    <row r="16" spans="1:16" x14ac:dyDescent="0.3">
      <c r="A16" s="30" t="s">
        <v>443</v>
      </c>
      <c r="B16" s="31" t="s">
        <v>133</v>
      </c>
      <c r="C16" s="31" t="s">
        <v>446</v>
      </c>
      <c r="D16" s="31" t="s">
        <v>447</v>
      </c>
      <c r="E16" s="31">
        <v>88189</v>
      </c>
      <c r="F16" s="31">
        <v>91770</v>
      </c>
      <c r="G16" s="31">
        <v>3581</v>
      </c>
      <c r="H16" s="32">
        <v>3.90214667E-2</v>
      </c>
      <c r="J16" s="51" t="s">
        <v>1233</v>
      </c>
      <c r="K16" s="51" t="s">
        <v>401</v>
      </c>
      <c r="L16" s="51" t="s">
        <v>1285</v>
      </c>
      <c r="M16" s="51">
        <v>1509.95</v>
      </c>
      <c r="N16" s="51">
        <v>1210.2</v>
      </c>
      <c r="O16" s="51">
        <v>299.75</v>
      </c>
      <c r="P16" s="51">
        <v>0.19851650716911201</v>
      </c>
    </row>
    <row r="17" spans="1:16" x14ac:dyDescent="0.3">
      <c r="A17" s="30" t="s">
        <v>443</v>
      </c>
      <c r="B17" s="31" t="s">
        <v>135</v>
      </c>
      <c r="C17" s="31" t="s">
        <v>448</v>
      </c>
      <c r="D17" s="31" t="s">
        <v>449</v>
      </c>
      <c r="E17" s="31">
        <v>58404</v>
      </c>
      <c r="F17" s="31">
        <v>60570</v>
      </c>
      <c r="G17" s="31">
        <v>2166</v>
      </c>
      <c r="H17" s="32">
        <v>3.5760277399999998E-2</v>
      </c>
      <c r="J17" s="51" t="s">
        <v>1235</v>
      </c>
      <c r="K17" s="51" t="s">
        <v>402</v>
      </c>
      <c r="L17" s="51" t="s">
        <v>1285</v>
      </c>
      <c r="M17" s="51">
        <v>2018.38</v>
      </c>
      <c r="N17" s="51">
        <v>1814.569</v>
      </c>
      <c r="O17" s="51">
        <v>203.81</v>
      </c>
      <c r="P17" s="51">
        <v>0.100977021175398</v>
      </c>
    </row>
    <row r="18" spans="1:16" x14ac:dyDescent="0.3">
      <c r="A18" s="30" t="s">
        <v>443</v>
      </c>
      <c r="B18" s="31" t="s">
        <v>137</v>
      </c>
      <c r="C18" s="31" t="s">
        <v>450</v>
      </c>
      <c r="D18" s="31" t="s">
        <v>451</v>
      </c>
      <c r="E18" s="31">
        <v>62991</v>
      </c>
      <c r="F18" s="31">
        <v>70990</v>
      </c>
      <c r="G18" s="31">
        <v>7999</v>
      </c>
      <c r="H18" s="32">
        <v>0.11267784190000001</v>
      </c>
      <c r="J18" s="51" t="s">
        <v>1237</v>
      </c>
      <c r="K18" s="51" t="s">
        <v>863</v>
      </c>
      <c r="L18" s="51" t="s">
        <v>1285</v>
      </c>
      <c r="M18" s="51">
        <v>3820.25</v>
      </c>
      <c r="N18" s="51">
        <v>3264.6860000000001</v>
      </c>
      <c r="O18" s="51">
        <v>555.55999999999995</v>
      </c>
      <c r="P18" s="51">
        <v>0.14542503762842701</v>
      </c>
    </row>
    <row r="19" spans="1:16" x14ac:dyDescent="0.3">
      <c r="A19" s="30" t="s">
        <v>443</v>
      </c>
      <c r="B19" s="31" t="s">
        <v>29</v>
      </c>
      <c r="C19" s="31" t="s">
        <v>452</v>
      </c>
      <c r="D19" s="31" t="s">
        <v>453</v>
      </c>
      <c r="E19" s="31">
        <v>149853</v>
      </c>
      <c r="F19" s="31">
        <v>170070</v>
      </c>
      <c r="G19" s="31">
        <v>20217</v>
      </c>
      <c r="H19" s="32">
        <v>0.1188745811</v>
      </c>
      <c r="J19" s="51" t="s">
        <v>1239</v>
      </c>
      <c r="K19" s="51" t="s">
        <v>992</v>
      </c>
      <c r="L19" s="51" t="s">
        <v>1285</v>
      </c>
      <c r="M19" s="51">
        <v>2493.69</v>
      </c>
      <c r="N19" s="51">
        <v>1895.1310000000001</v>
      </c>
      <c r="O19" s="51">
        <v>598.55999999999995</v>
      </c>
      <c r="P19" s="51">
        <v>0.24002983530430799</v>
      </c>
    </row>
    <row r="20" spans="1:16" x14ac:dyDescent="0.3">
      <c r="A20" s="30" t="s">
        <v>443</v>
      </c>
      <c r="B20" s="31" t="s">
        <v>182</v>
      </c>
      <c r="C20" s="31" t="s">
        <v>454</v>
      </c>
      <c r="D20" s="31" t="s">
        <v>455</v>
      </c>
      <c r="E20" s="31">
        <v>137501</v>
      </c>
      <c r="F20" s="31">
        <v>152670</v>
      </c>
      <c r="G20" s="31">
        <v>15169</v>
      </c>
      <c r="H20" s="32">
        <v>9.9358092600000003E-2</v>
      </c>
      <c r="J20" s="51" t="s">
        <v>1241</v>
      </c>
      <c r="K20" s="51" t="s">
        <v>1053</v>
      </c>
      <c r="L20" s="51" t="s">
        <v>1285</v>
      </c>
      <c r="M20" s="51">
        <v>1416.53</v>
      </c>
      <c r="N20" s="51">
        <v>1138.3679999999999</v>
      </c>
      <c r="O20" s="51">
        <v>278.16000000000003</v>
      </c>
      <c r="P20" s="51">
        <v>0.19636717895138101</v>
      </c>
    </row>
    <row r="21" spans="1:16" x14ac:dyDescent="0.3">
      <c r="A21" s="30" t="s">
        <v>443</v>
      </c>
      <c r="B21" s="31" t="s">
        <v>23</v>
      </c>
      <c r="C21" s="31" t="s">
        <v>456</v>
      </c>
      <c r="D21" s="31" t="s">
        <v>457</v>
      </c>
      <c r="E21" s="31">
        <v>38228</v>
      </c>
      <c r="F21" s="31">
        <v>46510</v>
      </c>
      <c r="G21" s="31">
        <v>8282</v>
      </c>
      <c r="H21" s="32">
        <v>0.1780692324</v>
      </c>
      <c r="J21" s="51" t="s">
        <v>1243</v>
      </c>
      <c r="K21" s="51" t="s">
        <v>1120</v>
      </c>
      <c r="L21" s="51" t="s">
        <v>1285</v>
      </c>
      <c r="M21" s="51">
        <v>2575.6669999999999</v>
      </c>
      <c r="N21" s="51">
        <v>2052.9839999999999</v>
      </c>
      <c r="O21" s="51">
        <v>522.67999999999995</v>
      </c>
      <c r="P21" s="51">
        <v>0.20292995950175199</v>
      </c>
    </row>
    <row r="22" spans="1:16" x14ac:dyDescent="0.3">
      <c r="A22" s="30" t="s">
        <v>443</v>
      </c>
      <c r="B22" s="31" t="s">
        <v>194</v>
      </c>
      <c r="C22" s="31" t="s">
        <v>458</v>
      </c>
      <c r="D22" s="31" t="s">
        <v>459</v>
      </c>
      <c r="E22" s="31">
        <v>32369</v>
      </c>
      <c r="F22" s="31">
        <v>33520</v>
      </c>
      <c r="G22" s="31">
        <v>1151</v>
      </c>
      <c r="H22" s="32">
        <v>3.4337708799999998E-2</v>
      </c>
      <c r="J22" s="51" t="s">
        <v>419</v>
      </c>
      <c r="K22" s="51" t="s">
        <v>418</v>
      </c>
      <c r="L22" s="51" t="s">
        <v>122</v>
      </c>
      <c r="M22" s="51">
        <v>43.29</v>
      </c>
      <c r="N22" s="51">
        <v>41.651000000000003</v>
      </c>
      <c r="O22" s="51">
        <v>1.64</v>
      </c>
      <c r="P22" s="51">
        <v>3.7884037884037901E-2</v>
      </c>
    </row>
    <row r="23" spans="1:16" x14ac:dyDescent="0.3">
      <c r="A23" s="30" t="s">
        <v>443</v>
      </c>
      <c r="B23" s="31" t="s">
        <v>195</v>
      </c>
      <c r="C23" s="31" t="s">
        <v>460</v>
      </c>
      <c r="D23" s="31" t="s">
        <v>461</v>
      </c>
      <c r="E23" s="31">
        <v>43461</v>
      </c>
      <c r="F23" s="31">
        <v>51200</v>
      </c>
      <c r="G23" s="31">
        <v>7739</v>
      </c>
      <c r="H23" s="32">
        <v>0.15115234380000001</v>
      </c>
      <c r="J23" s="51" t="s">
        <v>421</v>
      </c>
      <c r="K23" s="51" t="s">
        <v>418</v>
      </c>
      <c r="L23" s="51" t="s">
        <v>126</v>
      </c>
      <c r="M23" s="51">
        <v>62.51</v>
      </c>
      <c r="N23" s="51">
        <v>59.756</v>
      </c>
      <c r="O23" s="51">
        <v>2.75</v>
      </c>
      <c r="P23" s="51">
        <v>4.3992961126219803E-2</v>
      </c>
    </row>
    <row r="24" spans="1:16" x14ac:dyDescent="0.3">
      <c r="A24" s="30" t="s">
        <v>443</v>
      </c>
      <c r="B24" s="31" t="s">
        <v>31</v>
      </c>
      <c r="C24" s="31" t="s">
        <v>462</v>
      </c>
      <c r="D24" s="31" t="s">
        <v>463</v>
      </c>
      <c r="E24" s="31">
        <v>28976</v>
      </c>
      <c r="F24" s="31">
        <v>33370</v>
      </c>
      <c r="G24" s="31">
        <v>4394</v>
      </c>
      <c r="H24" s="32">
        <v>0.13167515730000001</v>
      </c>
      <c r="J24" s="51" t="s">
        <v>423</v>
      </c>
      <c r="K24" s="51" t="s">
        <v>418</v>
      </c>
      <c r="L24" s="51" t="s">
        <v>127</v>
      </c>
      <c r="M24" s="51">
        <v>63.34</v>
      </c>
      <c r="N24" s="51">
        <v>60.246000000000002</v>
      </c>
      <c r="O24" s="51">
        <v>3.09</v>
      </c>
      <c r="P24" s="51">
        <v>4.8784338490685197E-2</v>
      </c>
    </row>
    <row r="25" spans="1:16" x14ac:dyDescent="0.3">
      <c r="A25" s="30" t="s">
        <v>443</v>
      </c>
      <c r="B25" s="31" t="s">
        <v>46</v>
      </c>
      <c r="C25" s="31" t="s">
        <v>464</v>
      </c>
      <c r="D25" s="31" t="s">
        <v>465</v>
      </c>
      <c r="E25" s="31">
        <v>10963</v>
      </c>
      <c r="F25" s="31">
        <v>26000</v>
      </c>
      <c r="G25" s="31">
        <v>15037</v>
      </c>
      <c r="H25" s="32">
        <v>0.57834615379999998</v>
      </c>
      <c r="J25" s="51" t="s">
        <v>425</v>
      </c>
      <c r="K25" s="51" t="s">
        <v>418</v>
      </c>
      <c r="L25" s="51" t="s">
        <v>129</v>
      </c>
      <c r="M25" s="51">
        <v>85</v>
      </c>
      <c r="N25" s="51">
        <v>81.849999999999994</v>
      </c>
      <c r="O25" s="51">
        <v>3.15</v>
      </c>
      <c r="P25" s="51">
        <v>3.7058823529411797E-2</v>
      </c>
    </row>
    <row r="26" spans="1:16" x14ac:dyDescent="0.3">
      <c r="A26" s="30" t="s">
        <v>443</v>
      </c>
      <c r="B26" s="31" t="s">
        <v>92</v>
      </c>
      <c r="C26" s="31" t="s">
        <v>466</v>
      </c>
      <c r="D26" s="31" t="s">
        <v>467</v>
      </c>
      <c r="E26" s="31">
        <v>40310</v>
      </c>
      <c r="F26" s="31">
        <v>52940</v>
      </c>
      <c r="G26" s="31">
        <v>12630</v>
      </c>
      <c r="H26" s="32">
        <v>0.23857196829999999</v>
      </c>
      <c r="J26" s="51" t="s">
        <v>427</v>
      </c>
      <c r="K26" s="51" t="s">
        <v>418</v>
      </c>
      <c r="L26" s="51" t="s">
        <v>130</v>
      </c>
      <c r="M26" s="51">
        <v>49.78</v>
      </c>
      <c r="N26" s="51">
        <v>46.51</v>
      </c>
      <c r="O26" s="51">
        <v>3.27</v>
      </c>
      <c r="P26" s="51">
        <v>6.5689031739654499E-2</v>
      </c>
    </row>
    <row r="27" spans="1:16" x14ac:dyDescent="0.3">
      <c r="A27" s="30" t="s">
        <v>443</v>
      </c>
      <c r="B27" s="31" t="s">
        <v>254</v>
      </c>
      <c r="C27" s="31" t="s">
        <v>468</v>
      </c>
      <c r="D27" s="31" t="s">
        <v>469</v>
      </c>
      <c r="E27" s="31">
        <v>39757</v>
      </c>
      <c r="F27" s="31">
        <v>40740</v>
      </c>
      <c r="G27" s="31">
        <v>983</v>
      </c>
      <c r="H27" s="32">
        <v>2.41286205E-2</v>
      </c>
      <c r="J27" s="51" t="s">
        <v>429</v>
      </c>
      <c r="K27" s="51" t="s">
        <v>418</v>
      </c>
      <c r="L27" s="51" t="s">
        <v>38</v>
      </c>
      <c r="M27" s="51">
        <v>240.62</v>
      </c>
      <c r="N27" s="51">
        <v>224.41900000000001</v>
      </c>
      <c r="O27" s="51">
        <v>16.2</v>
      </c>
      <c r="P27" s="51">
        <v>6.7326074308037595E-2</v>
      </c>
    </row>
    <row r="28" spans="1:16" x14ac:dyDescent="0.3">
      <c r="A28" s="30" t="s">
        <v>443</v>
      </c>
      <c r="B28" s="31" t="s">
        <v>255</v>
      </c>
      <c r="C28" s="31" t="s">
        <v>470</v>
      </c>
      <c r="D28" s="31" t="s">
        <v>471</v>
      </c>
      <c r="E28" s="31">
        <v>47048</v>
      </c>
      <c r="F28" s="31">
        <v>49360</v>
      </c>
      <c r="G28" s="31">
        <v>2312</v>
      </c>
      <c r="H28" s="32">
        <v>4.6839546199999998E-2</v>
      </c>
      <c r="J28" s="51" t="s">
        <v>431</v>
      </c>
      <c r="K28" s="51" t="s">
        <v>418</v>
      </c>
      <c r="L28" s="51" t="s">
        <v>75</v>
      </c>
      <c r="M28" s="51">
        <v>150</v>
      </c>
      <c r="N28" s="51">
        <v>121.03</v>
      </c>
      <c r="O28" s="51">
        <v>28.97</v>
      </c>
      <c r="P28" s="51">
        <v>0.19313333333333299</v>
      </c>
    </row>
    <row r="29" spans="1:16" x14ac:dyDescent="0.3">
      <c r="A29" s="30" t="s">
        <v>443</v>
      </c>
      <c r="B29" s="31" t="s">
        <v>256</v>
      </c>
      <c r="C29" s="31" t="s">
        <v>472</v>
      </c>
      <c r="D29" s="31" t="s">
        <v>473</v>
      </c>
      <c r="E29" s="31">
        <v>33290</v>
      </c>
      <c r="F29" s="31">
        <v>37670</v>
      </c>
      <c r="G29" s="31">
        <v>4380</v>
      </c>
      <c r="H29" s="32">
        <v>0.1162728962</v>
      </c>
      <c r="J29" s="51" t="s">
        <v>433</v>
      </c>
      <c r="K29" s="51" t="s">
        <v>418</v>
      </c>
      <c r="L29" s="51" t="s">
        <v>344</v>
      </c>
      <c r="M29" s="51">
        <v>128.05000000000001</v>
      </c>
      <c r="N29" s="51">
        <v>111.786</v>
      </c>
      <c r="O29" s="51">
        <v>16.260000000000002</v>
      </c>
      <c r="P29" s="51">
        <v>0.126981647793831</v>
      </c>
    </row>
    <row r="30" spans="1:16" x14ac:dyDescent="0.3">
      <c r="A30" s="30" t="s">
        <v>443</v>
      </c>
      <c r="B30" s="31" t="s">
        <v>257</v>
      </c>
      <c r="C30" s="31" t="s">
        <v>474</v>
      </c>
      <c r="D30" s="31" t="s">
        <v>475</v>
      </c>
      <c r="E30" s="31">
        <v>35721</v>
      </c>
      <c r="F30" s="31">
        <v>36690</v>
      </c>
      <c r="G30" s="31">
        <v>969</v>
      </c>
      <c r="H30" s="32">
        <v>2.6410466099999998E-2</v>
      </c>
      <c r="J30" s="51" t="s">
        <v>435</v>
      </c>
      <c r="K30" s="51" t="s">
        <v>418</v>
      </c>
      <c r="L30" s="51" t="s">
        <v>345</v>
      </c>
      <c r="M30" s="51">
        <v>96.26</v>
      </c>
      <c r="N30" s="51">
        <v>92.54</v>
      </c>
      <c r="O30" s="51">
        <v>3.72</v>
      </c>
      <c r="P30" s="51">
        <v>3.8645335549553302E-2</v>
      </c>
    </row>
    <row r="31" spans="1:16" x14ac:dyDescent="0.3">
      <c r="A31" s="30" t="s">
        <v>443</v>
      </c>
      <c r="B31" s="31" t="s">
        <v>258</v>
      </c>
      <c r="C31" s="31" t="s">
        <v>476</v>
      </c>
      <c r="D31" s="31" t="s">
        <v>477</v>
      </c>
      <c r="E31" s="31">
        <v>55328</v>
      </c>
      <c r="F31" s="31">
        <v>63290</v>
      </c>
      <c r="G31" s="31">
        <v>7962</v>
      </c>
      <c r="H31" s="32">
        <v>0.12580186439999999</v>
      </c>
      <c r="J31" s="51" t="s">
        <v>437</v>
      </c>
      <c r="K31" s="51" t="s">
        <v>418</v>
      </c>
      <c r="L31" s="51" t="s">
        <v>346</v>
      </c>
      <c r="M31" s="51">
        <v>70.95</v>
      </c>
      <c r="N31" s="51">
        <v>69.180999999999997</v>
      </c>
      <c r="O31" s="51">
        <v>1.77</v>
      </c>
      <c r="P31" s="51">
        <v>2.49471458773784E-2</v>
      </c>
    </row>
    <row r="32" spans="1:16" x14ac:dyDescent="0.3">
      <c r="A32" s="30" t="s">
        <v>443</v>
      </c>
      <c r="B32" s="31" t="s">
        <v>259</v>
      </c>
      <c r="C32" s="31" t="s">
        <v>478</v>
      </c>
      <c r="D32" s="31" t="s">
        <v>479</v>
      </c>
      <c r="E32" s="31">
        <v>38638</v>
      </c>
      <c r="F32" s="31">
        <v>39990</v>
      </c>
      <c r="G32" s="31">
        <v>1352</v>
      </c>
      <c r="H32" s="32">
        <v>3.3808452099999997E-2</v>
      </c>
      <c r="J32" s="51" t="s">
        <v>439</v>
      </c>
      <c r="K32" s="51" t="s">
        <v>418</v>
      </c>
      <c r="L32" s="51" t="s">
        <v>347</v>
      </c>
      <c r="M32" s="51">
        <v>127.18</v>
      </c>
      <c r="N32" s="51">
        <v>121.325</v>
      </c>
      <c r="O32" s="51">
        <v>5.86</v>
      </c>
      <c r="P32" s="51">
        <v>4.6076427111180998E-2</v>
      </c>
    </row>
    <row r="33" spans="1:16" x14ac:dyDescent="0.3">
      <c r="A33" s="30" t="s">
        <v>443</v>
      </c>
      <c r="B33" s="31" t="s">
        <v>260</v>
      </c>
      <c r="C33" s="31" t="s">
        <v>480</v>
      </c>
      <c r="D33" s="31" t="s">
        <v>481</v>
      </c>
      <c r="E33" s="31">
        <v>55610</v>
      </c>
      <c r="F33" s="31">
        <v>61540</v>
      </c>
      <c r="G33" s="31">
        <v>5930</v>
      </c>
      <c r="H33" s="32">
        <v>9.6360090999999995E-2</v>
      </c>
      <c r="J33" s="51" t="s">
        <v>441</v>
      </c>
      <c r="K33" s="51" t="s">
        <v>418</v>
      </c>
      <c r="L33" s="51" t="s">
        <v>343</v>
      </c>
      <c r="M33" s="51">
        <v>92.98</v>
      </c>
      <c r="N33" s="51">
        <v>87.447000000000003</v>
      </c>
      <c r="O33" s="51">
        <v>5.53</v>
      </c>
      <c r="P33" s="51">
        <v>5.9475155947515602E-2</v>
      </c>
    </row>
    <row r="34" spans="1:16" x14ac:dyDescent="0.3">
      <c r="A34" s="30" t="s">
        <v>443</v>
      </c>
      <c r="B34" s="31" t="s">
        <v>77</v>
      </c>
      <c r="C34" s="31" t="s">
        <v>482</v>
      </c>
      <c r="D34" s="31" t="s">
        <v>483</v>
      </c>
      <c r="E34" s="31">
        <v>21605</v>
      </c>
      <c r="F34" s="31">
        <v>25880</v>
      </c>
      <c r="G34" s="31">
        <v>4275</v>
      </c>
      <c r="H34" s="32">
        <v>0.16518547140000001</v>
      </c>
      <c r="J34" s="51" t="s">
        <v>444</v>
      </c>
      <c r="K34" s="51" t="s">
        <v>443</v>
      </c>
      <c r="L34" s="51" t="s">
        <v>132</v>
      </c>
      <c r="M34" s="51">
        <v>55.81</v>
      </c>
      <c r="N34" s="51">
        <v>54.744</v>
      </c>
      <c r="O34" s="51">
        <v>1.07</v>
      </c>
      <c r="P34" s="51">
        <v>1.91721913635549E-2</v>
      </c>
    </row>
    <row r="35" spans="1:16" x14ac:dyDescent="0.3">
      <c r="A35" s="30" t="s">
        <v>443</v>
      </c>
      <c r="B35" s="31" t="s">
        <v>261</v>
      </c>
      <c r="C35" s="31" t="s">
        <v>484</v>
      </c>
      <c r="D35" s="31" t="s">
        <v>485</v>
      </c>
      <c r="E35" s="31">
        <v>30568</v>
      </c>
      <c r="F35" s="31">
        <v>31590</v>
      </c>
      <c r="G35" s="31">
        <v>1022</v>
      </c>
      <c r="H35" s="32">
        <v>3.2352010100000002E-2</v>
      </c>
      <c r="J35" s="51" t="s">
        <v>446</v>
      </c>
      <c r="K35" s="51" t="s">
        <v>443</v>
      </c>
      <c r="L35" s="51" t="s">
        <v>133</v>
      </c>
      <c r="M35" s="51">
        <v>91.78</v>
      </c>
      <c r="N35" s="51">
        <v>87.897000000000006</v>
      </c>
      <c r="O35" s="51">
        <v>3.88</v>
      </c>
      <c r="P35" s="51">
        <v>4.2275005447810002E-2</v>
      </c>
    </row>
    <row r="36" spans="1:16" x14ac:dyDescent="0.3">
      <c r="A36" s="30" t="s">
        <v>443</v>
      </c>
      <c r="B36" s="31" t="s">
        <v>262</v>
      </c>
      <c r="C36" s="31" t="s">
        <v>486</v>
      </c>
      <c r="D36" s="31" t="s">
        <v>487</v>
      </c>
      <c r="E36" s="31">
        <v>46754</v>
      </c>
      <c r="F36" s="31">
        <v>48810</v>
      </c>
      <c r="G36" s="31">
        <v>2056</v>
      </c>
      <c r="H36" s="32">
        <v>4.2122515899999997E-2</v>
      </c>
      <c r="J36" s="51" t="s">
        <v>448</v>
      </c>
      <c r="K36" s="51" t="s">
        <v>443</v>
      </c>
      <c r="L36" s="51" t="s">
        <v>135</v>
      </c>
      <c r="M36" s="51">
        <v>60.57</v>
      </c>
      <c r="N36" s="51">
        <v>58.201999999999998</v>
      </c>
      <c r="O36" s="51">
        <v>2.37</v>
      </c>
      <c r="P36" s="51">
        <v>3.9128281327389797E-2</v>
      </c>
    </row>
    <row r="37" spans="1:16" x14ac:dyDescent="0.3">
      <c r="A37" s="30" t="s">
        <v>443</v>
      </c>
      <c r="B37" s="31" t="s">
        <v>263</v>
      </c>
      <c r="C37" s="31" t="s">
        <v>488</v>
      </c>
      <c r="D37" s="31" t="s">
        <v>489</v>
      </c>
      <c r="E37" s="31">
        <v>42856</v>
      </c>
      <c r="F37" s="31">
        <v>48690</v>
      </c>
      <c r="G37" s="31">
        <v>5834</v>
      </c>
      <c r="H37" s="32">
        <v>0.1198192647</v>
      </c>
      <c r="J37" s="51" t="s">
        <v>450</v>
      </c>
      <c r="K37" s="51" t="s">
        <v>443</v>
      </c>
      <c r="L37" s="51" t="s">
        <v>137</v>
      </c>
      <c r="M37" s="51">
        <v>70.989999999999995</v>
      </c>
      <c r="N37" s="51">
        <v>62.762999999999998</v>
      </c>
      <c r="O37" s="51">
        <v>8.23</v>
      </c>
      <c r="P37" s="51">
        <v>0.115931821383293</v>
      </c>
    </row>
    <row r="38" spans="1:16" x14ac:dyDescent="0.3">
      <c r="A38" s="30" t="s">
        <v>443</v>
      </c>
      <c r="B38" s="31" t="s">
        <v>264</v>
      </c>
      <c r="C38" s="31" t="s">
        <v>490</v>
      </c>
      <c r="D38" s="31" t="s">
        <v>491</v>
      </c>
      <c r="E38" s="31">
        <v>45805</v>
      </c>
      <c r="F38" s="31">
        <v>51380</v>
      </c>
      <c r="G38" s="31">
        <v>5575</v>
      </c>
      <c r="H38" s="32">
        <v>0.10850525499999999</v>
      </c>
      <c r="J38" s="51" t="s">
        <v>452</v>
      </c>
      <c r="K38" s="51" t="s">
        <v>443</v>
      </c>
      <c r="L38" s="51" t="s">
        <v>29</v>
      </c>
      <c r="M38" s="51">
        <v>170.08</v>
      </c>
      <c r="N38" s="51">
        <v>149.51300000000001</v>
      </c>
      <c r="O38" s="51">
        <v>20.57</v>
      </c>
      <c r="P38" s="51">
        <v>0.120943085606773</v>
      </c>
    </row>
    <row r="39" spans="1:16" x14ac:dyDescent="0.3">
      <c r="A39" s="30" t="s">
        <v>443</v>
      </c>
      <c r="B39" s="31" t="s">
        <v>324</v>
      </c>
      <c r="C39" s="31" t="s">
        <v>492</v>
      </c>
      <c r="D39" s="31" t="s">
        <v>493</v>
      </c>
      <c r="E39" s="31">
        <v>116480</v>
      </c>
      <c r="F39" s="31">
        <v>123630</v>
      </c>
      <c r="G39" s="31">
        <v>7150</v>
      </c>
      <c r="H39" s="32">
        <v>5.7833859100000003E-2</v>
      </c>
      <c r="J39" s="51" t="s">
        <v>454</v>
      </c>
      <c r="K39" s="51" t="s">
        <v>443</v>
      </c>
      <c r="L39" s="51" t="s">
        <v>182</v>
      </c>
      <c r="M39" s="51">
        <v>152.66999999999999</v>
      </c>
      <c r="N39" s="51">
        <v>137.21</v>
      </c>
      <c r="O39" s="51">
        <v>15.46</v>
      </c>
      <c r="P39" s="51">
        <v>0.101264164537892</v>
      </c>
    </row>
    <row r="40" spans="1:16" x14ac:dyDescent="0.3">
      <c r="A40" s="30" t="s">
        <v>443</v>
      </c>
      <c r="B40" s="31" t="s">
        <v>325</v>
      </c>
      <c r="C40" s="31" t="s">
        <v>494</v>
      </c>
      <c r="D40" s="31" t="s">
        <v>495</v>
      </c>
      <c r="E40" s="31">
        <v>79170</v>
      </c>
      <c r="F40" s="31">
        <v>82850</v>
      </c>
      <c r="G40" s="31">
        <v>3680</v>
      </c>
      <c r="H40" s="32">
        <v>4.44176222E-2</v>
      </c>
      <c r="J40" s="51" t="s">
        <v>456</v>
      </c>
      <c r="K40" s="51" t="s">
        <v>443</v>
      </c>
      <c r="L40" s="51" t="s">
        <v>23</v>
      </c>
      <c r="M40" s="51">
        <v>46.51</v>
      </c>
      <c r="N40" s="51">
        <v>38.11</v>
      </c>
      <c r="O40" s="51">
        <v>8.4</v>
      </c>
      <c r="P40" s="51">
        <v>0.18060632122124301</v>
      </c>
    </row>
    <row r="41" spans="1:16" x14ac:dyDescent="0.3">
      <c r="A41" s="30" t="s">
        <v>443</v>
      </c>
      <c r="B41" s="31" t="s">
        <v>326</v>
      </c>
      <c r="C41" s="31" t="s">
        <v>496</v>
      </c>
      <c r="D41" s="31" t="s">
        <v>497</v>
      </c>
      <c r="E41" s="31">
        <v>183429</v>
      </c>
      <c r="F41" s="31">
        <v>224540</v>
      </c>
      <c r="G41" s="31">
        <v>41111</v>
      </c>
      <c r="H41" s="32">
        <v>0.18308987260000001</v>
      </c>
      <c r="J41" s="51" t="s">
        <v>458</v>
      </c>
      <c r="K41" s="51" t="s">
        <v>443</v>
      </c>
      <c r="L41" s="51" t="s">
        <v>194</v>
      </c>
      <c r="M41" s="51">
        <v>33.520000000000003</v>
      </c>
      <c r="N41" s="51">
        <v>32.281999999999996</v>
      </c>
      <c r="O41" s="51">
        <v>1.24</v>
      </c>
      <c r="P41" s="51">
        <v>3.6992840095465399E-2</v>
      </c>
    </row>
    <row r="42" spans="1:16" x14ac:dyDescent="0.3">
      <c r="A42" s="30" t="s">
        <v>443</v>
      </c>
      <c r="B42" s="31" t="s">
        <v>327</v>
      </c>
      <c r="C42" s="31" t="s">
        <v>498</v>
      </c>
      <c r="D42" s="31" t="s">
        <v>499</v>
      </c>
      <c r="E42" s="31">
        <v>91429</v>
      </c>
      <c r="F42" s="31">
        <v>95480</v>
      </c>
      <c r="G42" s="31">
        <v>4051</v>
      </c>
      <c r="H42" s="32">
        <v>4.2427733600000003E-2</v>
      </c>
      <c r="J42" s="51" t="s">
        <v>460</v>
      </c>
      <c r="K42" s="51" t="s">
        <v>443</v>
      </c>
      <c r="L42" s="51" t="s">
        <v>195</v>
      </c>
      <c r="M42" s="51">
        <v>51.2</v>
      </c>
      <c r="N42" s="51">
        <v>43.338000000000001</v>
      </c>
      <c r="O42" s="51">
        <v>7.86</v>
      </c>
      <c r="P42" s="51">
        <v>0.15351562499999999</v>
      </c>
    </row>
    <row r="43" spans="1:16" x14ac:dyDescent="0.3">
      <c r="A43" s="30" t="s">
        <v>443</v>
      </c>
      <c r="B43" s="31" t="s">
        <v>328</v>
      </c>
      <c r="C43" s="31" t="s">
        <v>500</v>
      </c>
      <c r="D43" s="31" t="s">
        <v>501</v>
      </c>
      <c r="E43" s="31">
        <v>89072</v>
      </c>
      <c r="F43" s="31">
        <v>92710</v>
      </c>
      <c r="G43" s="31">
        <v>3638</v>
      </c>
      <c r="H43" s="32">
        <v>3.9240642899999997E-2</v>
      </c>
      <c r="J43" s="51" t="s">
        <v>462</v>
      </c>
      <c r="K43" s="51" t="s">
        <v>443</v>
      </c>
      <c r="L43" s="51" t="s">
        <v>31</v>
      </c>
      <c r="M43" s="51">
        <v>33.369999999999997</v>
      </c>
      <c r="N43" s="51">
        <v>28.888999999999999</v>
      </c>
      <c r="O43" s="51">
        <v>4.4800000000000004</v>
      </c>
      <c r="P43" s="51">
        <v>0.13425232244530999</v>
      </c>
    </row>
    <row r="44" spans="1:16" x14ac:dyDescent="0.3">
      <c r="A44" s="30" t="s">
        <v>443</v>
      </c>
      <c r="B44" s="31" t="s">
        <v>329</v>
      </c>
      <c r="C44" s="31" t="s">
        <v>502</v>
      </c>
      <c r="D44" s="31" t="s">
        <v>503</v>
      </c>
      <c r="E44" s="31">
        <v>96471</v>
      </c>
      <c r="F44" s="31">
        <v>113010</v>
      </c>
      <c r="G44" s="31">
        <v>16539</v>
      </c>
      <c r="H44" s="32">
        <v>0.1463498805</v>
      </c>
      <c r="J44" s="51" t="s">
        <v>464</v>
      </c>
      <c r="K44" s="51" t="s">
        <v>443</v>
      </c>
      <c r="L44" s="51" t="s">
        <v>46</v>
      </c>
      <c r="M44" s="51">
        <v>26</v>
      </c>
      <c r="N44" s="51">
        <v>10.932</v>
      </c>
      <c r="O44" s="51">
        <v>15.07</v>
      </c>
      <c r="P44" s="51">
        <v>0.57961538461538498</v>
      </c>
    </row>
    <row r="45" spans="1:16" x14ac:dyDescent="0.3">
      <c r="A45" s="30" t="s">
        <v>443</v>
      </c>
      <c r="B45" s="31" t="s">
        <v>330</v>
      </c>
      <c r="C45" s="31" t="s">
        <v>504</v>
      </c>
      <c r="D45" s="31" t="s">
        <v>505</v>
      </c>
      <c r="E45" s="31">
        <v>119525</v>
      </c>
      <c r="F45" s="31">
        <v>127460</v>
      </c>
      <c r="G45" s="31">
        <v>7935</v>
      </c>
      <c r="H45" s="32">
        <v>6.2254825E-2</v>
      </c>
      <c r="J45" s="51" t="s">
        <v>466</v>
      </c>
      <c r="K45" s="51" t="s">
        <v>443</v>
      </c>
      <c r="L45" s="51" t="s">
        <v>92</v>
      </c>
      <c r="M45" s="51">
        <v>52.95</v>
      </c>
      <c r="N45" s="51">
        <v>40.189</v>
      </c>
      <c r="O45" s="51">
        <v>12.76</v>
      </c>
      <c r="P45" s="51">
        <v>0.24098205854579799</v>
      </c>
    </row>
    <row r="46" spans="1:16" x14ac:dyDescent="0.3">
      <c r="A46" s="30" t="s">
        <v>443</v>
      </c>
      <c r="B46" s="31" t="s">
        <v>331</v>
      </c>
      <c r="C46" s="31" t="s">
        <v>506</v>
      </c>
      <c r="D46" s="31" t="s">
        <v>507</v>
      </c>
      <c r="E46" s="31">
        <v>97487</v>
      </c>
      <c r="F46" s="31">
        <v>101290</v>
      </c>
      <c r="G46" s="31">
        <v>3803</v>
      </c>
      <c r="H46" s="32">
        <v>3.7545661000000001E-2</v>
      </c>
      <c r="J46" s="51" t="s">
        <v>468</v>
      </c>
      <c r="K46" s="51" t="s">
        <v>443</v>
      </c>
      <c r="L46" s="51" t="s">
        <v>254</v>
      </c>
      <c r="M46" s="51">
        <v>40.74</v>
      </c>
      <c r="N46" s="51">
        <v>39.631</v>
      </c>
      <c r="O46" s="51">
        <v>1.1100000000000001</v>
      </c>
      <c r="P46" s="51">
        <v>2.7245949926362301E-2</v>
      </c>
    </row>
    <row r="47" spans="1:16" x14ac:dyDescent="0.3">
      <c r="A47" s="30" t="s">
        <v>443</v>
      </c>
      <c r="B47" s="31" t="s">
        <v>332</v>
      </c>
      <c r="C47" s="31" t="s">
        <v>508</v>
      </c>
      <c r="D47" s="31" t="s">
        <v>509</v>
      </c>
      <c r="E47" s="31">
        <v>91708</v>
      </c>
      <c r="F47" s="31">
        <v>97940</v>
      </c>
      <c r="G47" s="31">
        <v>6232</v>
      </c>
      <c r="H47" s="32">
        <v>6.3630794399999996E-2</v>
      </c>
      <c r="J47" s="51" t="s">
        <v>470</v>
      </c>
      <c r="K47" s="51" t="s">
        <v>443</v>
      </c>
      <c r="L47" s="51" t="s">
        <v>255</v>
      </c>
      <c r="M47" s="51">
        <v>49.36</v>
      </c>
      <c r="N47" s="51">
        <v>46.96</v>
      </c>
      <c r="O47" s="51">
        <v>2.4</v>
      </c>
      <c r="P47" s="51">
        <v>4.8622366288492702E-2</v>
      </c>
    </row>
    <row r="48" spans="1:16" x14ac:dyDescent="0.3">
      <c r="A48" s="30" t="s">
        <v>443</v>
      </c>
      <c r="B48" s="31" t="s">
        <v>333</v>
      </c>
      <c r="C48" s="31" t="s">
        <v>510</v>
      </c>
      <c r="D48" s="31" t="s">
        <v>511</v>
      </c>
      <c r="E48" s="31">
        <v>137369</v>
      </c>
      <c r="F48" s="31">
        <v>142300</v>
      </c>
      <c r="G48" s="31">
        <v>4931</v>
      </c>
      <c r="H48" s="32">
        <v>3.4652143400000002E-2</v>
      </c>
      <c r="J48" s="51" t="s">
        <v>472</v>
      </c>
      <c r="K48" s="51" t="s">
        <v>443</v>
      </c>
      <c r="L48" s="51" t="s">
        <v>256</v>
      </c>
      <c r="M48" s="51">
        <v>37.67</v>
      </c>
      <c r="N48" s="51">
        <v>33.204999999999998</v>
      </c>
      <c r="O48" s="51">
        <v>4.47</v>
      </c>
      <c r="P48" s="51">
        <v>0.118662065303955</v>
      </c>
    </row>
    <row r="49" spans="1:16" x14ac:dyDescent="0.3">
      <c r="A49" s="30" t="s">
        <v>443</v>
      </c>
      <c r="B49" s="31" t="s">
        <v>334</v>
      </c>
      <c r="C49" s="31" t="s">
        <v>512</v>
      </c>
      <c r="D49" s="31" t="s">
        <v>513</v>
      </c>
      <c r="E49" s="31">
        <v>64164</v>
      </c>
      <c r="F49" s="31">
        <v>66100</v>
      </c>
      <c r="G49" s="31">
        <v>1936</v>
      </c>
      <c r="H49" s="32">
        <v>2.9288956099999999E-2</v>
      </c>
      <c r="J49" s="51" t="s">
        <v>474</v>
      </c>
      <c r="K49" s="51" t="s">
        <v>443</v>
      </c>
      <c r="L49" s="51" t="s">
        <v>257</v>
      </c>
      <c r="M49" s="51">
        <v>36.69</v>
      </c>
      <c r="N49" s="51">
        <v>35.576999999999998</v>
      </c>
      <c r="O49" s="51">
        <v>1.1100000000000001</v>
      </c>
      <c r="P49" s="51">
        <v>3.02534750613246E-2</v>
      </c>
    </row>
    <row r="50" spans="1:16" x14ac:dyDescent="0.3">
      <c r="A50" s="30" t="s">
        <v>443</v>
      </c>
      <c r="B50" s="31" t="s">
        <v>335</v>
      </c>
      <c r="C50" s="31" t="s">
        <v>514</v>
      </c>
      <c r="D50" s="31" t="s">
        <v>515</v>
      </c>
      <c r="E50" s="31">
        <v>197898</v>
      </c>
      <c r="F50" s="31">
        <v>221590</v>
      </c>
      <c r="G50" s="31">
        <v>23692</v>
      </c>
      <c r="H50" s="32">
        <v>0.1069181822</v>
      </c>
      <c r="J50" s="51" t="s">
        <v>476</v>
      </c>
      <c r="K50" s="51" t="s">
        <v>443</v>
      </c>
      <c r="L50" s="51" t="s">
        <v>258</v>
      </c>
      <c r="M50" s="51">
        <v>63.29</v>
      </c>
      <c r="N50" s="51">
        <v>55.21</v>
      </c>
      <c r="O50" s="51">
        <v>8.08</v>
      </c>
      <c r="P50" s="51">
        <v>0.12766629799336399</v>
      </c>
    </row>
    <row r="51" spans="1:16" x14ac:dyDescent="0.3">
      <c r="A51" s="30" t="s">
        <v>443</v>
      </c>
      <c r="B51" s="31" t="s">
        <v>336</v>
      </c>
      <c r="C51" s="31" t="s">
        <v>516</v>
      </c>
      <c r="D51" s="31" t="s">
        <v>517</v>
      </c>
      <c r="E51" s="31">
        <v>79897</v>
      </c>
      <c r="F51" s="31">
        <v>81760</v>
      </c>
      <c r="G51" s="31">
        <v>1863</v>
      </c>
      <c r="H51" s="32">
        <v>2.2786203500000001E-2</v>
      </c>
      <c r="J51" s="51" t="s">
        <v>478</v>
      </c>
      <c r="K51" s="51" t="s">
        <v>443</v>
      </c>
      <c r="L51" s="51" t="s">
        <v>259</v>
      </c>
      <c r="M51" s="51">
        <v>39.99</v>
      </c>
      <c r="N51" s="51">
        <v>38.491</v>
      </c>
      <c r="O51" s="51">
        <v>1.5</v>
      </c>
      <c r="P51" s="51">
        <v>3.7509377344336098E-2</v>
      </c>
    </row>
    <row r="52" spans="1:16" x14ac:dyDescent="0.3">
      <c r="A52" s="30" t="s">
        <v>443</v>
      </c>
      <c r="B52" s="31" t="s">
        <v>337</v>
      </c>
      <c r="C52" s="31" t="s">
        <v>518</v>
      </c>
      <c r="D52" s="31" t="s">
        <v>519</v>
      </c>
      <c r="E52" s="31">
        <v>118640</v>
      </c>
      <c r="F52" s="31">
        <v>126490</v>
      </c>
      <c r="G52" s="31">
        <v>7850</v>
      </c>
      <c r="H52" s="32">
        <v>6.20602419E-2</v>
      </c>
      <c r="J52" s="51" t="s">
        <v>480</v>
      </c>
      <c r="K52" s="51" t="s">
        <v>443</v>
      </c>
      <c r="L52" s="51" t="s">
        <v>260</v>
      </c>
      <c r="M52" s="51">
        <v>61.54</v>
      </c>
      <c r="N52" s="51">
        <v>55.359000000000002</v>
      </c>
      <c r="O52" s="51">
        <v>6.18</v>
      </c>
      <c r="P52" s="51">
        <v>0.100422489437764</v>
      </c>
    </row>
    <row r="53" spans="1:16" x14ac:dyDescent="0.3">
      <c r="A53" s="30" t="s">
        <v>443</v>
      </c>
      <c r="B53" s="31" t="s">
        <v>338</v>
      </c>
      <c r="C53" s="31" t="s">
        <v>520</v>
      </c>
      <c r="D53" s="31" t="s">
        <v>521</v>
      </c>
      <c r="E53" s="31">
        <v>140444</v>
      </c>
      <c r="F53" s="31">
        <v>147430</v>
      </c>
      <c r="G53" s="31">
        <v>6986</v>
      </c>
      <c r="H53" s="32">
        <v>4.73851998E-2</v>
      </c>
      <c r="J53" s="51" t="s">
        <v>482</v>
      </c>
      <c r="K53" s="51" t="s">
        <v>443</v>
      </c>
      <c r="L53" s="51" t="s">
        <v>77</v>
      </c>
      <c r="M53" s="51">
        <v>25.88</v>
      </c>
      <c r="N53" s="51">
        <v>21.542000000000002</v>
      </c>
      <c r="O53" s="51">
        <v>4.34</v>
      </c>
      <c r="P53" s="51">
        <v>0.16769706336939699</v>
      </c>
    </row>
    <row r="54" spans="1:16" x14ac:dyDescent="0.3">
      <c r="A54" s="30" t="s">
        <v>522</v>
      </c>
      <c r="B54" s="31" t="s">
        <v>138</v>
      </c>
      <c r="C54" s="31" t="s">
        <v>523</v>
      </c>
      <c r="D54" s="31" t="s">
        <v>524</v>
      </c>
      <c r="E54" s="31">
        <v>113244</v>
      </c>
      <c r="F54" s="31">
        <v>119000</v>
      </c>
      <c r="G54" s="31">
        <v>5756</v>
      </c>
      <c r="H54" s="32">
        <v>4.8369747900000003E-2</v>
      </c>
      <c r="J54" s="51" t="s">
        <v>484</v>
      </c>
      <c r="K54" s="51" t="s">
        <v>443</v>
      </c>
      <c r="L54" s="51" t="s">
        <v>261</v>
      </c>
      <c r="M54" s="51">
        <v>31.59</v>
      </c>
      <c r="N54" s="51">
        <v>30.443000000000001</v>
      </c>
      <c r="O54" s="51">
        <v>1.1499999999999999</v>
      </c>
      <c r="P54" s="51">
        <v>3.64039252928142E-2</v>
      </c>
    </row>
    <row r="55" spans="1:16" x14ac:dyDescent="0.3">
      <c r="A55" s="30" t="s">
        <v>522</v>
      </c>
      <c r="B55" s="31" t="s">
        <v>43</v>
      </c>
      <c r="C55" s="31" t="s">
        <v>525</v>
      </c>
      <c r="D55" s="31" t="s">
        <v>526</v>
      </c>
      <c r="E55" s="31">
        <v>130441</v>
      </c>
      <c r="F55" s="31">
        <v>153150</v>
      </c>
      <c r="G55" s="31">
        <v>22709</v>
      </c>
      <c r="H55" s="32">
        <v>0.14827946459999999</v>
      </c>
      <c r="J55" s="51" t="s">
        <v>486</v>
      </c>
      <c r="K55" s="51" t="s">
        <v>443</v>
      </c>
      <c r="L55" s="51" t="s">
        <v>262</v>
      </c>
      <c r="M55" s="51">
        <v>48.81</v>
      </c>
      <c r="N55" s="51">
        <v>46.643000000000001</v>
      </c>
      <c r="O55" s="51">
        <v>2.17</v>
      </c>
      <c r="P55" s="51">
        <v>4.4458102847777098E-2</v>
      </c>
    </row>
    <row r="56" spans="1:16" x14ac:dyDescent="0.3">
      <c r="A56" s="30" t="s">
        <v>522</v>
      </c>
      <c r="B56" s="31" t="s">
        <v>141</v>
      </c>
      <c r="C56" s="31" t="s">
        <v>527</v>
      </c>
      <c r="D56" s="31" t="s">
        <v>528</v>
      </c>
      <c r="E56" s="31">
        <v>69361</v>
      </c>
      <c r="F56" s="31">
        <v>72690</v>
      </c>
      <c r="G56" s="31">
        <v>3329</v>
      </c>
      <c r="H56" s="32">
        <v>4.57972211E-2</v>
      </c>
      <c r="J56" s="51" t="s">
        <v>488</v>
      </c>
      <c r="K56" s="51" t="s">
        <v>443</v>
      </c>
      <c r="L56" s="51" t="s">
        <v>263</v>
      </c>
      <c r="M56" s="51">
        <v>48.69</v>
      </c>
      <c r="N56" s="51">
        <v>42.753</v>
      </c>
      <c r="O56" s="51">
        <v>5.94</v>
      </c>
      <c r="P56" s="51">
        <v>0.121996303142329</v>
      </c>
    </row>
    <row r="57" spans="1:16" x14ac:dyDescent="0.3">
      <c r="A57" s="30" t="s">
        <v>522</v>
      </c>
      <c r="B57" s="31" t="s">
        <v>70</v>
      </c>
      <c r="C57" s="31" t="s">
        <v>529</v>
      </c>
      <c r="D57" s="31" t="s">
        <v>530</v>
      </c>
      <c r="E57" s="31">
        <v>66914</v>
      </c>
      <c r="F57" s="31">
        <v>74680</v>
      </c>
      <c r="G57" s="31">
        <v>7766</v>
      </c>
      <c r="H57" s="32">
        <v>0.1039903589</v>
      </c>
      <c r="J57" s="51" t="s">
        <v>490</v>
      </c>
      <c r="K57" s="51" t="s">
        <v>443</v>
      </c>
      <c r="L57" s="51" t="s">
        <v>264</v>
      </c>
      <c r="M57" s="51">
        <v>51.38</v>
      </c>
      <c r="N57" s="51">
        <v>45.725000000000001</v>
      </c>
      <c r="O57" s="51">
        <v>5.66</v>
      </c>
      <c r="P57" s="51">
        <v>0.11015959517321899</v>
      </c>
    </row>
    <row r="58" spans="1:16" x14ac:dyDescent="0.3">
      <c r="A58" s="30" t="s">
        <v>522</v>
      </c>
      <c r="B58" s="31" t="s">
        <v>143</v>
      </c>
      <c r="C58" s="31" t="s">
        <v>531</v>
      </c>
      <c r="D58" s="31" t="s">
        <v>532</v>
      </c>
      <c r="E58" s="31">
        <v>79293</v>
      </c>
      <c r="F58" s="31">
        <v>87510</v>
      </c>
      <c r="G58" s="31">
        <v>8217</v>
      </c>
      <c r="H58" s="32">
        <v>9.3897840199999999E-2</v>
      </c>
      <c r="J58" s="51" t="s">
        <v>492</v>
      </c>
      <c r="K58" s="51" t="s">
        <v>443</v>
      </c>
      <c r="L58" s="51" t="s">
        <v>324</v>
      </c>
      <c r="M58" s="51">
        <v>123.63</v>
      </c>
      <c r="N58" s="51">
        <v>116.167</v>
      </c>
      <c r="O58" s="51">
        <v>7.46</v>
      </c>
      <c r="P58" s="51">
        <v>6.0341341098438903E-2</v>
      </c>
    </row>
    <row r="59" spans="1:16" x14ac:dyDescent="0.3">
      <c r="A59" s="30" t="s">
        <v>522</v>
      </c>
      <c r="B59" s="31" t="s">
        <v>34</v>
      </c>
      <c r="C59" s="31" t="s">
        <v>533</v>
      </c>
      <c r="D59" s="31" t="s">
        <v>534</v>
      </c>
      <c r="E59" s="31">
        <v>21138</v>
      </c>
      <c r="F59" s="31">
        <v>27020</v>
      </c>
      <c r="G59" s="31">
        <v>5882</v>
      </c>
      <c r="H59" s="32">
        <v>0.21769059960000001</v>
      </c>
      <c r="J59" s="51" t="s">
        <v>494</v>
      </c>
      <c r="K59" s="51" t="s">
        <v>443</v>
      </c>
      <c r="L59" s="51" t="s">
        <v>325</v>
      </c>
      <c r="M59" s="51">
        <v>82.85</v>
      </c>
      <c r="N59" s="51">
        <v>79.001000000000005</v>
      </c>
      <c r="O59" s="51">
        <v>3.85</v>
      </c>
      <c r="P59" s="51">
        <v>4.6469523234761598E-2</v>
      </c>
    </row>
    <row r="60" spans="1:16" x14ac:dyDescent="0.3">
      <c r="A60" s="30" t="s">
        <v>522</v>
      </c>
      <c r="B60" s="31" t="s">
        <v>48</v>
      </c>
      <c r="C60" s="31" t="s">
        <v>535</v>
      </c>
      <c r="D60" s="31" t="s">
        <v>536</v>
      </c>
      <c r="E60" s="31">
        <v>25000</v>
      </c>
      <c r="F60" s="31">
        <v>40620</v>
      </c>
      <c r="G60" s="31">
        <v>15620</v>
      </c>
      <c r="H60" s="32">
        <v>0.38453963559999998</v>
      </c>
      <c r="J60" s="51" t="s">
        <v>496</v>
      </c>
      <c r="K60" s="51" t="s">
        <v>443</v>
      </c>
      <c r="L60" s="51" t="s">
        <v>326</v>
      </c>
      <c r="M60" s="51">
        <v>224.57</v>
      </c>
      <c r="N60" s="51">
        <v>182.67</v>
      </c>
      <c r="O60" s="51">
        <v>41.9</v>
      </c>
      <c r="P60" s="51">
        <v>0.18657879503050301</v>
      </c>
    </row>
    <row r="61" spans="1:16" x14ac:dyDescent="0.3">
      <c r="A61" s="30" t="s">
        <v>522</v>
      </c>
      <c r="B61" s="31" t="s">
        <v>51</v>
      </c>
      <c r="C61" s="31" t="s">
        <v>537</v>
      </c>
      <c r="D61" s="31" t="s">
        <v>538</v>
      </c>
      <c r="E61" s="31">
        <v>57566</v>
      </c>
      <c r="F61" s="31">
        <v>71040</v>
      </c>
      <c r="G61" s="31">
        <v>13474</v>
      </c>
      <c r="H61" s="32">
        <v>0.18966779280000001</v>
      </c>
      <c r="J61" s="51" t="s">
        <v>498</v>
      </c>
      <c r="K61" s="51" t="s">
        <v>443</v>
      </c>
      <c r="L61" s="51" t="s">
        <v>327</v>
      </c>
      <c r="M61" s="51">
        <v>95.49</v>
      </c>
      <c r="N61" s="51">
        <v>91.156999999999996</v>
      </c>
      <c r="O61" s="51">
        <v>4.33</v>
      </c>
      <c r="P61" s="51">
        <v>4.5345062310189498E-2</v>
      </c>
    </row>
    <row r="62" spans="1:16" x14ac:dyDescent="0.3">
      <c r="A62" s="30" t="s">
        <v>522</v>
      </c>
      <c r="B62" s="31" t="s">
        <v>78</v>
      </c>
      <c r="C62" s="31" t="s">
        <v>539</v>
      </c>
      <c r="D62" s="31" t="s">
        <v>540</v>
      </c>
      <c r="E62" s="31">
        <v>12788</v>
      </c>
      <c r="F62" s="31">
        <v>23060</v>
      </c>
      <c r="G62" s="31">
        <v>10272</v>
      </c>
      <c r="H62" s="32">
        <v>0.44544666090000001</v>
      </c>
      <c r="J62" s="51" t="s">
        <v>500</v>
      </c>
      <c r="K62" s="51" t="s">
        <v>443</v>
      </c>
      <c r="L62" s="51" t="s">
        <v>328</v>
      </c>
      <c r="M62" s="51">
        <v>92.71</v>
      </c>
      <c r="N62" s="51">
        <v>88.766999999999996</v>
      </c>
      <c r="O62" s="51">
        <v>3.94</v>
      </c>
      <c r="P62" s="51">
        <v>4.2498112393485103E-2</v>
      </c>
    </row>
    <row r="63" spans="1:16" x14ac:dyDescent="0.3">
      <c r="A63" s="30" t="s">
        <v>522</v>
      </c>
      <c r="B63" s="31" t="s">
        <v>82</v>
      </c>
      <c r="C63" s="31" t="s">
        <v>541</v>
      </c>
      <c r="D63" s="31" t="s">
        <v>542</v>
      </c>
      <c r="E63" s="31">
        <v>13917</v>
      </c>
      <c r="F63" s="31">
        <v>25200</v>
      </c>
      <c r="G63" s="31">
        <v>11283</v>
      </c>
      <c r="H63" s="32">
        <v>0.44773809520000002</v>
      </c>
      <c r="J63" s="51" t="s">
        <v>502</v>
      </c>
      <c r="K63" s="51" t="s">
        <v>443</v>
      </c>
      <c r="L63" s="51" t="s">
        <v>329</v>
      </c>
      <c r="M63" s="51">
        <v>113.02</v>
      </c>
      <c r="N63" s="51">
        <v>96.236000000000004</v>
      </c>
      <c r="O63" s="51">
        <v>16.78</v>
      </c>
      <c r="P63" s="51">
        <v>0.14846929746947399</v>
      </c>
    </row>
    <row r="64" spans="1:16" x14ac:dyDescent="0.3">
      <c r="A64" s="30" t="s">
        <v>522</v>
      </c>
      <c r="B64" s="31" t="s">
        <v>83</v>
      </c>
      <c r="C64" s="31" t="s">
        <v>543</v>
      </c>
      <c r="D64" s="31" t="s">
        <v>544</v>
      </c>
      <c r="E64" s="31">
        <v>47673</v>
      </c>
      <c r="F64" s="31">
        <v>56780</v>
      </c>
      <c r="G64" s="31">
        <v>9107</v>
      </c>
      <c r="H64" s="32">
        <v>0.16039098269999999</v>
      </c>
      <c r="J64" s="51" t="s">
        <v>504</v>
      </c>
      <c r="K64" s="51" t="s">
        <v>443</v>
      </c>
      <c r="L64" s="51" t="s">
        <v>330</v>
      </c>
      <c r="M64" s="51">
        <v>127.46</v>
      </c>
      <c r="N64" s="51">
        <v>119.19799999999999</v>
      </c>
      <c r="O64" s="51">
        <v>8.26</v>
      </c>
      <c r="P64" s="51">
        <v>6.4804644594382593E-2</v>
      </c>
    </row>
    <row r="65" spans="1:16" x14ac:dyDescent="0.3">
      <c r="A65" s="30" t="s">
        <v>522</v>
      </c>
      <c r="B65" s="31" t="s">
        <v>85</v>
      </c>
      <c r="C65" s="31" t="s">
        <v>545</v>
      </c>
      <c r="D65" s="31" t="s">
        <v>546</v>
      </c>
      <c r="E65" s="31">
        <v>28501</v>
      </c>
      <c r="F65" s="31">
        <v>37810</v>
      </c>
      <c r="G65" s="31">
        <v>9309</v>
      </c>
      <c r="H65" s="32">
        <v>0.2462047077</v>
      </c>
      <c r="J65" s="51" t="s">
        <v>506</v>
      </c>
      <c r="K65" s="51" t="s">
        <v>443</v>
      </c>
      <c r="L65" s="51" t="s">
        <v>331</v>
      </c>
      <c r="M65" s="51">
        <v>101.29</v>
      </c>
      <c r="N65" s="51">
        <v>97.215000000000003</v>
      </c>
      <c r="O65" s="51">
        <v>4.08</v>
      </c>
      <c r="P65" s="51">
        <v>4.0280383058544797E-2</v>
      </c>
    </row>
    <row r="66" spans="1:16" x14ac:dyDescent="0.3">
      <c r="A66" s="30" t="s">
        <v>522</v>
      </c>
      <c r="B66" s="31" t="s">
        <v>339</v>
      </c>
      <c r="C66" s="31" t="s">
        <v>547</v>
      </c>
      <c r="D66" s="31" t="s">
        <v>548</v>
      </c>
      <c r="E66" s="31">
        <v>104604</v>
      </c>
      <c r="F66" s="31">
        <v>108610</v>
      </c>
      <c r="G66" s="31">
        <v>4006</v>
      </c>
      <c r="H66" s="32">
        <v>3.6884264799999997E-2</v>
      </c>
      <c r="J66" s="51" t="s">
        <v>508</v>
      </c>
      <c r="K66" s="51" t="s">
        <v>443</v>
      </c>
      <c r="L66" s="51" t="s">
        <v>332</v>
      </c>
      <c r="M66" s="51">
        <v>97.94</v>
      </c>
      <c r="N66" s="51">
        <v>91.474999999999994</v>
      </c>
      <c r="O66" s="51">
        <v>6.47</v>
      </c>
      <c r="P66" s="51">
        <v>6.6060853583826795E-2</v>
      </c>
    </row>
    <row r="67" spans="1:16" x14ac:dyDescent="0.3">
      <c r="A67" s="30" t="s">
        <v>522</v>
      </c>
      <c r="B67" s="31" t="s">
        <v>340</v>
      </c>
      <c r="C67" s="31" t="s">
        <v>549</v>
      </c>
      <c r="D67" s="31" t="s">
        <v>550</v>
      </c>
      <c r="E67" s="31">
        <v>128941</v>
      </c>
      <c r="F67" s="31">
        <v>134300</v>
      </c>
      <c r="G67" s="31">
        <v>5359</v>
      </c>
      <c r="H67" s="32">
        <v>3.9903201800000003E-2</v>
      </c>
      <c r="J67" s="51" t="s">
        <v>510</v>
      </c>
      <c r="K67" s="51" t="s">
        <v>443</v>
      </c>
      <c r="L67" s="51" t="s">
        <v>333</v>
      </c>
      <c r="M67" s="51">
        <v>142.31</v>
      </c>
      <c r="N67" s="51">
        <v>137.06</v>
      </c>
      <c r="O67" s="51">
        <v>5.25</v>
      </c>
      <c r="P67" s="51">
        <v>3.6891293654697503E-2</v>
      </c>
    </row>
    <row r="68" spans="1:16" x14ac:dyDescent="0.3">
      <c r="A68" s="30" t="s">
        <v>522</v>
      </c>
      <c r="B68" s="31" t="s">
        <v>341</v>
      </c>
      <c r="C68" s="31" t="s">
        <v>551</v>
      </c>
      <c r="D68" s="31" t="s">
        <v>552</v>
      </c>
      <c r="E68" s="31">
        <v>112673</v>
      </c>
      <c r="F68" s="31">
        <v>116000</v>
      </c>
      <c r="G68" s="31">
        <v>3327</v>
      </c>
      <c r="H68" s="32">
        <v>2.8681034500000001E-2</v>
      </c>
      <c r="J68" s="51" t="s">
        <v>512</v>
      </c>
      <c r="K68" s="51" t="s">
        <v>443</v>
      </c>
      <c r="L68" s="51" t="s">
        <v>334</v>
      </c>
      <c r="M68" s="51">
        <v>66.099999999999994</v>
      </c>
      <c r="N68" s="51">
        <v>64.069999999999993</v>
      </c>
      <c r="O68" s="51">
        <v>2.0299999999999998</v>
      </c>
      <c r="P68" s="51">
        <v>3.0711043872919799E-2</v>
      </c>
    </row>
    <row r="69" spans="1:16" x14ac:dyDescent="0.3">
      <c r="A69" s="30" t="s">
        <v>522</v>
      </c>
      <c r="B69" s="31" t="s">
        <v>342</v>
      </c>
      <c r="C69" s="31" t="s">
        <v>553</v>
      </c>
      <c r="D69" s="31" t="s">
        <v>554</v>
      </c>
      <c r="E69" s="31">
        <v>222220</v>
      </c>
      <c r="F69" s="31">
        <v>243430</v>
      </c>
      <c r="G69" s="31">
        <v>21210</v>
      </c>
      <c r="H69" s="32">
        <v>8.7129770400000001E-2</v>
      </c>
      <c r="J69" s="51" t="s">
        <v>514</v>
      </c>
      <c r="K69" s="51" t="s">
        <v>443</v>
      </c>
      <c r="L69" s="51" t="s">
        <v>335</v>
      </c>
      <c r="M69" s="51">
        <v>221.59</v>
      </c>
      <c r="N69" s="51">
        <v>197.35300000000001</v>
      </c>
      <c r="O69" s="51">
        <v>24.24</v>
      </c>
      <c r="P69" s="51">
        <v>0.10939121801525301</v>
      </c>
    </row>
    <row r="70" spans="1:16" x14ac:dyDescent="0.3">
      <c r="A70" s="30" t="s">
        <v>522</v>
      </c>
      <c r="B70" s="31" t="s">
        <v>355</v>
      </c>
      <c r="C70" s="31" t="s">
        <v>555</v>
      </c>
      <c r="D70" s="31" t="s">
        <v>556</v>
      </c>
      <c r="E70" s="31">
        <v>199559</v>
      </c>
      <c r="F70" s="31">
        <v>213790</v>
      </c>
      <c r="G70" s="31">
        <v>14231</v>
      </c>
      <c r="H70" s="32">
        <v>6.6565321100000005E-2</v>
      </c>
      <c r="J70" s="51" t="s">
        <v>516</v>
      </c>
      <c r="K70" s="51" t="s">
        <v>443</v>
      </c>
      <c r="L70" s="51" t="s">
        <v>336</v>
      </c>
      <c r="M70" s="51">
        <v>81.760000000000005</v>
      </c>
      <c r="N70" s="51">
        <v>79.7</v>
      </c>
      <c r="O70" s="51">
        <v>2.06</v>
      </c>
      <c r="P70" s="51">
        <v>2.5195694716242702E-2</v>
      </c>
    </row>
    <row r="71" spans="1:16" x14ac:dyDescent="0.3">
      <c r="A71" s="30" t="s">
        <v>522</v>
      </c>
      <c r="B71" s="31" t="s">
        <v>356</v>
      </c>
      <c r="C71" s="31" t="s">
        <v>557</v>
      </c>
      <c r="D71" s="31" t="s">
        <v>558</v>
      </c>
      <c r="E71" s="31">
        <v>88078</v>
      </c>
      <c r="F71" s="31">
        <v>94210</v>
      </c>
      <c r="G71" s="31">
        <v>6132</v>
      </c>
      <c r="H71" s="32">
        <v>6.5088631800000005E-2</v>
      </c>
      <c r="J71" s="51" t="s">
        <v>518</v>
      </c>
      <c r="K71" s="51" t="s">
        <v>443</v>
      </c>
      <c r="L71" s="51" t="s">
        <v>337</v>
      </c>
      <c r="M71" s="51">
        <v>126.49</v>
      </c>
      <c r="N71" s="51">
        <v>118.422</v>
      </c>
      <c r="O71" s="51">
        <v>8.07</v>
      </c>
      <c r="P71" s="51">
        <v>6.3799509842675295E-2</v>
      </c>
    </row>
    <row r="72" spans="1:16" x14ac:dyDescent="0.3">
      <c r="A72" s="30" t="s">
        <v>522</v>
      </c>
      <c r="B72" s="31" t="s">
        <v>357</v>
      </c>
      <c r="C72" s="31" t="s">
        <v>559</v>
      </c>
      <c r="D72" s="31" t="s">
        <v>560</v>
      </c>
      <c r="E72" s="31">
        <v>174848</v>
      </c>
      <c r="F72" s="31">
        <v>183610</v>
      </c>
      <c r="G72" s="31">
        <v>8762</v>
      </c>
      <c r="H72" s="32">
        <v>4.7720712399999997E-2</v>
      </c>
      <c r="J72" s="51" t="s">
        <v>520</v>
      </c>
      <c r="K72" s="51" t="s">
        <v>443</v>
      </c>
      <c r="L72" s="51" t="s">
        <v>338</v>
      </c>
      <c r="M72" s="51">
        <v>147.43</v>
      </c>
      <c r="N72" s="51">
        <v>140.14699999999999</v>
      </c>
      <c r="O72" s="51">
        <v>7.28</v>
      </c>
      <c r="P72" s="51">
        <v>4.9379366479007002E-2</v>
      </c>
    </row>
    <row r="73" spans="1:16" x14ac:dyDescent="0.3">
      <c r="A73" s="30" t="s">
        <v>522</v>
      </c>
      <c r="B73" s="31" t="s">
        <v>358</v>
      </c>
      <c r="C73" s="31" t="s">
        <v>561</v>
      </c>
      <c r="D73" s="31" t="s">
        <v>562</v>
      </c>
      <c r="E73" s="31">
        <v>308734</v>
      </c>
      <c r="F73" s="31">
        <v>346490</v>
      </c>
      <c r="G73" s="31">
        <v>37756</v>
      </c>
      <c r="H73" s="32">
        <v>0.1089670698</v>
      </c>
      <c r="J73" s="51" t="s">
        <v>523</v>
      </c>
      <c r="K73" s="51" t="s">
        <v>522</v>
      </c>
      <c r="L73" s="51" t="s">
        <v>138</v>
      </c>
      <c r="M73" s="51">
        <v>119</v>
      </c>
      <c r="N73" s="51">
        <v>112.85</v>
      </c>
      <c r="O73" s="51">
        <v>6.15</v>
      </c>
      <c r="P73" s="51">
        <v>5.1680672268907601E-2</v>
      </c>
    </row>
    <row r="74" spans="1:16" x14ac:dyDescent="0.3">
      <c r="A74" s="30" t="s">
        <v>522</v>
      </c>
      <c r="B74" s="31" t="s">
        <v>359</v>
      </c>
      <c r="C74" s="31" t="s">
        <v>563</v>
      </c>
      <c r="D74" s="31" t="s">
        <v>564</v>
      </c>
      <c r="E74" s="31">
        <v>145061</v>
      </c>
      <c r="F74" s="31">
        <v>151620</v>
      </c>
      <c r="G74" s="31">
        <v>6559</v>
      </c>
      <c r="H74" s="32">
        <v>4.3259464499999997E-2</v>
      </c>
      <c r="J74" s="51" t="s">
        <v>525</v>
      </c>
      <c r="K74" s="51" t="s">
        <v>522</v>
      </c>
      <c r="L74" s="51" t="s">
        <v>43</v>
      </c>
      <c r="M74" s="51">
        <v>153.15</v>
      </c>
      <c r="N74" s="51">
        <v>130.18600000000001</v>
      </c>
      <c r="O74" s="51">
        <v>22.96</v>
      </c>
      <c r="P74" s="51">
        <v>0.14991838067254301</v>
      </c>
    </row>
    <row r="75" spans="1:16" x14ac:dyDescent="0.3">
      <c r="A75" s="30" t="s">
        <v>565</v>
      </c>
      <c r="B75" s="31" t="s">
        <v>144</v>
      </c>
      <c r="C75" s="31" t="s">
        <v>566</v>
      </c>
      <c r="D75" s="31" t="s">
        <v>567</v>
      </c>
      <c r="E75" s="31">
        <v>103761</v>
      </c>
      <c r="F75" s="31">
        <v>108570</v>
      </c>
      <c r="G75" s="31">
        <v>4809</v>
      </c>
      <c r="H75" s="32">
        <v>4.4294003899999997E-2</v>
      </c>
      <c r="J75" s="51" t="s">
        <v>527</v>
      </c>
      <c r="K75" s="51" t="s">
        <v>522</v>
      </c>
      <c r="L75" s="51" t="s">
        <v>141</v>
      </c>
      <c r="M75" s="51">
        <v>72.69</v>
      </c>
      <c r="N75" s="51">
        <v>69.215000000000003</v>
      </c>
      <c r="O75" s="51">
        <v>3.48</v>
      </c>
      <c r="P75" s="51">
        <v>4.7874535699546E-2</v>
      </c>
    </row>
    <row r="76" spans="1:16" x14ac:dyDescent="0.3">
      <c r="A76" s="30" t="s">
        <v>565</v>
      </c>
      <c r="B76" s="31" t="s">
        <v>145</v>
      </c>
      <c r="C76" s="31" t="s">
        <v>568</v>
      </c>
      <c r="D76" s="31" t="s">
        <v>569</v>
      </c>
      <c r="E76" s="31">
        <v>119377</v>
      </c>
      <c r="F76" s="31">
        <v>133620</v>
      </c>
      <c r="G76" s="31">
        <v>14243</v>
      </c>
      <c r="H76" s="32">
        <v>0.10659332439999999</v>
      </c>
      <c r="J76" s="51" t="s">
        <v>529</v>
      </c>
      <c r="K76" s="51" t="s">
        <v>522</v>
      </c>
      <c r="L76" s="51" t="s">
        <v>70</v>
      </c>
      <c r="M76" s="51">
        <v>74.680000000000007</v>
      </c>
      <c r="N76" s="51">
        <v>66.77</v>
      </c>
      <c r="O76" s="51">
        <v>7.91</v>
      </c>
      <c r="P76" s="51">
        <v>0.105918585966792</v>
      </c>
    </row>
    <row r="77" spans="1:16" x14ac:dyDescent="0.3">
      <c r="A77" s="30" t="s">
        <v>565</v>
      </c>
      <c r="B77" s="31" t="s">
        <v>81</v>
      </c>
      <c r="C77" s="31" t="s">
        <v>570</v>
      </c>
      <c r="D77" s="31" t="s">
        <v>571</v>
      </c>
      <c r="E77" s="31">
        <v>13603</v>
      </c>
      <c r="F77" s="31">
        <v>16820</v>
      </c>
      <c r="G77" s="31">
        <v>3217</v>
      </c>
      <c r="H77" s="32">
        <v>0.19126040429999999</v>
      </c>
      <c r="J77" s="51" t="s">
        <v>531</v>
      </c>
      <c r="K77" s="51" t="s">
        <v>522</v>
      </c>
      <c r="L77" s="51" t="s">
        <v>143</v>
      </c>
      <c r="M77" s="51">
        <v>87.51</v>
      </c>
      <c r="N77" s="51">
        <v>79.149000000000001</v>
      </c>
      <c r="O77" s="51">
        <v>8.36</v>
      </c>
      <c r="P77" s="51">
        <v>9.5531939206947802E-2</v>
      </c>
    </row>
    <row r="78" spans="1:16" x14ac:dyDescent="0.3">
      <c r="A78" s="30" t="s">
        <v>565</v>
      </c>
      <c r="B78" s="31" t="s">
        <v>148</v>
      </c>
      <c r="C78" s="31" t="s">
        <v>572</v>
      </c>
      <c r="D78" s="31" t="s">
        <v>573</v>
      </c>
      <c r="E78" s="31">
        <v>116947</v>
      </c>
      <c r="F78" s="31">
        <v>135000</v>
      </c>
      <c r="G78" s="31">
        <v>18053</v>
      </c>
      <c r="H78" s="32">
        <v>0.13372592589999999</v>
      </c>
      <c r="J78" s="51" t="s">
        <v>533</v>
      </c>
      <c r="K78" s="51" t="s">
        <v>522</v>
      </c>
      <c r="L78" s="51" t="s">
        <v>34</v>
      </c>
      <c r="M78" s="51">
        <v>27.03</v>
      </c>
      <c r="N78" s="51">
        <v>21.062999999999999</v>
      </c>
      <c r="O78" s="51">
        <v>5.97</v>
      </c>
      <c r="P78" s="51">
        <v>0.220865704772475</v>
      </c>
    </row>
    <row r="79" spans="1:16" x14ac:dyDescent="0.3">
      <c r="A79" s="30" t="s">
        <v>565</v>
      </c>
      <c r="B79" s="31" t="s">
        <v>196</v>
      </c>
      <c r="C79" s="31" t="s">
        <v>574</v>
      </c>
      <c r="D79" s="31" t="s">
        <v>575</v>
      </c>
      <c r="E79" s="31">
        <v>53093</v>
      </c>
      <c r="F79" s="31">
        <v>56140</v>
      </c>
      <c r="G79" s="31">
        <v>3047</v>
      </c>
      <c r="H79" s="32">
        <v>5.4275026699999999E-2</v>
      </c>
      <c r="J79" s="51" t="s">
        <v>535</v>
      </c>
      <c r="K79" s="51" t="s">
        <v>522</v>
      </c>
      <c r="L79" s="51" t="s">
        <v>48</v>
      </c>
      <c r="M79" s="51">
        <v>40.619999999999997</v>
      </c>
      <c r="N79" s="51">
        <v>24.945</v>
      </c>
      <c r="O79" s="51">
        <v>15.68</v>
      </c>
      <c r="P79" s="51">
        <v>0.38601674052190998</v>
      </c>
    </row>
    <row r="80" spans="1:16" x14ac:dyDescent="0.3">
      <c r="A80" s="30" t="s">
        <v>565</v>
      </c>
      <c r="B80" s="31" t="s">
        <v>197</v>
      </c>
      <c r="C80" s="31" t="s">
        <v>576</v>
      </c>
      <c r="D80" s="31" t="s">
        <v>577</v>
      </c>
      <c r="E80" s="31">
        <v>33231</v>
      </c>
      <c r="F80" s="31">
        <v>35240</v>
      </c>
      <c r="G80" s="31">
        <v>2009</v>
      </c>
      <c r="H80" s="32">
        <v>5.7009080599999998E-2</v>
      </c>
      <c r="J80" s="51" t="s">
        <v>537</v>
      </c>
      <c r="K80" s="51" t="s">
        <v>522</v>
      </c>
      <c r="L80" s="51" t="s">
        <v>51</v>
      </c>
      <c r="M80" s="51">
        <v>71.040000000000006</v>
      </c>
      <c r="N80" s="51">
        <v>57.402000000000001</v>
      </c>
      <c r="O80" s="51">
        <v>13.64</v>
      </c>
      <c r="P80" s="51">
        <v>0.19200450450450501</v>
      </c>
    </row>
    <row r="81" spans="1:16" x14ac:dyDescent="0.3">
      <c r="A81" s="30" t="s">
        <v>565</v>
      </c>
      <c r="B81" s="31" t="s">
        <v>198</v>
      </c>
      <c r="C81" s="31" t="s">
        <v>578</v>
      </c>
      <c r="D81" s="31" t="s">
        <v>579</v>
      </c>
      <c r="E81" s="31">
        <v>47294</v>
      </c>
      <c r="F81" s="31">
        <v>49130</v>
      </c>
      <c r="G81" s="31">
        <v>1836</v>
      </c>
      <c r="H81" s="32">
        <v>3.7370242200000001E-2</v>
      </c>
      <c r="J81" s="51" t="s">
        <v>539</v>
      </c>
      <c r="K81" s="51" t="s">
        <v>522</v>
      </c>
      <c r="L81" s="51" t="s">
        <v>78</v>
      </c>
      <c r="M81" s="51">
        <v>23.06</v>
      </c>
      <c r="N81" s="51">
        <v>12.747</v>
      </c>
      <c r="O81" s="51">
        <v>10.31</v>
      </c>
      <c r="P81" s="51">
        <v>0.44709453599306198</v>
      </c>
    </row>
    <row r="82" spans="1:16" x14ac:dyDescent="0.3">
      <c r="A82" s="30" t="s">
        <v>565</v>
      </c>
      <c r="B82" s="31" t="s">
        <v>36</v>
      </c>
      <c r="C82" s="31" t="s">
        <v>580</v>
      </c>
      <c r="D82" s="31" t="s">
        <v>581</v>
      </c>
      <c r="E82" s="31">
        <v>26213</v>
      </c>
      <c r="F82" s="31">
        <v>33580</v>
      </c>
      <c r="G82" s="31">
        <v>7367</v>
      </c>
      <c r="H82" s="32">
        <v>0.21938653960000001</v>
      </c>
      <c r="J82" s="51" t="s">
        <v>541</v>
      </c>
      <c r="K82" s="51" t="s">
        <v>522</v>
      </c>
      <c r="L82" s="51" t="s">
        <v>82</v>
      </c>
      <c r="M82" s="51">
        <v>25.2</v>
      </c>
      <c r="N82" s="51">
        <v>13.867000000000001</v>
      </c>
      <c r="O82" s="51">
        <v>11.33</v>
      </c>
      <c r="P82" s="51">
        <v>0.449603174603175</v>
      </c>
    </row>
    <row r="83" spans="1:16" x14ac:dyDescent="0.3">
      <c r="A83" s="30" t="s">
        <v>565</v>
      </c>
      <c r="B83" s="31" t="s">
        <v>199</v>
      </c>
      <c r="C83" s="31" t="s">
        <v>582</v>
      </c>
      <c r="D83" s="31" t="s">
        <v>583</v>
      </c>
      <c r="E83" s="31">
        <v>49469</v>
      </c>
      <c r="F83" s="31">
        <v>51370</v>
      </c>
      <c r="G83" s="31">
        <v>1901</v>
      </c>
      <c r="H83" s="32">
        <v>3.7006034700000003E-2</v>
      </c>
      <c r="J83" s="51" t="s">
        <v>543</v>
      </c>
      <c r="K83" s="51" t="s">
        <v>522</v>
      </c>
      <c r="L83" s="51" t="s">
        <v>83</v>
      </c>
      <c r="M83" s="51">
        <v>56.78</v>
      </c>
      <c r="N83" s="51">
        <v>47.555</v>
      </c>
      <c r="O83" s="51">
        <v>9.23</v>
      </c>
      <c r="P83" s="51">
        <v>0.16255723846424799</v>
      </c>
    </row>
    <row r="84" spans="1:16" x14ac:dyDescent="0.3">
      <c r="A84" s="30" t="s">
        <v>565</v>
      </c>
      <c r="B84" s="31" t="s">
        <v>200</v>
      </c>
      <c r="C84" s="31" t="s">
        <v>584</v>
      </c>
      <c r="D84" s="31" t="s">
        <v>585</v>
      </c>
      <c r="E84" s="31">
        <v>38288</v>
      </c>
      <c r="F84" s="31">
        <v>41290</v>
      </c>
      <c r="G84" s="31">
        <v>3002</v>
      </c>
      <c r="H84" s="32">
        <v>7.2705255499999996E-2</v>
      </c>
      <c r="J84" s="51" t="s">
        <v>545</v>
      </c>
      <c r="K84" s="51" t="s">
        <v>522</v>
      </c>
      <c r="L84" s="51" t="s">
        <v>85</v>
      </c>
      <c r="M84" s="51">
        <v>37.82</v>
      </c>
      <c r="N84" s="51">
        <v>28.462</v>
      </c>
      <c r="O84" s="51">
        <v>9.36</v>
      </c>
      <c r="P84" s="51">
        <v>0.24748810153358</v>
      </c>
    </row>
    <row r="85" spans="1:16" x14ac:dyDescent="0.3">
      <c r="A85" s="30" t="s">
        <v>565</v>
      </c>
      <c r="B85" s="31" t="s">
        <v>201</v>
      </c>
      <c r="C85" s="31" t="s">
        <v>586</v>
      </c>
      <c r="D85" s="31" t="s">
        <v>587</v>
      </c>
      <c r="E85" s="31">
        <v>42840</v>
      </c>
      <c r="F85" s="31">
        <v>45040</v>
      </c>
      <c r="G85" s="31">
        <v>2200</v>
      </c>
      <c r="H85" s="32">
        <v>4.8845470699999997E-2</v>
      </c>
      <c r="J85" s="51" t="s">
        <v>547</v>
      </c>
      <c r="K85" s="51" t="s">
        <v>522</v>
      </c>
      <c r="L85" s="51" t="s">
        <v>339</v>
      </c>
      <c r="M85" s="51">
        <v>108.61</v>
      </c>
      <c r="N85" s="51">
        <v>104.423</v>
      </c>
      <c r="O85" s="51">
        <v>4.1900000000000004</v>
      </c>
      <c r="P85" s="51">
        <v>3.8578399779025899E-2</v>
      </c>
    </row>
    <row r="86" spans="1:16" x14ac:dyDescent="0.3">
      <c r="A86" s="30" t="s">
        <v>565</v>
      </c>
      <c r="B86" s="31" t="s">
        <v>202</v>
      </c>
      <c r="C86" s="31" t="s">
        <v>588</v>
      </c>
      <c r="D86" s="31" t="s">
        <v>589</v>
      </c>
      <c r="E86" s="31">
        <v>38203</v>
      </c>
      <c r="F86" s="31">
        <v>41660</v>
      </c>
      <c r="G86" s="31">
        <v>3457</v>
      </c>
      <c r="H86" s="32">
        <v>8.2981277000000006E-2</v>
      </c>
      <c r="J86" s="51" t="s">
        <v>549</v>
      </c>
      <c r="K86" s="51" t="s">
        <v>522</v>
      </c>
      <c r="L86" s="51" t="s">
        <v>340</v>
      </c>
      <c r="M86" s="51">
        <v>134.30000000000001</v>
      </c>
      <c r="N86" s="51">
        <v>128.667</v>
      </c>
      <c r="O86" s="51">
        <v>5.63</v>
      </c>
      <c r="P86" s="51">
        <v>4.1921072226358901E-2</v>
      </c>
    </row>
    <row r="87" spans="1:16" x14ac:dyDescent="0.3">
      <c r="A87" s="30" t="s">
        <v>565</v>
      </c>
      <c r="B87" s="31" t="s">
        <v>265</v>
      </c>
      <c r="C87" s="31" t="s">
        <v>590</v>
      </c>
      <c r="D87" s="31" t="s">
        <v>591</v>
      </c>
      <c r="E87" s="31">
        <v>40279</v>
      </c>
      <c r="F87" s="31">
        <v>41060</v>
      </c>
      <c r="G87" s="31">
        <v>781</v>
      </c>
      <c r="H87" s="32">
        <v>1.9020945000000001E-2</v>
      </c>
      <c r="J87" s="51" t="s">
        <v>551</v>
      </c>
      <c r="K87" s="51" t="s">
        <v>522</v>
      </c>
      <c r="L87" s="51" t="s">
        <v>341</v>
      </c>
      <c r="M87" s="51">
        <v>116</v>
      </c>
      <c r="N87" s="51">
        <v>112.41500000000001</v>
      </c>
      <c r="O87" s="51">
        <v>3.59</v>
      </c>
      <c r="P87" s="51">
        <v>3.0948275862069E-2</v>
      </c>
    </row>
    <row r="88" spans="1:16" x14ac:dyDescent="0.3">
      <c r="A88" s="30" t="s">
        <v>565</v>
      </c>
      <c r="B88" s="31" t="s">
        <v>266</v>
      </c>
      <c r="C88" s="31" t="s">
        <v>592</v>
      </c>
      <c r="D88" s="31" t="s">
        <v>593</v>
      </c>
      <c r="E88" s="31">
        <v>69970</v>
      </c>
      <c r="F88" s="31">
        <v>72050</v>
      </c>
      <c r="G88" s="31">
        <v>2080</v>
      </c>
      <c r="H88" s="32">
        <v>2.8868841100000001E-2</v>
      </c>
      <c r="J88" s="51" t="s">
        <v>553</v>
      </c>
      <c r="K88" s="51" t="s">
        <v>522</v>
      </c>
      <c r="L88" s="51" t="s">
        <v>342</v>
      </c>
      <c r="M88" s="51">
        <v>243.43</v>
      </c>
      <c r="N88" s="51">
        <v>221.59299999999999</v>
      </c>
      <c r="O88" s="51">
        <v>21.84</v>
      </c>
      <c r="P88" s="51">
        <v>8.9717783346341895E-2</v>
      </c>
    </row>
    <row r="89" spans="1:16" x14ac:dyDescent="0.3">
      <c r="A89" s="30" t="s">
        <v>565</v>
      </c>
      <c r="B89" s="31" t="s">
        <v>50</v>
      </c>
      <c r="C89" s="31" t="s">
        <v>594</v>
      </c>
      <c r="D89" s="31" t="s">
        <v>595</v>
      </c>
      <c r="E89" s="31">
        <v>32305</v>
      </c>
      <c r="F89" s="31">
        <v>37960</v>
      </c>
      <c r="G89" s="31">
        <v>5655</v>
      </c>
      <c r="H89" s="32">
        <v>0.14897260270000001</v>
      </c>
      <c r="J89" s="51" t="s">
        <v>555</v>
      </c>
      <c r="K89" s="51" t="s">
        <v>522</v>
      </c>
      <c r="L89" s="51" t="s">
        <v>355</v>
      </c>
      <c r="M89" s="51">
        <v>213.79</v>
      </c>
      <c r="N89" s="51">
        <v>198.91800000000001</v>
      </c>
      <c r="O89" s="51">
        <v>14.87</v>
      </c>
      <c r="P89" s="51">
        <v>6.9554235464708403E-2</v>
      </c>
    </row>
    <row r="90" spans="1:16" x14ac:dyDescent="0.3">
      <c r="A90" s="30" t="s">
        <v>565</v>
      </c>
      <c r="B90" s="31" t="s">
        <v>267</v>
      </c>
      <c r="C90" s="31" t="s">
        <v>596</v>
      </c>
      <c r="D90" s="31" t="s">
        <v>597</v>
      </c>
      <c r="E90" s="31">
        <v>45077</v>
      </c>
      <c r="F90" s="31">
        <v>48810</v>
      </c>
      <c r="G90" s="31">
        <v>3733</v>
      </c>
      <c r="H90" s="32">
        <v>7.6480229499999997E-2</v>
      </c>
      <c r="J90" s="51" t="s">
        <v>557</v>
      </c>
      <c r="K90" s="51" t="s">
        <v>522</v>
      </c>
      <c r="L90" s="51" t="s">
        <v>356</v>
      </c>
      <c r="M90" s="51">
        <v>94.22</v>
      </c>
      <c r="N90" s="51">
        <v>87.747</v>
      </c>
      <c r="O90" s="51">
        <v>6.47</v>
      </c>
      <c r="P90" s="51">
        <v>6.8669072383782601E-2</v>
      </c>
    </row>
    <row r="91" spans="1:16" x14ac:dyDescent="0.3">
      <c r="A91" s="30" t="s">
        <v>565</v>
      </c>
      <c r="B91" s="31" t="s">
        <v>60</v>
      </c>
      <c r="C91" s="31" t="s">
        <v>598</v>
      </c>
      <c r="D91" s="31" t="s">
        <v>599</v>
      </c>
      <c r="E91" s="31">
        <v>18190</v>
      </c>
      <c r="F91" s="31">
        <v>22580</v>
      </c>
      <c r="G91" s="31">
        <v>4390</v>
      </c>
      <c r="H91" s="32">
        <v>0.1944198406</v>
      </c>
      <c r="J91" s="51" t="s">
        <v>559</v>
      </c>
      <c r="K91" s="51" t="s">
        <v>522</v>
      </c>
      <c r="L91" s="51" t="s">
        <v>357</v>
      </c>
      <c r="M91" s="51">
        <v>183.61</v>
      </c>
      <c r="N91" s="51">
        <v>174.24600000000001</v>
      </c>
      <c r="O91" s="51">
        <v>9.36</v>
      </c>
      <c r="P91" s="51">
        <v>5.0977615598279E-2</v>
      </c>
    </row>
    <row r="92" spans="1:16" x14ac:dyDescent="0.3">
      <c r="A92" s="30" t="s">
        <v>565</v>
      </c>
      <c r="B92" s="31" t="s">
        <v>73</v>
      </c>
      <c r="C92" s="31" t="s">
        <v>600</v>
      </c>
      <c r="D92" s="31" t="s">
        <v>601</v>
      </c>
      <c r="E92" s="31">
        <v>37632</v>
      </c>
      <c r="F92" s="31">
        <v>42410</v>
      </c>
      <c r="G92" s="31">
        <v>4778</v>
      </c>
      <c r="H92" s="32">
        <v>0.112662108</v>
      </c>
      <c r="J92" s="51" t="s">
        <v>561</v>
      </c>
      <c r="K92" s="51" t="s">
        <v>522</v>
      </c>
      <c r="L92" s="51" t="s">
        <v>358</v>
      </c>
      <c r="M92" s="51">
        <v>346.49</v>
      </c>
      <c r="N92" s="51">
        <v>307.88099999999997</v>
      </c>
      <c r="O92" s="51">
        <v>38.61</v>
      </c>
      <c r="P92" s="51">
        <v>0.11143178735317</v>
      </c>
    </row>
    <row r="93" spans="1:16" x14ac:dyDescent="0.3">
      <c r="A93" s="30" t="s">
        <v>565</v>
      </c>
      <c r="B93" s="31" t="s">
        <v>268</v>
      </c>
      <c r="C93" s="31" t="s">
        <v>602</v>
      </c>
      <c r="D93" s="31" t="s">
        <v>603</v>
      </c>
      <c r="E93" s="31">
        <v>22572</v>
      </c>
      <c r="F93" s="31">
        <v>23020</v>
      </c>
      <c r="G93" s="31">
        <v>448</v>
      </c>
      <c r="H93" s="32">
        <v>1.9461338000000002E-2</v>
      </c>
      <c r="J93" s="51" t="s">
        <v>563</v>
      </c>
      <c r="K93" s="51" t="s">
        <v>522</v>
      </c>
      <c r="L93" s="51" t="s">
        <v>359</v>
      </c>
      <c r="M93" s="51">
        <v>151.63</v>
      </c>
      <c r="N93" s="51">
        <v>144.73699999999999</v>
      </c>
      <c r="O93" s="51">
        <v>6.89</v>
      </c>
      <c r="P93" s="51">
        <v>4.54395568159335E-2</v>
      </c>
    </row>
    <row r="94" spans="1:16" x14ac:dyDescent="0.3">
      <c r="A94" s="30" t="s">
        <v>565</v>
      </c>
      <c r="B94" s="31" t="s">
        <v>26</v>
      </c>
      <c r="C94" s="31" t="s">
        <v>604</v>
      </c>
      <c r="D94" s="31" t="s">
        <v>605</v>
      </c>
      <c r="E94" s="31">
        <v>22294</v>
      </c>
      <c r="F94" s="31">
        <v>29050</v>
      </c>
      <c r="G94" s="31">
        <v>6756</v>
      </c>
      <c r="H94" s="32">
        <v>0.2325645439</v>
      </c>
      <c r="J94" s="51" t="s">
        <v>566</v>
      </c>
      <c r="K94" s="51" t="s">
        <v>565</v>
      </c>
      <c r="L94" s="51" t="s">
        <v>144</v>
      </c>
      <c r="M94" s="51">
        <v>108.57</v>
      </c>
      <c r="N94" s="51">
        <v>103.486</v>
      </c>
      <c r="O94" s="51">
        <v>5.08</v>
      </c>
      <c r="P94" s="51">
        <v>4.67900893432808E-2</v>
      </c>
    </row>
    <row r="95" spans="1:16" x14ac:dyDescent="0.3">
      <c r="A95" s="30" t="s">
        <v>565</v>
      </c>
      <c r="B95" s="31" t="s">
        <v>42</v>
      </c>
      <c r="C95" s="31" t="s">
        <v>606</v>
      </c>
      <c r="D95" s="31" t="s">
        <v>607</v>
      </c>
      <c r="E95" s="31">
        <v>39835</v>
      </c>
      <c r="F95" s="31">
        <v>67660</v>
      </c>
      <c r="G95" s="31">
        <v>27825</v>
      </c>
      <c r="H95" s="32">
        <v>0.41124741349999999</v>
      </c>
      <c r="J95" s="51" t="s">
        <v>568</v>
      </c>
      <c r="K95" s="51" t="s">
        <v>565</v>
      </c>
      <c r="L95" s="51" t="s">
        <v>145</v>
      </c>
      <c r="M95" s="51">
        <v>133.62</v>
      </c>
      <c r="N95" s="51">
        <v>118.812</v>
      </c>
      <c r="O95" s="51">
        <v>14.81</v>
      </c>
      <c r="P95" s="51">
        <v>0.11083670109265099</v>
      </c>
    </row>
    <row r="96" spans="1:16" x14ac:dyDescent="0.3">
      <c r="A96" s="30" t="s">
        <v>565</v>
      </c>
      <c r="B96" s="31" t="s">
        <v>269</v>
      </c>
      <c r="C96" s="31" t="s">
        <v>608</v>
      </c>
      <c r="D96" s="31" t="s">
        <v>609</v>
      </c>
      <c r="E96" s="31">
        <v>40992</v>
      </c>
      <c r="F96" s="31">
        <v>44710</v>
      </c>
      <c r="G96" s="31">
        <v>3718</v>
      </c>
      <c r="H96" s="32">
        <v>8.3158130199999999E-2</v>
      </c>
      <c r="J96" s="51" t="s">
        <v>570</v>
      </c>
      <c r="K96" s="51" t="s">
        <v>565</v>
      </c>
      <c r="L96" s="51" t="s">
        <v>81</v>
      </c>
      <c r="M96" s="51">
        <v>16.82</v>
      </c>
      <c r="N96" s="51">
        <v>13.574</v>
      </c>
      <c r="O96" s="51">
        <v>3.25</v>
      </c>
      <c r="P96" s="51">
        <v>0.19322235434007101</v>
      </c>
    </row>
    <row r="97" spans="1:16" x14ac:dyDescent="0.3">
      <c r="A97" s="30" t="s">
        <v>565</v>
      </c>
      <c r="B97" s="31" t="s">
        <v>69</v>
      </c>
      <c r="C97" s="31" t="s">
        <v>610</v>
      </c>
      <c r="D97" s="31" t="s">
        <v>611</v>
      </c>
      <c r="E97" s="31">
        <v>37854</v>
      </c>
      <c r="F97" s="31">
        <v>49660</v>
      </c>
      <c r="G97" s="31">
        <v>11806</v>
      </c>
      <c r="H97" s="32">
        <v>0.23773660890000001</v>
      </c>
      <c r="J97" s="51" t="s">
        <v>572</v>
      </c>
      <c r="K97" s="51" t="s">
        <v>565</v>
      </c>
      <c r="L97" s="51" t="s">
        <v>148</v>
      </c>
      <c r="M97" s="51">
        <v>135</v>
      </c>
      <c r="N97" s="51">
        <v>116.447</v>
      </c>
      <c r="O97" s="51">
        <v>18.55</v>
      </c>
      <c r="P97" s="51">
        <v>0.13740740740740701</v>
      </c>
    </row>
    <row r="98" spans="1:16" x14ac:dyDescent="0.3">
      <c r="A98" s="30" t="s">
        <v>565</v>
      </c>
      <c r="B98" s="31" t="s">
        <v>90</v>
      </c>
      <c r="C98" s="31" t="s">
        <v>612</v>
      </c>
      <c r="D98" s="31" t="s">
        <v>613</v>
      </c>
      <c r="E98" s="31">
        <v>28617</v>
      </c>
      <c r="F98" s="31">
        <v>39760</v>
      </c>
      <c r="G98" s="31">
        <v>11143</v>
      </c>
      <c r="H98" s="32">
        <v>0.28025653919999999</v>
      </c>
      <c r="J98" s="51" t="s">
        <v>1290</v>
      </c>
      <c r="K98" s="51" t="s">
        <v>565</v>
      </c>
      <c r="L98" s="51" t="s">
        <v>395</v>
      </c>
      <c r="M98" s="51">
        <v>145.19</v>
      </c>
      <c r="N98" s="51">
        <v>135.27000000000001</v>
      </c>
      <c r="O98" s="51">
        <v>9.92</v>
      </c>
      <c r="P98" s="51">
        <v>6.8324264756525893E-2</v>
      </c>
    </row>
    <row r="99" spans="1:16" x14ac:dyDescent="0.3">
      <c r="A99" s="30" t="s">
        <v>565</v>
      </c>
      <c r="B99" s="31" t="s">
        <v>91</v>
      </c>
      <c r="C99" s="31" t="s">
        <v>614</v>
      </c>
      <c r="D99" s="31" t="s">
        <v>615</v>
      </c>
      <c r="E99" s="31">
        <v>48630</v>
      </c>
      <c r="F99" s="31">
        <v>62460</v>
      </c>
      <c r="G99" s="31">
        <v>13830</v>
      </c>
      <c r="H99" s="32">
        <v>0.22142170990000001</v>
      </c>
      <c r="J99" s="51" t="s">
        <v>1291</v>
      </c>
      <c r="K99" s="51" t="s">
        <v>565</v>
      </c>
      <c r="L99" s="51" t="s">
        <v>109</v>
      </c>
      <c r="M99" s="51">
        <v>167.2</v>
      </c>
      <c r="N99" s="51">
        <v>144.57900000000001</v>
      </c>
      <c r="O99" s="51">
        <v>22.62</v>
      </c>
      <c r="P99" s="51">
        <v>0.13528708133971301</v>
      </c>
    </row>
    <row r="100" spans="1:16" x14ac:dyDescent="0.3">
      <c r="A100" s="30" t="s">
        <v>565</v>
      </c>
      <c r="B100" s="31" t="s">
        <v>108</v>
      </c>
      <c r="C100" s="31" t="s">
        <v>616</v>
      </c>
      <c r="D100" s="31" t="s">
        <v>617</v>
      </c>
      <c r="E100" s="31">
        <v>31553</v>
      </c>
      <c r="F100" s="31">
        <v>42350</v>
      </c>
      <c r="G100" s="31">
        <v>10797</v>
      </c>
      <c r="H100" s="32">
        <v>0.25494687129999999</v>
      </c>
      <c r="J100" s="51" t="s">
        <v>574</v>
      </c>
      <c r="K100" s="51" t="s">
        <v>565</v>
      </c>
      <c r="L100" s="51" t="s">
        <v>196</v>
      </c>
      <c r="M100" s="51">
        <v>56.14</v>
      </c>
      <c r="N100" s="51">
        <v>52.966999999999999</v>
      </c>
      <c r="O100" s="51">
        <v>3.17</v>
      </c>
      <c r="P100" s="51">
        <v>5.6465977912361999E-2</v>
      </c>
    </row>
    <row r="101" spans="1:16" x14ac:dyDescent="0.3">
      <c r="A101" s="30" t="s">
        <v>565</v>
      </c>
      <c r="B101" s="31" t="s">
        <v>273</v>
      </c>
      <c r="C101" s="31" t="s">
        <v>618</v>
      </c>
      <c r="D101" s="31" t="s">
        <v>619</v>
      </c>
      <c r="E101" s="31">
        <v>28020</v>
      </c>
      <c r="F101" s="31">
        <v>28430</v>
      </c>
      <c r="G101" s="31">
        <v>410</v>
      </c>
      <c r="H101" s="32">
        <v>1.44213859E-2</v>
      </c>
      <c r="J101" s="51" t="s">
        <v>576</v>
      </c>
      <c r="K101" s="51" t="s">
        <v>565</v>
      </c>
      <c r="L101" s="51" t="s">
        <v>197</v>
      </c>
      <c r="M101" s="51">
        <v>35.24</v>
      </c>
      <c r="N101" s="51">
        <v>33.176000000000002</v>
      </c>
      <c r="O101" s="51">
        <v>2.06</v>
      </c>
      <c r="P101" s="51">
        <v>5.8456299659477899E-2</v>
      </c>
    </row>
    <row r="102" spans="1:16" x14ac:dyDescent="0.3">
      <c r="A102" s="30" t="s">
        <v>565</v>
      </c>
      <c r="B102" s="31" t="s">
        <v>274</v>
      </c>
      <c r="C102" s="31" t="s">
        <v>620</v>
      </c>
      <c r="D102" s="31" t="s">
        <v>621</v>
      </c>
      <c r="E102" s="31">
        <v>25332</v>
      </c>
      <c r="F102" s="31">
        <v>34130</v>
      </c>
      <c r="G102" s="31">
        <v>8798</v>
      </c>
      <c r="H102" s="32">
        <v>0.25777907999999999</v>
      </c>
      <c r="J102" s="51" t="s">
        <v>578</v>
      </c>
      <c r="K102" s="51" t="s">
        <v>565</v>
      </c>
      <c r="L102" s="51" t="s">
        <v>198</v>
      </c>
      <c r="M102" s="51">
        <v>49.13</v>
      </c>
      <c r="N102" s="51">
        <v>47.154000000000003</v>
      </c>
      <c r="O102" s="51">
        <v>1.98</v>
      </c>
      <c r="P102" s="51">
        <v>4.0301241603908002E-2</v>
      </c>
    </row>
    <row r="103" spans="1:16" x14ac:dyDescent="0.3">
      <c r="A103" s="30" t="s">
        <v>565</v>
      </c>
      <c r="B103" s="31" t="s">
        <v>275</v>
      </c>
      <c r="C103" s="31" t="s">
        <v>622</v>
      </c>
      <c r="D103" s="31" t="s">
        <v>623</v>
      </c>
      <c r="E103" s="31">
        <v>33770</v>
      </c>
      <c r="F103" s="31">
        <v>39020</v>
      </c>
      <c r="G103" s="31">
        <v>5250</v>
      </c>
      <c r="H103" s="32">
        <v>0.1345463865</v>
      </c>
      <c r="J103" s="51" t="s">
        <v>580</v>
      </c>
      <c r="K103" s="51" t="s">
        <v>565</v>
      </c>
      <c r="L103" s="51" t="s">
        <v>36</v>
      </c>
      <c r="M103" s="51">
        <v>33.58</v>
      </c>
      <c r="N103" s="51">
        <v>26.117000000000001</v>
      </c>
      <c r="O103" s="51">
        <v>7.46</v>
      </c>
      <c r="P103" s="51">
        <v>0.22215604526503899</v>
      </c>
    </row>
    <row r="104" spans="1:16" x14ac:dyDescent="0.3">
      <c r="A104" s="30" t="s">
        <v>565</v>
      </c>
      <c r="B104" s="31" t="s">
        <v>276</v>
      </c>
      <c r="C104" s="31" t="s">
        <v>624</v>
      </c>
      <c r="D104" s="31" t="s">
        <v>625</v>
      </c>
      <c r="E104" s="31">
        <v>40675</v>
      </c>
      <c r="F104" s="31">
        <v>43380</v>
      </c>
      <c r="G104" s="31">
        <v>2705</v>
      </c>
      <c r="H104" s="32">
        <v>6.2355924399999998E-2</v>
      </c>
      <c r="J104" s="51" t="s">
        <v>582</v>
      </c>
      <c r="K104" s="51" t="s">
        <v>565</v>
      </c>
      <c r="L104" s="51" t="s">
        <v>199</v>
      </c>
      <c r="M104" s="51">
        <v>51.37</v>
      </c>
      <c r="N104" s="51">
        <v>49.335999999999999</v>
      </c>
      <c r="O104" s="51">
        <v>2.0299999999999998</v>
      </c>
      <c r="P104" s="51">
        <v>3.9517227954058799E-2</v>
      </c>
    </row>
    <row r="105" spans="1:16" x14ac:dyDescent="0.3">
      <c r="A105" s="30" t="s">
        <v>565</v>
      </c>
      <c r="B105" s="31" t="s">
        <v>277</v>
      </c>
      <c r="C105" s="31" t="s">
        <v>626</v>
      </c>
      <c r="D105" s="31" t="s">
        <v>627</v>
      </c>
      <c r="E105" s="31">
        <v>90006</v>
      </c>
      <c r="F105" s="31">
        <v>95300</v>
      </c>
      <c r="G105" s="31">
        <v>5294</v>
      </c>
      <c r="H105" s="32">
        <v>5.5550891900000003E-2</v>
      </c>
      <c r="J105" s="51" t="s">
        <v>584</v>
      </c>
      <c r="K105" s="51" t="s">
        <v>565</v>
      </c>
      <c r="L105" s="51" t="s">
        <v>200</v>
      </c>
      <c r="M105" s="51">
        <v>41.29</v>
      </c>
      <c r="N105" s="51">
        <v>38.156999999999996</v>
      </c>
      <c r="O105" s="51">
        <v>3.13</v>
      </c>
      <c r="P105" s="51">
        <v>7.5805279728747899E-2</v>
      </c>
    </row>
    <row r="106" spans="1:16" x14ac:dyDescent="0.3">
      <c r="A106" s="30" t="s">
        <v>565</v>
      </c>
      <c r="B106" s="31" t="s">
        <v>278</v>
      </c>
      <c r="C106" s="31" t="s">
        <v>628</v>
      </c>
      <c r="D106" s="31" t="s">
        <v>629</v>
      </c>
      <c r="E106" s="31">
        <v>29370</v>
      </c>
      <c r="F106" s="31">
        <v>37760</v>
      </c>
      <c r="G106" s="31">
        <v>8390</v>
      </c>
      <c r="H106" s="32">
        <v>0.22219279659999999</v>
      </c>
      <c r="J106" s="51" t="s">
        <v>586</v>
      </c>
      <c r="K106" s="51" t="s">
        <v>565</v>
      </c>
      <c r="L106" s="51" t="s">
        <v>201</v>
      </c>
      <c r="M106" s="51">
        <v>45.04</v>
      </c>
      <c r="N106" s="51">
        <v>42.771000000000001</v>
      </c>
      <c r="O106" s="51">
        <v>2.27</v>
      </c>
      <c r="P106" s="51">
        <v>5.0399644760213101E-2</v>
      </c>
    </row>
    <row r="107" spans="1:16" x14ac:dyDescent="0.3">
      <c r="A107" s="30" t="s">
        <v>565</v>
      </c>
      <c r="B107" s="31" t="s">
        <v>279</v>
      </c>
      <c r="C107" s="31" t="s">
        <v>630</v>
      </c>
      <c r="D107" s="31" t="s">
        <v>631</v>
      </c>
      <c r="E107" s="31">
        <v>32842</v>
      </c>
      <c r="F107" s="31">
        <v>34350</v>
      </c>
      <c r="G107" s="31">
        <v>1508</v>
      </c>
      <c r="H107" s="32">
        <v>4.3901018899999998E-2</v>
      </c>
      <c r="J107" s="51" t="s">
        <v>588</v>
      </c>
      <c r="K107" s="51" t="s">
        <v>565</v>
      </c>
      <c r="L107" s="51" t="s">
        <v>202</v>
      </c>
      <c r="M107" s="51">
        <v>41.66</v>
      </c>
      <c r="N107" s="51">
        <v>38.151000000000003</v>
      </c>
      <c r="O107" s="51">
        <v>3.51</v>
      </c>
      <c r="P107" s="51">
        <v>8.4253480556889096E-2</v>
      </c>
    </row>
    <row r="108" spans="1:16" x14ac:dyDescent="0.3">
      <c r="A108" s="30" t="s">
        <v>565</v>
      </c>
      <c r="B108" s="31" t="s">
        <v>280</v>
      </c>
      <c r="C108" s="31" t="s">
        <v>632</v>
      </c>
      <c r="D108" s="31" t="s">
        <v>633</v>
      </c>
      <c r="E108" s="31">
        <v>53326</v>
      </c>
      <c r="F108" s="31">
        <v>54720</v>
      </c>
      <c r="G108" s="31">
        <v>1394</v>
      </c>
      <c r="H108" s="32">
        <v>2.54751462E-2</v>
      </c>
      <c r="J108" s="51" t="s">
        <v>590</v>
      </c>
      <c r="K108" s="51" t="s">
        <v>565</v>
      </c>
      <c r="L108" s="51" t="s">
        <v>265</v>
      </c>
      <c r="M108" s="51">
        <v>41.06</v>
      </c>
      <c r="N108" s="51">
        <v>40.231999999999999</v>
      </c>
      <c r="O108" s="51">
        <v>0.83</v>
      </c>
      <c r="P108" s="51">
        <v>2.0214320506575699E-2</v>
      </c>
    </row>
    <row r="109" spans="1:16" x14ac:dyDescent="0.3">
      <c r="A109" s="30" t="s">
        <v>565</v>
      </c>
      <c r="B109" s="31" t="s">
        <v>281</v>
      </c>
      <c r="C109" s="31" t="s">
        <v>634</v>
      </c>
      <c r="D109" s="31" t="s">
        <v>635</v>
      </c>
      <c r="E109" s="31">
        <v>41850</v>
      </c>
      <c r="F109" s="31">
        <v>51450</v>
      </c>
      <c r="G109" s="31">
        <v>9600</v>
      </c>
      <c r="H109" s="32">
        <v>0.18658892129999999</v>
      </c>
      <c r="J109" s="51" t="s">
        <v>592</v>
      </c>
      <c r="K109" s="51" t="s">
        <v>565</v>
      </c>
      <c r="L109" s="51" t="s">
        <v>266</v>
      </c>
      <c r="M109" s="51">
        <v>72.05</v>
      </c>
      <c r="N109" s="51">
        <v>69.781999999999996</v>
      </c>
      <c r="O109" s="51">
        <v>2.27</v>
      </c>
      <c r="P109" s="51">
        <v>3.1505898681471203E-2</v>
      </c>
    </row>
    <row r="110" spans="1:16" x14ac:dyDescent="0.3">
      <c r="A110" s="30" t="s">
        <v>565</v>
      </c>
      <c r="B110" s="31" t="s">
        <v>282</v>
      </c>
      <c r="C110" s="31" t="s">
        <v>636</v>
      </c>
      <c r="D110" s="31" t="s">
        <v>637</v>
      </c>
      <c r="E110" s="31">
        <v>47954</v>
      </c>
      <c r="F110" s="31">
        <v>49720</v>
      </c>
      <c r="G110" s="31">
        <v>1766</v>
      </c>
      <c r="H110" s="32">
        <v>3.5518905900000002E-2</v>
      </c>
      <c r="J110" s="51" t="s">
        <v>594</v>
      </c>
      <c r="K110" s="51" t="s">
        <v>565</v>
      </c>
      <c r="L110" s="51" t="s">
        <v>50</v>
      </c>
      <c r="M110" s="51">
        <v>37.97</v>
      </c>
      <c r="N110" s="51">
        <v>32.226999999999997</v>
      </c>
      <c r="O110" s="51">
        <v>5.74</v>
      </c>
      <c r="P110" s="51">
        <v>0.15117197787727199</v>
      </c>
    </row>
    <row r="111" spans="1:16" x14ac:dyDescent="0.3">
      <c r="A111" s="30" t="s">
        <v>565</v>
      </c>
      <c r="B111" s="31" t="s">
        <v>283</v>
      </c>
      <c r="C111" s="31" t="s">
        <v>638</v>
      </c>
      <c r="D111" s="31" t="s">
        <v>639</v>
      </c>
      <c r="E111" s="31">
        <v>48754</v>
      </c>
      <c r="F111" s="31">
        <v>52090</v>
      </c>
      <c r="G111" s="31">
        <v>3336</v>
      </c>
      <c r="H111" s="32">
        <v>6.4043002500000001E-2</v>
      </c>
      <c r="J111" s="51" t="s">
        <v>596</v>
      </c>
      <c r="K111" s="51" t="s">
        <v>565</v>
      </c>
      <c r="L111" s="51" t="s">
        <v>267</v>
      </c>
      <c r="M111" s="51">
        <v>48.81</v>
      </c>
      <c r="N111" s="51">
        <v>44.984000000000002</v>
      </c>
      <c r="O111" s="51">
        <v>3.83</v>
      </c>
      <c r="P111" s="51">
        <v>7.8467527146076604E-2</v>
      </c>
    </row>
    <row r="112" spans="1:16" x14ac:dyDescent="0.3">
      <c r="A112" s="30" t="s">
        <v>565</v>
      </c>
      <c r="B112" s="31" t="s">
        <v>284</v>
      </c>
      <c r="C112" s="31" t="s">
        <v>640</v>
      </c>
      <c r="D112" s="31" t="s">
        <v>641</v>
      </c>
      <c r="E112" s="31">
        <v>47038</v>
      </c>
      <c r="F112" s="31">
        <v>48580</v>
      </c>
      <c r="G112" s="31">
        <v>1542</v>
      </c>
      <c r="H112" s="32">
        <v>3.1741457399999999E-2</v>
      </c>
      <c r="J112" s="51" t="s">
        <v>598</v>
      </c>
      <c r="K112" s="51" t="s">
        <v>565</v>
      </c>
      <c r="L112" s="51" t="s">
        <v>60</v>
      </c>
      <c r="M112" s="51">
        <v>22.58</v>
      </c>
      <c r="N112" s="51">
        <v>18.145</v>
      </c>
      <c r="O112" s="51">
        <v>4.4400000000000004</v>
      </c>
      <c r="P112" s="51">
        <v>0.196634189548273</v>
      </c>
    </row>
    <row r="113" spans="1:16" x14ac:dyDescent="0.3">
      <c r="A113" s="30" t="s">
        <v>565</v>
      </c>
      <c r="B113" s="31" t="s">
        <v>66</v>
      </c>
      <c r="C113" s="31" t="s">
        <v>642</v>
      </c>
      <c r="D113" s="31" t="s">
        <v>643</v>
      </c>
      <c r="E113" s="31">
        <v>45141</v>
      </c>
      <c r="F113" s="31">
        <v>52760</v>
      </c>
      <c r="G113" s="31">
        <v>7619</v>
      </c>
      <c r="H113" s="32">
        <v>0.14440864289999999</v>
      </c>
      <c r="J113" s="51" t="s">
        <v>600</v>
      </c>
      <c r="K113" s="51" t="s">
        <v>565</v>
      </c>
      <c r="L113" s="51" t="s">
        <v>73</v>
      </c>
      <c r="M113" s="51">
        <v>42.41</v>
      </c>
      <c r="N113" s="51">
        <v>37.555999999999997</v>
      </c>
      <c r="O113" s="51">
        <v>4.8499999999999996</v>
      </c>
      <c r="P113" s="51">
        <v>0.114359820796982</v>
      </c>
    </row>
    <row r="114" spans="1:16" x14ac:dyDescent="0.3">
      <c r="A114" s="30" t="s">
        <v>565</v>
      </c>
      <c r="B114" s="31" t="s">
        <v>285</v>
      </c>
      <c r="C114" s="31" t="s">
        <v>644</v>
      </c>
      <c r="D114" s="31" t="s">
        <v>645</v>
      </c>
      <c r="E114" s="31">
        <v>44933</v>
      </c>
      <c r="F114" s="31">
        <v>48640</v>
      </c>
      <c r="G114" s="31">
        <v>3707</v>
      </c>
      <c r="H114" s="32">
        <v>7.6212993399999998E-2</v>
      </c>
      <c r="J114" s="51" t="s">
        <v>602</v>
      </c>
      <c r="K114" s="51" t="s">
        <v>565</v>
      </c>
      <c r="L114" s="51" t="s">
        <v>268</v>
      </c>
      <c r="M114" s="51">
        <v>23.02</v>
      </c>
      <c r="N114" s="51">
        <v>22.51</v>
      </c>
      <c r="O114" s="51">
        <v>0.51</v>
      </c>
      <c r="P114" s="51">
        <v>2.2154648132059099E-2</v>
      </c>
    </row>
    <row r="115" spans="1:16" x14ac:dyDescent="0.3">
      <c r="A115" s="30" t="s">
        <v>399</v>
      </c>
      <c r="B115" s="31" t="s">
        <v>52</v>
      </c>
      <c r="C115" s="31" t="s">
        <v>646</v>
      </c>
      <c r="D115" s="31" t="s">
        <v>647</v>
      </c>
      <c r="E115" s="31">
        <v>51300</v>
      </c>
      <c r="F115" s="31">
        <v>83730</v>
      </c>
      <c r="G115" s="31">
        <v>32430</v>
      </c>
      <c r="H115" s="32">
        <v>0.38731637410000003</v>
      </c>
      <c r="J115" s="51" t="s">
        <v>604</v>
      </c>
      <c r="K115" s="51" t="s">
        <v>565</v>
      </c>
      <c r="L115" s="51" t="s">
        <v>26</v>
      </c>
      <c r="M115" s="51">
        <v>29.05</v>
      </c>
      <c r="N115" s="51">
        <v>22.231999999999999</v>
      </c>
      <c r="O115" s="51">
        <v>6.82</v>
      </c>
      <c r="P115" s="51">
        <v>0.234767641996558</v>
      </c>
    </row>
    <row r="116" spans="1:16" x14ac:dyDescent="0.3">
      <c r="A116" s="30" t="s">
        <v>399</v>
      </c>
      <c r="B116" s="31" t="s">
        <v>151</v>
      </c>
      <c r="C116" s="31" t="s">
        <v>648</v>
      </c>
      <c r="D116" s="31" t="s">
        <v>649</v>
      </c>
      <c r="E116" s="31">
        <v>70344</v>
      </c>
      <c r="F116" s="31">
        <v>73290</v>
      </c>
      <c r="G116" s="31">
        <v>2946</v>
      </c>
      <c r="H116" s="32">
        <v>4.0196479700000003E-2</v>
      </c>
      <c r="J116" s="51" t="s">
        <v>606</v>
      </c>
      <c r="K116" s="51" t="s">
        <v>565</v>
      </c>
      <c r="L116" s="51" t="s">
        <v>42</v>
      </c>
      <c r="M116" s="51">
        <v>67.66</v>
      </c>
      <c r="N116" s="51">
        <v>39.69</v>
      </c>
      <c r="O116" s="51">
        <v>27.97</v>
      </c>
      <c r="P116" s="51">
        <v>0.41339048182086902</v>
      </c>
    </row>
    <row r="117" spans="1:16" x14ac:dyDescent="0.3">
      <c r="A117" s="30" t="s">
        <v>399</v>
      </c>
      <c r="B117" s="31" t="s">
        <v>153</v>
      </c>
      <c r="C117" s="31" t="s">
        <v>650</v>
      </c>
      <c r="D117" s="31" t="s">
        <v>651</v>
      </c>
      <c r="E117" s="31">
        <v>109678</v>
      </c>
      <c r="F117" s="31">
        <v>114700</v>
      </c>
      <c r="G117" s="31">
        <v>5022</v>
      </c>
      <c r="H117" s="32">
        <v>4.3783783799999997E-2</v>
      </c>
      <c r="J117" s="51" t="s">
        <v>608</v>
      </c>
      <c r="K117" s="51" t="s">
        <v>565</v>
      </c>
      <c r="L117" s="51" t="s">
        <v>269</v>
      </c>
      <c r="M117" s="51">
        <v>44.71</v>
      </c>
      <c r="N117" s="51">
        <v>40.869999999999997</v>
      </c>
      <c r="O117" s="51">
        <v>3.84</v>
      </c>
      <c r="P117" s="51">
        <v>8.5886826213375095E-2</v>
      </c>
    </row>
    <row r="118" spans="1:16" x14ac:dyDescent="0.3">
      <c r="A118" s="30" t="s">
        <v>399</v>
      </c>
      <c r="B118" s="31" t="s">
        <v>86</v>
      </c>
      <c r="C118" s="31" t="s">
        <v>652</v>
      </c>
      <c r="D118" s="31" t="s">
        <v>653</v>
      </c>
      <c r="E118" s="31">
        <v>91880</v>
      </c>
      <c r="F118" s="31">
        <v>138470</v>
      </c>
      <c r="G118" s="31">
        <v>46590</v>
      </c>
      <c r="H118" s="32">
        <v>0.3364627717</v>
      </c>
      <c r="J118" s="51" t="s">
        <v>610</v>
      </c>
      <c r="K118" s="51" t="s">
        <v>565</v>
      </c>
      <c r="L118" s="51" t="s">
        <v>69</v>
      </c>
      <c r="M118" s="51">
        <v>49.66</v>
      </c>
      <c r="N118" s="51">
        <v>37.814</v>
      </c>
      <c r="O118" s="51">
        <v>11.85</v>
      </c>
      <c r="P118" s="51">
        <v>0.23862263391059199</v>
      </c>
    </row>
    <row r="119" spans="1:16" x14ac:dyDescent="0.3">
      <c r="A119" s="30" t="s">
        <v>399</v>
      </c>
      <c r="B119" s="31" t="s">
        <v>290</v>
      </c>
      <c r="C119" s="31" t="s">
        <v>654</v>
      </c>
      <c r="D119" s="31" t="s">
        <v>655</v>
      </c>
      <c r="E119" s="31">
        <v>40546</v>
      </c>
      <c r="F119" s="31">
        <v>42330</v>
      </c>
      <c r="G119" s="31">
        <v>1784</v>
      </c>
      <c r="H119" s="32">
        <v>4.21450508E-2</v>
      </c>
      <c r="J119" s="51" t="s">
        <v>612</v>
      </c>
      <c r="K119" s="51" t="s">
        <v>565</v>
      </c>
      <c r="L119" s="51" t="s">
        <v>90</v>
      </c>
      <c r="M119" s="51">
        <v>39.76</v>
      </c>
      <c r="N119" s="51">
        <v>28.561</v>
      </c>
      <c r="O119" s="51">
        <v>11.2</v>
      </c>
      <c r="P119" s="51">
        <v>0.28169014084506999</v>
      </c>
    </row>
    <row r="120" spans="1:16" x14ac:dyDescent="0.3">
      <c r="A120" s="30" t="s">
        <v>399</v>
      </c>
      <c r="B120" s="31" t="s">
        <v>291</v>
      </c>
      <c r="C120" s="31" t="s">
        <v>656</v>
      </c>
      <c r="D120" s="31" t="s">
        <v>657</v>
      </c>
      <c r="E120" s="31">
        <v>43604</v>
      </c>
      <c r="F120" s="31">
        <v>50110</v>
      </c>
      <c r="G120" s="31">
        <v>6506</v>
      </c>
      <c r="H120" s="32">
        <v>0.12983436440000001</v>
      </c>
      <c r="J120" s="51" t="s">
        <v>614</v>
      </c>
      <c r="K120" s="51" t="s">
        <v>565</v>
      </c>
      <c r="L120" s="51" t="s">
        <v>91</v>
      </c>
      <c r="M120" s="51">
        <v>62.47</v>
      </c>
      <c r="N120" s="51">
        <v>48.481000000000002</v>
      </c>
      <c r="O120" s="51">
        <v>13.99</v>
      </c>
      <c r="P120" s="51">
        <v>0.22394749479750301</v>
      </c>
    </row>
    <row r="121" spans="1:16" x14ac:dyDescent="0.3">
      <c r="A121" s="30" t="s">
        <v>399</v>
      </c>
      <c r="B121" s="31" t="s">
        <v>57</v>
      </c>
      <c r="C121" s="31" t="s">
        <v>658</v>
      </c>
      <c r="D121" s="31" t="s">
        <v>659</v>
      </c>
      <c r="E121" s="31">
        <v>39483</v>
      </c>
      <c r="F121" s="31">
        <v>44060</v>
      </c>
      <c r="G121" s="31">
        <v>4577</v>
      </c>
      <c r="H121" s="32">
        <v>0.1038810713</v>
      </c>
      <c r="J121" s="51" t="s">
        <v>616</v>
      </c>
      <c r="K121" s="51" t="s">
        <v>565</v>
      </c>
      <c r="L121" s="51" t="s">
        <v>108</v>
      </c>
      <c r="M121" s="51">
        <v>42.35</v>
      </c>
      <c r="N121" s="51">
        <v>31.486000000000001</v>
      </c>
      <c r="O121" s="51">
        <v>10.86</v>
      </c>
      <c r="P121" s="51">
        <v>0.25643447461629298</v>
      </c>
    </row>
    <row r="122" spans="1:16" x14ac:dyDescent="0.3">
      <c r="A122" s="30" t="s">
        <v>399</v>
      </c>
      <c r="B122" s="31" t="s">
        <v>292</v>
      </c>
      <c r="C122" s="31" t="s">
        <v>660</v>
      </c>
      <c r="D122" s="31" t="s">
        <v>661</v>
      </c>
      <c r="E122" s="31">
        <v>51115</v>
      </c>
      <c r="F122" s="31">
        <v>55430</v>
      </c>
      <c r="G122" s="31">
        <v>4315</v>
      </c>
      <c r="H122" s="32">
        <v>7.7845931800000004E-2</v>
      </c>
      <c r="J122" s="51" t="s">
        <v>632</v>
      </c>
      <c r="K122" s="51" t="s">
        <v>565</v>
      </c>
      <c r="L122" s="51" t="s">
        <v>280</v>
      </c>
      <c r="M122" s="51">
        <v>54.72</v>
      </c>
      <c r="N122" s="51">
        <v>53.22</v>
      </c>
      <c r="O122" s="51">
        <v>1.5</v>
      </c>
      <c r="P122" s="51">
        <v>2.7412280701754398E-2</v>
      </c>
    </row>
    <row r="123" spans="1:16" x14ac:dyDescent="0.3">
      <c r="A123" s="30" t="s">
        <v>399</v>
      </c>
      <c r="B123" s="31" t="s">
        <v>293</v>
      </c>
      <c r="C123" s="31" t="s">
        <v>662</v>
      </c>
      <c r="D123" s="31" t="s">
        <v>663</v>
      </c>
      <c r="E123" s="31">
        <v>41054</v>
      </c>
      <c r="F123" s="31">
        <v>46510</v>
      </c>
      <c r="G123" s="31">
        <v>5456</v>
      </c>
      <c r="H123" s="32">
        <v>0.11730810580000001</v>
      </c>
      <c r="J123" s="51" t="s">
        <v>634</v>
      </c>
      <c r="K123" s="51" t="s">
        <v>565</v>
      </c>
      <c r="L123" s="51" t="s">
        <v>281</v>
      </c>
      <c r="M123" s="51">
        <v>51.45</v>
      </c>
      <c r="N123" s="51">
        <v>41.771000000000001</v>
      </c>
      <c r="O123" s="51">
        <v>9.68</v>
      </c>
      <c r="P123" s="51">
        <v>0.188143828960155</v>
      </c>
    </row>
    <row r="124" spans="1:16" x14ac:dyDescent="0.3">
      <c r="A124" s="30" t="s">
        <v>399</v>
      </c>
      <c r="B124" s="31" t="s">
        <v>96</v>
      </c>
      <c r="C124" s="31" t="s">
        <v>664</v>
      </c>
      <c r="D124" s="31" t="s">
        <v>665</v>
      </c>
      <c r="E124" s="31">
        <v>49712</v>
      </c>
      <c r="F124" s="31">
        <v>58240</v>
      </c>
      <c r="G124" s="31">
        <v>8528</v>
      </c>
      <c r="H124" s="32">
        <v>0.14642857140000001</v>
      </c>
      <c r="J124" s="51" t="s">
        <v>636</v>
      </c>
      <c r="K124" s="51" t="s">
        <v>565</v>
      </c>
      <c r="L124" s="51" t="s">
        <v>282</v>
      </c>
      <c r="M124" s="51">
        <v>49.72</v>
      </c>
      <c r="N124" s="51">
        <v>47.857999999999997</v>
      </c>
      <c r="O124" s="51">
        <v>1.86</v>
      </c>
      <c r="P124" s="51">
        <v>3.7409493161705602E-2</v>
      </c>
    </row>
    <row r="125" spans="1:16" x14ac:dyDescent="0.3">
      <c r="A125" s="30" t="s">
        <v>399</v>
      </c>
      <c r="B125" s="31" t="s">
        <v>294</v>
      </c>
      <c r="C125" s="31" t="s">
        <v>666</v>
      </c>
      <c r="D125" s="31" t="s">
        <v>667</v>
      </c>
      <c r="E125" s="31">
        <v>36080</v>
      </c>
      <c r="F125" s="31">
        <v>43690</v>
      </c>
      <c r="G125" s="31">
        <v>7610</v>
      </c>
      <c r="H125" s="32">
        <v>0.174181735</v>
      </c>
      <c r="J125" s="51" t="s">
        <v>638</v>
      </c>
      <c r="K125" s="51" t="s">
        <v>565</v>
      </c>
      <c r="L125" s="51" t="s">
        <v>283</v>
      </c>
      <c r="M125" s="51">
        <v>52.09</v>
      </c>
      <c r="N125" s="51">
        <v>48.677</v>
      </c>
      <c r="O125" s="51">
        <v>3.41</v>
      </c>
      <c r="P125" s="51">
        <v>6.5463620656556004E-2</v>
      </c>
    </row>
    <row r="126" spans="1:16" x14ac:dyDescent="0.3">
      <c r="A126" s="30" t="s">
        <v>399</v>
      </c>
      <c r="B126" s="31" t="s">
        <v>295</v>
      </c>
      <c r="C126" s="31" t="s">
        <v>668</v>
      </c>
      <c r="D126" s="31" t="s">
        <v>669</v>
      </c>
      <c r="E126" s="31">
        <v>30251</v>
      </c>
      <c r="F126" s="31">
        <v>32160</v>
      </c>
      <c r="G126" s="31">
        <v>1909</v>
      </c>
      <c r="H126" s="32">
        <v>5.9359452700000002E-2</v>
      </c>
      <c r="J126" s="51" t="s">
        <v>640</v>
      </c>
      <c r="K126" s="51" t="s">
        <v>565</v>
      </c>
      <c r="L126" s="51" t="s">
        <v>284</v>
      </c>
      <c r="M126" s="51">
        <v>48.58</v>
      </c>
      <c r="N126" s="51">
        <v>46.930999999999997</v>
      </c>
      <c r="O126" s="51">
        <v>1.65</v>
      </c>
      <c r="P126" s="51">
        <v>3.3964594483326498E-2</v>
      </c>
    </row>
    <row r="127" spans="1:16" x14ac:dyDescent="0.3">
      <c r="A127" s="30" t="s">
        <v>399</v>
      </c>
      <c r="B127" s="31" t="s">
        <v>312</v>
      </c>
      <c r="C127" s="31" t="s">
        <v>670</v>
      </c>
      <c r="D127" s="31" t="s">
        <v>671</v>
      </c>
      <c r="E127" s="31">
        <v>24019</v>
      </c>
      <c r="F127" s="31">
        <v>27510</v>
      </c>
      <c r="G127" s="31">
        <v>3491</v>
      </c>
      <c r="H127" s="32">
        <v>0.12689930930000001</v>
      </c>
      <c r="J127" s="51" t="s">
        <v>642</v>
      </c>
      <c r="K127" s="51" t="s">
        <v>565</v>
      </c>
      <c r="L127" s="51" t="s">
        <v>66</v>
      </c>
      <c r="M127" s="51">
        <v>52.76</v>
      </c>
      <c r="N127" s="51">
        <v>45.067999999999998</v>
      </c>
      <c r="O127" s="51">
        <v>7.69</v>
      </c>
      <c r="P127" s="51">
        <v>0.14575435936315401</v>
      </c>
    </row>
    <row r="128" spans="1:16" x14ac:dyDescent="0.3">
      <c r="A128" s="30" t="s">
        <v>399</v>
      </c>
      <c r="B128" s="31" t="s">
        <v>313</v>
      </c>
      <c r="C128" s="31" t="s">
        <v>672</v>
      </c>
      <c r="D128" s="31" t="s">
        <v>673</v>
      </c>
      <c r="E128" s="31">
        <v>52485</v>
      </c>
      <c r="F128" s="31">
        <v>55730</v>
      </c>
      <c r="G128" s="31">
        <v>3245</v>
      </c>
      <c r="H128" s="32">
        <v>5.8227166699999999E-2</v>
      </c>
      <c r="J128" s="51" t="s">
        <v>644</v>
      </c>
      <c r="K128" s="51" t="s">
        <v>565</v>
      </c>
      <c r="L128" s="51" t="s">
        <v>285</v>
      </c>
      <c r="M128" s="51">
        <v>48.64</v>
      </c>
      <c r="N128" s="51">
        <v>44.866999999999997</v>
      </c>
      <c r="O128" s="51">
        <v>3.77</v>
      </c>
      <c r="P128" s="51">
        <v>7.7508223684210495E-2</v>
      </c>
    </row>
    <row r="129" spans="1:16" x14ac:dyDescent="0.3">
      <c r="A129" s="30" t="s">
        <v>399</v>
      </c>
      <c r="B129" s="31" t="s">
        <v>80</v>
      </c>
      <c r="C129" s="31" t="s">
        <v>674</v>
      </c>
      <c r="D129" s="31" t="s">
        <v>675</v>
      </c>
      <c r="E129" s="31">
        <v>40619</v>
      </c>
      <c r="F129" s="31">
        <v>45230</v>
      </c>
      <c r="G129" s="31">
        <v>4611</v>
      </c>
      <c r="H129" s="32">
        <v>0.1019456113</v>
      </c>
      <c r="J129" s="51" t="s">
        <v>646</v>
      </c>
      <c r="K129" s="51" t="s">
        <v>399</v>
      </c>
      <c r="L129" s="51" t="s">
        <v>52</v>
      </c>
      <c r="M129" s="51">
        <v>83.73</v>
      </c>
      <c r="N129" s="51">
        <v>51.173000000000002</v>
      </c>
      <c r="O129" s="51">
        <v>32.56</v>
      </c>
      <c r="P129" s="51">
        <v>0.38886898363788402</v>
      </c>
    </row>
    <row r="130" spans="1:16" x14ac:dyDescent="0.3">
      <c r="A130" s="30" t="s">
        <v>399</v>
      </c>
      <c r="B130" s="31" t="s">
        <v>98</v>
      </c>
      <c r="C130" s="31" t="s">
        <v>676</v>
      </c>
      <c r="D130" s="31" t="s">
        <v>677</v>
      </c>
      <c r="E130" s="31">
        <v>38479</v>
      </c>
      <c r="F130" s="31">
        <v>56350</v>
      </c>
      <c r="G130" s="31">
        <v>17871</v>
      </c>
      <c r="H130" s="32">
        <v>0.31714285710000001</v>
      </c>
      <c r="J130" s="51" t="s">
        <v>648</v>
      </c>
      <c r="K130" s="51" t="s">
        <v>399</v>
      </c>
      <c r="L130" s="51" t="s">
        <v>151</v>
      </c>
      <c r="M130" s="51">
        <v>73.28</v>
      </c>
      <c r="N130" s="51">
        <v>70.164000000000001</v>
      </c>
      <c r="O130" s="51">
        <v>3.12</v>
      </c>
      <c r="P130" s="51">
        <v>4.2576419213973801E-2</v>
      </c>
    </row>
    <row r="131" spans="1:16" x14ac:dyDescent="0.3">
      <c r="A131" s="30" t="s">
        <v>399</v>
      </c>
      <c r="B131" s="31" t="s">
        <v>314</v>
      </c>
      <c r="C131" s="31" t="s">
        <v>678</v>
      </c>
      <c r="D131" s="31" t="s">
        <v>679</v>
      </c>
      <c r="E131" s="31">
        <v>53173</v>
      </c>
      <c r="F131" s="31">
        <v>61740</v>
      </c>
      <c r="G131" s="31">
        <v>8567</v>
      </c>
      <c r="H131" s="32">
        <v>0.13875931320000001</v>
      </c>
      <c r="J131" s="51" t="s">
        <v>650</v>
      </c>
      <c r="K131" s="51" t="s">
        <v>399</v>
      </c>
      <c r="L131" s="51" t="s">
        <v>153</v>
      </c>
      <c r="M131" s="51">
        <v>114.7</v>
      </c>
      <c r="N131" s="51">
        <v>109.351</v>
      </c>
      <c r="O131" s="51">
        <v>5.35</v>
      </c>
      <c r="P131" s="51">
        <v>4.6643417611159498E-2</v>
      </c>
    </row>
    <row r="132" spans="1:16" x14ac:dyDescent="0.3">
      <c r="A132" s="30" t="s">
        <v>399</v>
      </c>
      <c r="B132" s="31" t="s">
        <v>320</v>
      </c>
      <c r="C132" s="31" t="s">
        <v>680</v>
      </c>
      <c r="D132" s="31" t="s">
        <v>681</v>
      </c>
      <c r="E132" s="31">
        <v>37472</v>
      </c>
      <c r="F132" s="31">
        <v>40500</v>
      </c>
      <c r="G132" s="31">
        <v>3028</v>
      </c>
      <c r="H132" s="32">
        <v>7.4765432100000001E-2</v>
      </c>
      <c r="J132" s="51" t="s">
        <v>652</v>
      </c>
      <c r="K132" s="51" t="s">
        <v>399</v>
      </c>
      <c r="L132" s="51" t="s">
        <v>86</v>
      </c>
      <c r="M132" s="51">
        <v>138.47</v>
      </c>
      <c r="N132" s="51">
        <v>91.64</v>
      </c>
      <c r="O132" s="51">
        <v>46.83</v>
      </c>
      <c r="P132" s="51">
        <v>0.33819599913338599</v>
      </c>
    </row>
    <row r="133" spans="1:16" x14ac:dyDescent="0.3">
      <c r="A133" s="30" t="s">
        <v>399</v>
      </c>
      <c r="B133" s="31" t="s">
        <v>59</v>
      </c>
      <c r="C133" s="31" t="s">
        <v>682</v>
      </c>
      <c r="D133" s="31" t="s">
        <v>683</v>
      </c>
      <c r="E133" s="31">
        <v>21940</v>
      </c>
      <c r="F133" s="31">
        <v>34670</v>
      </c>
      <c r="G133" s="31">
        <v>12730</v>
      </c>
      <c r="H133" s="32">
        <v>0.36717623310000003</v>
      </c>
      <c r="J133" s="51" t="s">
        <v>654</v>
      </c>
      <c r="K133" s="51" t="s">
        <v>399</v>
      </c>
      <c r="L133" s="51" t="s">
        <v>290</v>
      </c>
      <c r="M133" s="51">
        <v>42.33</v>
      </c>
      <c r="N133" s="51">
        <v>40.427999999999997</v>
      </c>
      <c r="O133" s="51">
        <v>1.9</v>
      </c>
      <c r="P133" s="51">
        <v>4.4885424049137701E-2</v>
      </c>
    </row>
    <row r="134" spans="1:16" x14ac:dyDescent="0.3">
      <c r="A134" s="30" t="s">
        <v>399</v>
      </c>
      <c r="B134" s="31" t="s">
        <v>321</v>
      </c>
      <c r="C134" s="31" t="s">
        <v>684</v>
      </c>
      <c r="D134" s="31" t="s">
        <v>685</v>
      </c>
      <c r="E134" s="31">
        <v>34924</v>
      </c>
      <c r="F134" s="31">
        <v>36050</v>
      </c>
      <c r="G134" s="31">
        <v>1126</v>
      </c>
      <c r="H134" s="32">
        <v>3.12343967E-2</v>
      </c>
      <c r="J134" s="51" t="s">
        <v>656</v>
      </c>
      <c r="K134" s="51" t="s">
        <v>399</v>
      </c>
      <c r="L134" s="51" t="s">
        <v>291</v>
      </c>
      <c r="M134" s="51">
        <v>50.13</v>
      </c>
      <c r="N134" s="51">
        <v>43.454000000000001</v>
      </c>
      <c r="O134" s="51">
        <v>6.68</v>
      </c>
      <c r="P134" s="51">
        <v>0.133253540793936</v>
      </c>
    </row>
    <row r="135" spans="1:16" x14ac:dyDescent="0.3">
      <c r="A135" s="30" t="s">
        <v>399</v>
      </c>
      <c r="B135" s="31" t="s">
        <v>322</v>
      </c>
      <c r="C135" s="31" t="s">
        <v>686</v>
      </c>
      <c r="D135" s="31" t="s">
        <v>687</v>
      </c>
      <c r="E135" s="31">
        <v>41113</v>
      </c>
      <c r="F135" s="31">
        <v>45010</v>
      </c>
      <c r="G135" s="31">
        <v>3897</v>
      </c>
      <c r="H135" s="32">
        <v>8.6580759800000004E-2</v>
      </c>
      <c r="J135" s="51" t="s">
        <v>658</v>
      </c>
      <c r="K135" s="51" t="s">
        <v>399</v>
      </c>
      <c r="L135" s="51" t="s">
        <v>57</v>
      </c>
      <c r="M135" s="51">
        <v>44.06</v>
      </c>
      <c r="N135" s="51">
        <v>39.4</v>
      </c>
      <c r="O135" s="51">
        <v>4.66</v>
      </c>
      <c r="P135" s="51">
        <v>0.105764866091693</v>
      </c>
    </row>
    <row r="136" spans="1:16" x14ac:dyDescent="0.3">
      <c r="A136" s="30" t="s">
        <v>399</v>
      </c>
      <c r="B136" s="31" t="s">
        <v>112</v>
      </c>
      <c r="C136" s="31" t="s">
        <v>688</v>
      </c>
      <c r="D136" s="31" t="s">
        <v>689</v>
      </c>
      <c r="E136" s="31">
        <v>41100</v>
      </c>
      <c r="F136" s="31">
        <v>54660</v>
      </c>
      <c r="G136" s="31">
        <v>13560</v>
      </c>
      <c r="H136" s="32">
        <v>0.248079034</v>
      </c>
      <c r="J136" s="51" t="s">
        <v>660</v>
      </c>
      <c r="K136" s="51" t="s">
        <v>399</v>
      </c>
      <c r="L136" s="51" t="s">
        <v>292</v>
      </c>
      <c r="M136" s="51">
        <v>55.43</v>
      </c>
      <c r="N136" s="51">
        <v>51.027000000000001</v>
      </c>
      <c r="O136" s="51">
        <v>4.4000000000000004</v>
      </c>
      <c r="P136" s="51">
        <v>7.9379397438210403E-2</v>
      </c>
    </row>
    <row r="137" spans="1:16" x14ac:dyDescent="0.3">
      <c r="A137" s="30" t="s">
        <v>399</v>
      </c>
      <c r="B137" s="31" t="s">
        <v>323</v>
      </c>
      <c r="C137" s="31" t="s">
        <v>690</v>
      </c>
      <c r="D137" s="31" t="s">
        <v>691</v>
      </c>
      <c r="E137" s="31">
        <v>39592</v>
      </c>
      <c r="F137" s="31">
        <v>46410</v>
      </c>
      <c r="G137" s="31">
        <v>6818</v>
      </c>
      <c r="H137" s="32">
        <v>0.14690799399999999</v>
      </c>
      <c r="J137" s="51" t="s">
        <v>662</v>
      </c>
      <c r="K137" s="51" t="s">
        <v>399</v>
      </c>
      <c r="L137" s="51" t="s">
        <v>293</v>
      </c>
      <c r="M137" s="51">
        <v>46.51</v>
      </c>
      <c r="N137" s="51">
        <v>40.999000000000002</v>
      </c>
      <c r="O137" s="51">
        <v>5.51</v>
      </c>
      <c r="P137" s="51">
        <v>0.118469146420125</v>
      </c>
    </row>
    <row r="138" spans="1:16" x14ac:dyDescent="0.3">
      <c r="A138" s="30" t="s">
        <v>399</v>
      </c>
      <c r="B138" s="31" t="s">
        <v>348</v>
      </c>
      <c r="C138" s="31" t="s">
        <v>692</v>
      </c>
      <c r="D138" s="31" t="s">
        <v>693</v>
      </c>
      <c r="E138" s="31">
        <v>389921</v>
      </c>
      <c r="F138" s="31">
        <v>435470</v>
      </c>
      <c r="G138" s="31">
        <v>45549</v>
      </c>
      <c r="H138" s="32">
        <v>0.1045973316</v>
      </c>
      <c r="J138" s="51" t="s">
        <v>664</v>
      </c>
      <c r="K138" s="51" t="s">
        <v>399</v>
      </c>
      <c r="L138" s="51" t="s">
        <v>96</v>
      </c>
      <c r="M138" s="51">
        <v>58.24</v>
      </c>
      <c r="N138" s="51">
        <v>49.636000000000003</v>
      </c>
      <c r="O138" s="51">
        <v>8.6</v>
      </c>
      <c r="P138" s="51">
        <v>0.147664835164835</v>
      </c>
    </row>
    <row r="139" spans="1:16" x14ac:dyDescent="0.3">
      <c r="A139" s="30" t="s">
        <v>399</v>
      </c>
      <c r="B139" s="31" t="s">
        <v>349</v>
      </c>
      <c r="C139" s="31" t="s">
        <v>694</v>
      </c>
      <c r="D139" s="31" t="s">
        <v>695</v>
      </c>
      <c r="E139" s="31">
        <v>129595</v>
      </c>
      <c r="F139" s="31">
        <v>139030</v>
      </c>
      <c r="G139" s="31">
        <v>9435</v>
      </c>
      <c r="H139" s="32">
        <v>6.7863051100000002E-2</v>
      </c>
      <c r="J139" s="51" t="s">
        <v>666</v>
      </c>
      <c r="K139" s="51" t="s">
        <v>399</v>
      </c>
      <c r="L139" s="51" t="s">
        <v>294</v>
      </c>
      <c r="M139" s="51">
        <v>43.69</v>
      </c>
      <c r="N139" s="51">
        <v>36.008000000000003</v>
      </c>
      <c r="O139" s="51">
        <v>7.68</v>
      </c>
      <c r="P139" s="51">
        <v>0.17578393224994299</v>
      </c>
    </row>
    <row r="140" spans="1:16" x14ac:dyDescent="0.3">
      <c r="A140" s="30" t="s">
        <v>399</v>
      </c>
      <c r="B140" s="31" t="s">
        <v>350</v>
      </c>
      <c r="C140" s="31" t="s">
        <v>696</v>
      </c>
      <c r="D140" s="31" t="s">
        <v>697</v>
      </c>
      <c r="E140" s="31">
        <v>131333</v>
      </c>
      <c r="F140" s="31">
        <v>136770</v>
      </c>
      <c r="G140" s="31">
        <v>5437</v>
      </c>
      <c r="H140" s="32">
        <v>3.97528698E-2</v>
      </c>
      <c r="J140" s="51" t="s">
        <v>668</v>
      </c>
      <c r="K140" s="51" t="s">
        <v>399</v>
      </c>
      <c r="L140" s="51" t="s">
        <v>295</v>
      </c>
      <c r="M140" s="51">
        <v>32.159999999999997</v>
      </c>
      <c r="N140" s="51">
        <v>30.16</v>
      </c>
      <c r="O140" s="51">
        <v>2</v>
      </c>
      <c r="P140" s="51">
        <v>6.2189054726368202E-2</v>
      </c>
    </row>
    <row r="141" spans="1:16" x14ac:dyDescent="0.3">
      <c r="A141" s="30" t="s">
        <v>399</v>
      </c>
      <c r="B141" s="31" t="s">
        <v>351</v>
      </c>
      <c r="C141" s="31" t="s">
        <v>698</v>
      </c>
      <c r="D141" s="31" t="s">
        <v>699</v>
      </c>
      <c r="E141" s="31">
        <v>124397</v>
      </c>
      <c r="F141" s="31">
        <v>131060</v>
      </c>
      <c r="G141" s="31">
        <v>6663</v>
      </c>
      <c r="H141" s="32">
        <v>5.0839310200000001E-2</v>
      </c>
      <c r="J141" s="51" t="s">
        <v>670</v>
      </c>
      <c r="K141" s="51" t="s">
        <v>399</v>
      </c>
      <c r="L141" s="51" t="s">
        <v>312</v>
      </c>
      <c r="M141" s="51">
        <v>27.51</v>
      </c>
      <c r="N141" s="51">
        <v>23.960999999999999</v>
      </c>
      <c r="O141" s="51">
        <v>3.55</v>
      </c>
      <c r="P141" s="51">
        <v>0.12904398400581599</v>
      </c>
    </row>
    <row r="142" spans="1:16" x14ac:dyDescent="0.3">
      <c r="A142" s="30" t="s">
        <v>399</v>
      </c>
      <c r="B142" s="31" t="s">
        <v>352</v>
      </c>
      <c r="C142" s="31" t="s">
        <v>700</v>
      </c>
      <c r="D142" s="31" t="s">
        <v>701</v>
      </c>
      <c r="E142" s="31">
        <v>83662</v>
      </c>
      <c r="F142" s="31">
        <v>90440</v>
      </c>
      <c r="G142" s="31">
        <v>6778</v>
      </c>
      <c r="H142" s="32">
        <v>7.4944714699999998E-2</v>
      </c>
      <c r="J142" s="51" t="s">
        <v>672</v>
      </c>
      <c r="K142" s="51" t="s">
        <v>399</v>
      </c>
      <c r="L142" s="51" t="s">
        <v>313</v>
      </c>
      <c r="M142" s="51">
        <v>55.74</v>
      </c>
      <c r="N142" s="51">
        <v>52.37</v>
      </c>
      <c r="O142" s="51">
        <v>3.37</v>
      </c>
      <c r="P142" s="51">
        <v>6.0459275206315E-2</v>
      </c>
    </row>
    <row r="143" spans="1:16" x14ac:dyDescent="0.3">
      <c r="A143" s="30" t="s">
        <v>399</v>
      </c>
      <c r="B143" s="31" t="s">
        <v>353</v>
      </c>
      <c r="C143" s="31" t="s">
        <v>702</v>
      </c>
      <c r="D143" s="31" t="s">
        <v>703</v>
      </c>
      <c r="E143" s="31">
        <v>107508</v>
      </c>
      <c r="F143" s="31">
        <v>113930</v>
      </c>
      <c r="G143" s="31">
        <v>6422</v>
      </c>
      <c r="H143" s="32">
        <v>5.6367945199999998E-2</v>
      </c>
      <c r="J143" s="51" t="s">
        <v>674</v>
      </c>
      <c r="K143" s="51" t="s">
        <v>399</v>
      </c>
      <c r="L143" s="51" t="s">
        <v>80</v>
      </c>
      <c r="M143" s="51">
        <v>45.23</v>
      </c>
      <c r="N143" s="51">
        <v>40.524999999999999</v>
      </c>
      <c r="O143" s="51">
        <v>4.71</v>
      </c>
      <c r="P143" s="51">
        <v>0.104134424054831</v>
      </c>
    </row>
    <row r="144" spans="1:16" x14ac:dyDescent="0.3">
      <c r="A144" s="30" t="s">
        <v>399</v>
      </c>
      <c r="B144" s="31" t="s">
        <v>354</v>
      </c>
      <c r="C144" s="31" t="s">
        <v>704</v>
      </c>
      <c r="D144" s="31" t="s">
        <v>705</v>
      </c>
      <c r="E144" s="31">
        <v>98917</v>
      </c>
      <c r="F144" s="31">
        <v>108180</v>
      </c>
      <c r="G144" s="31">
        <v>9263</v>
      </c>
      <c r="H144" s="32">
        <v>8.5625808799999995E-2</v>
      </c>
      <c r="J144" s="51" t="s">
        <v>676</v>
      </c>
      <c r="K144" s="51" t="s">
        <v>399</v>
      </c>
      <c r="L144" s="51" t="s">
        <v>98</v>
      </c>
      <c r="M144" s="51">
        <v>56.36</v>
      </c>
      <c r="N144" s="51">
        <v>38.383000000000003</v>
      </c>
      <c r="O144" s="51">
        <v>17.98</v>
      </c>
      <c r="P144" s="51">
        <v>0.31902058197303101</v>
      </c>
    </row>
    <row r="145" spans="1:16" x14ac:dyDescent="0.3">
      <c r="A145" s="30" t="s">
        <v>706</v>
      </c>
      <c r="B145" s="31" t="s">
        <v>167</v>
      </c>
      <c r="C145" s="31" t="s">
        <v>707</v>
      </c>
      <c r="D145" s="31" t="s">
        <v>708</v>
      </c>
      <c r="E145" s="31">
        <v>75412</v>
      </c>
      <c r="F145" s="31">
        <v>82260</v>
      </c>
      <c r="G145" s="31">
        <v>6848</v>
      </c>
      <c r="H145" s="32">
        <v>8.32482373E-2</v>
      </c>
      <c r="J145" s="51" t="s">
        <v>678</v>
      </c>
      <c r="K145" s="51" t="s">
        <v>399</v>
      </c>
      <c r="L145" s="51" t="s">
        <v>314</v>
      </c>
      <c r="M145" s="51">
        <v>61.75</v>
      </c>
      <c r="N145" s="51">
        <v>53.036000000000001</v>
      </c>
      <c r="O145" s="51">
        <v>8.7100000000000009</v>
      </c>
      <c r="P145" s="51">
        <v>0.14105263157894701</v>
      </c>
    </row>
    <row r="146" spans="1:16" x14ac:dyDescent="0.3">
      <c r="A146" s="30" t="s">
        <v>706</v>
      </c>
      <c r="B146" s="31" t="s">
        <v>168</v>
      </c>
      <c r="C146" s="31" t="s">
        <v>709</v>
      </c>
      <c r="D146" s="31" t="s">
        <v>710</v>
      </c>
      <c r="E146" s="31">
        <v>70974</v>
      </c>
      <c r="F146" s="31">
        <v>79560</v>
      </c>
      <c r="G146" s="31">
        <v>8586</v>
      </c>
      <c r="H146" s="32">
        <v>0.107918552</v>
      </c>
      <c r="J146" s="51" t="s">
        <v>680</v>
      </c>
      <c r="K146" s="51" t="s">
        <v>399</v>
      </c>
      <c r="L146" s="51" t="s">
        <v>320</v>
      </c>
      <c r="M146" s="51">
        <v>40.5</v>
      </c>
      <c r="N146" s="51">
        <v>37.372999999999998</v>
      </c>
      <c r="O146" s="51">
        <v>3.13</v>
      </c>
      <c r="P146" s="51">
        <v>7.7283950617284006E-2</v>
      </c>
    </row>
    <row r="147" spans="1:16" x14ac:dyDescent="0.3">
      <c r="A147" s="30" t="s">
        <v>706</v>
      </c>
      <c r="B147" s="31" t="s">
        <v>169</v>
      </c>
      <c r="C147" s="31" t="s">
        <v>711</v>
      </c>
      <c r="D147" s="31" t="s">
        <v>712</v>
      </c>
      <c r="E147" s="31">
        <v>73337</v>
      </c>
      <c r="F147" s="31">
        <v>79890</v>
      </c>
      <c r="G147" s="31">
        <v>6553</v>
      </c>
      <c r="H147" s="32">
        <v>8.2025284800000001E-2</v>
      </c>
      <c r="J147" s="51" t="s">
        <v>682</v>
      </c>
      <c r="K147" s="51" t="s">
        <v>399</v>
      </c>
      <c r="L147" s="51" t="s">
        <v>59</v>
      </c>
      <c r="M147" s="51">
        <v>34.67</v>
      </c>
      <c r="N147" s="51">
        <v>21.899000000000001</v>
      </c>
      <c r="O147" s="51">
        <v>12.77</v>
      </c>
      <c r="P147" s="51">
        <v>0.36832996827228198</v>
      </c>
    </row>
    <row r="148" spans="1:16" x14ac:dyDescent="0.3">
      <c r="A148" s="30" t="s">
        <v>706</v>
      </c>
      <c r="B148" s="31" t="s">
        <v>170</v>
      </c>
      <c r="C148" s="31" t="s">
        <v>713</v>
      </c>
      <c r="D148" s="31" t="s">
        <v>714</v>
      </c>
      <c r="E148" s="31">
        <v>58333</v>
      </c>
      <c r="F148" s="31">
        <v>66150</v>
      </c>
      <c r="G148" s="31">
        <v>7817</v>
      </c>
      <c r="H148" s="32">
        <v>0.1181708239</v>
      </c>
      <c r="J148" s="51" t="s">
        <v>684</v>
      </c>
      <c r="K148" s="51" t="s">
        <v>399</v>
      </c>
      <c r="L148" s="51" t="s">
        <v>321</v>
      </c>
      <c r="M148" s="51">
        <v>36.049999999999997</v>
      </c>
      <c r="N148" s="51">
        <v>34.813000000000002</v>
      </c>
      <c r="O148" s="51">
        <v>1.24</v>
      </c>
      <c r="P148" s="51">
        <v>3.4396671289875197E-2</v>
      </c>
    </row>
    <row r="149" spans="1:16" x14ac:dyDescent="0.3">
      <c r="A149" s="30" t="s">
        <v>706</v>
      </c>
      <c r="B149" s="31" t="s">
        <v>185</v>
      </c>
      <c r="C149" s="31" t="s">
        <v>715</v>
      </c>
      <c r="D149" s="31" t="s">
        <v>716</v>
      </c>
      <c r="E149" s="31">
        <v>61324</v>
      </c>
      <c r="F149" s="31">
        <v>71450</v>
      </c>
      <c r="G149" s="31">
        <v>10126</v>
      </c>
      <c r="H149" s="32">
        <v>0.1417214836</v>
      </c>
      <c r="J149" s="51" t="s">
        <v>686</v>
      </c>
      <c r="K149" s="51" t="s">
        <v>399</v>
      </c>
      <c r="L149" s="51" t="s">
        <v>322</v>
      </c>
      <c r="M149" s="51">
        <v>45.01</v>
      </c>
      <c r="N149" s="51">
        <v>41.002000000000002</v>
      </c>
      <c r="O149" s="51">
        <v>4.01</v>
      </c>
      <c r="P149" s="51">
        <v>8.9091313041546299E-2</v>
      </c>
    </row>
    <row r="150" spans="1:16" x14ac:dyDescent="0.3">
      <c r="A150" s="30" t="s">
        <v>706</v>
      </c>
      <c r="B150" s="31" t="s">
        <v>186</v>
      </c>
      <c r="C150" s="31" t="s">
        <v>717</v>
      </c>
      <c r="D150" s="31" t="s">
        <v>718</v>
      </c>
      <c r="E150" s="31">
        <v>102800</v>
      </c>
      <c r="F150" s="31">
        <v>115030</v>
      </c>
      <c r="G150" s="31">
        <v>12230</v>
      </c>
      <c r="H150" s="32">
        <v>0.1063200904</v>
      </c>
      <c r="J150" s="51" t="s">
        <v>688</v>
      </c>
      <c r="K150" s="51" t="s">
        <v>399</v>
      </c>
      <c r="L150" s="51" t="s">
        <v>112</v>
      </c>
      <c r="M150" s="51">
        <v>54.66</v>
      </c>
      <c r="N150" s="51">
        <v>40.997999999999998</v>
      </c>
      <c r="O150" s="51">
        <v>13.66</v>
      </c>
      <c r="P150" s="51">
        <v>0.24990852542993</v>
      </c>
    </row>
    <row r="151" spans="1:16" x14ac:dyDescent="0.3">
      <c r="A151" s="30" t="s">
        <v>706</v>
      </c>
      <c r="B151" s="31" t="s">
        <v>191</v>
      </c>
      <c r="C151" s="31" t="s">
        <v>719</v>
      </c>
      <c r="D151" s="31" t="s">
        <v>720</v>
      </c>
      <c r="E151" s="31">
        <v>46331</v>
      </c>
      <c r="F151" s="31">
        <v>53860</v>
      </c>
      <c r="G151" s="31">
        <v>7529</v>
      </c>
      <c r="H151" s="32">
        <v>0.13978834009999999</v>
      </c>
      <c r="J151" s="51" t="s">
        <v>690</v>
      </c>
      <c r="K151" s="51" t="s">
        <v>399</v>
      </c>
      <c r="L151" s="51" t="s">
        <v>323</v>
      </c>
      <c r="M151" s="51">
        <v>46.41</v>
      </c>
      <c r="N151" s="51">
        <v>39.497</v>
      </c>
      <c r="O151" s="51">
        <v>6.91</v>
      </c>
      <c r="P151" s="51">
        <v>0.14889032536091401</v>
      </c>
    </row>
    <row r="152" spans="1:16" x14ac:dyDescent="0.3">
      <c r="A152" s="30" t="s">
        <v>706</v>
      </c>
      <c r="B152" s="31" t="s">
        <v>39</v>
      </c>
      <c r="C152" s="31" t="s">
        <v>721</v>
      </c>
      <c r="D152" s="31" t="s">
        <v>722</v>
      </c>
      <c r="E152" s="31">
        <v>25270</v>
      </c>
      <c r="F152" s="31">
        <v>36880</v>
      </c>
      <c r="G152" s="31">
        <v>11610</v>
      </c>
      <c r="H152" s="32">
        <v>0.31480477220000003</v>
      </c>
      <c r="J152" s="51" t="s">
        <v>692</v>
      </c>
      <c r="K152" s="51" t="s">
        <v>399</v>
      </c>
      <c r="L152" s="51" t="s">
        <v>348</v>
      </c>
      <c r="M152" s="51">
        <v>435.45</v>
      </c>
      <c r="N152" s="51">
        <v>388.452</v>
      </c>
      <c r="O152" s="51">
        <v>47</v>
      </c>
      <c r="P152" s="51">
        <v>0.107934320817545</v>
      </c>
    </row>
    <row r="153" spans="1:16" x14ac:dyDescent="0.3">
      <c r="A153" s="30" t="s">
        <v>706</v>
      </c>
      <c r="B153" s="31" t="s">
        <v>192</v>
      </c>
      <c r="C153" s="31" t="s">
        <v>723</v>
      </c>
      <c r="D153" s="31" t="s">
        <v>724</v>
      </c>
      <c r="E153" s="31">
        <v>34284</v>
      </c>
      <c r="F153" s="31">
        <v>44060</v>
      </c>
      <c r="G153" s="31">
        <v>9776</v>
      </c>
      <c r="H153" s="32">
        <v>0.22187925559999999</v>
      </c>
      <c r="J153" s="51" t="s">
        <v>694</v>
      </c>
      <c r="K153" s="51" t="s">
        <v>399</v>
      </c>
      <c r="L153" s="51" t="s">
        <v>349</v>
      </c>
      <c r="M153" s="51">
        <v>139.04</v>
      </c>
      <c r="N153" s="51">
        <v>129.25899999999999</v>
      </c>
      <c r="O153" s="51">
        <v>9.7799999999999994</v>
      </c>
      <c r="P153" s="51">
        <v>7.0339470655926398E-2</v>
      </c>
    </row>
    <row r="154" spans="1:16" x14ac:dyDescent="0.3">
      <c r="A154" s="30" t="s">
        <v>706</v>
      </c>
      <c r="B154" s="31" t="s">
        <v>193</v>
      </c>
      <c r="C154" s="31" t="s">
        <v>725</v>
      </c>
      <c r="D154" s="31" t="s">
        <v>726</v>
      </c>
      <c r="E154" s="31">
        <v>62795</v>
      </c>
      <c r="F154" s="31">
        <v>75170</v>
      </c>
      <c r="G154" s="31">
        <v>12375</v>
      </c>
      <c r="H154" s="32">
        <v>0.1646268458</v>
      </c>
      <c r="J154" s="51" t="s">
        <v>696</v>
      </c>
      <c r="K154" s="51" t="s">
        <v>399</v>
      </c>
      <c r="L154" s="51" t="s">
        <v>350</v>
      </c>
      <c r="M154" s="51">
        <v>136.77000000000001</v>
      </c>
      <c r="N154" s="51">
        <v>130.91399999999999</v>
      </c>
      <c r="O154" s="51">
        <v>5.86</v>
      </c>
      <c r="P154" s="51">
        <v>4.2845653286539401E-2</v>
      </c>
    </row>
    <row r="155" spans="1:16" x14ac:dyDescent="0.3">
      <c r="A155" s="30" t="s">
        <v>706</v>
      </c>
      <c r="B155" s="31" t="s">
        <v>88</v>
      </c>
      <c r="C155" s="31" t="s">
        <v>727</v>
      </c>
      <c r="D155" s="31" t="s">
        <v>728</v>
      </c>
      <c r="E155" s="31">
        <v>45941</v>
      </c>
      <c r="F155" s="31">
        <v>64990</v>
      </c>
      <c r="G155" s="31">
        <v>19049</v>
      </c>
      <c r="H155" s="32">
        <v>0.29310663180000002</v>
      </c>
      <c r="J155" s="51" t="s">
        <v>698</v>
      </c>
      <c r="K155" s="51" t="s">
        <v>399</v>
      </c>
      <c r="L155" s="51" t="s">
        <v>351</v>
      </c>
      <c r="M155" s="51">
        <v>131.06</v>
      </c>
      <c r="N155" s="51">
        <v>123.947</v>
      </c>
      <c r="O155" s="51">
        <v>7.11</v>
      </c>
      <c r="P155" s="51">
        <v>5.4249961849534602E-2</v>
      </c>
    </row>
    <row r="156" spans="1:16" x14ac:dyDescent="0.3">
      <c r="A156" s="30" t="s">
        <v>706</v>
      </c>
      <c r="B156" s="31" t="s">
        <v>212</v>
      </c>
      <c r="C156" s="31" t="s">
        <v>729</v>
      </c>
      <c r="D156" s="31" t="s">
        <v>730</v>
      </c>
      <c r="E156" s="31">
        <v>70483</v>
      </c>
      <c r="F156" s="31">
        <v>77370</v>
      </c>
      <c r="G156" s="31">
        <v>6887</v>
      </c>
      <c r="H156" s="32">
        <v>8.9013829599999997E-2</v>
      </c>
      <c r="J156" s="51" t="s">
        <v>700</v>
      </c>
      <c r="K156" s="51" t="s">
        <v>399</v>
      </c>
      <c r="L156" s="51" t="s">
        <v>352</v>
      </c>
      <c r="M156" s="51">
        <v>90.44</v>
      </c>
      <c r="N156" s="51">
        <v>83.525999999999996</v>
      </c>
      <c r="O156" s="51">
        <v>6.91</v>
      </c>
      <c r="P156" s="51">
        <v>7.6404245908889903E-2</v>
      </c>
    </row>
    <row r="157" spans="1:16" x14ac:dyDescent="0.3">
      <c r="A157" s="30" t="s">
        <v>706</v>
      </c>
      <c r="B157" s="31" t="s">
        <v>27</v>
      </c>
      <c r="C157" s="31" t="s">
        <v>731</v>
      </c>
      <c r="D157" s="31" t="s">
        <v>732</v>
      </c>
      <c r="E157" s="31">
        <v>47815</v>
      </c>
      <c r="F157" s="31">
        <v>63680</v>
      </c>
      <c r="G157" s="31">
        <v>15865</v>
      </c>
      <c r="H157" s="32">
        <v>0.24913630649999999</v>
      </c>
      <c r="J157" s="51" t="s">
        <v>702</v>
      </c>
      <c r="K157" s="51" t="s">
        <v>399</v>
      </c>
      <c r="L157" s="51" t="s">
        <v>353</v>
      </c>
      <c r="M157" s="51">
        <v>113.94</v>
      </c>
      <c r="N157" s="51">
        <v>107.14</v>
      </c>
      <c r="O157" s="51">
        <v>6.8</v>
      </c>
      <c r="P157" s="51">
        <v>5.96805336141829E-2</v>
      </c>
    </row>
    <row r="158" spans="1:16" x14ac:dyDescent="0.3">
      <c r="A158" s="30" t="s">
        <v>706</v>
      </c>
      <c r="B158" s="31" t="s">
        <v>213</v>
      </c>
      <c r="C158" s="31" t="s">
        <v>733</v>
      </c>
      <c r="D158" s="31" t="s">
        <v>734</v>
      </c>
      <c r="E158" s="31">
        <v>30147</v>
      </c>
      <c r="F158" s="31">
        <v>32900</v>
      </c>
      <c r="G158" s="31">
        <v>2753</v>
      </c>
      <c r="H158" s="32">
        <v>8.3677811599999999E-2</v>
      </c>
      <c r="J158" s="51" t="s">
        <v>704</v>
      </c>
      <c r="K158" s="51" t="s">
        <v>399</v>
      </c>
      <c r="L158" s="51" t="s">
        <v>354</v>
      </c>
      <c r="M158" s="51">
        <v>108.18</v>
      </c>
      <c r="N158" s="51">
        <v>98.552999999999997</v>
      </c>
      <c r="O158" s="51">
        <v>9.6300000000000008</v>
      </c>
      <c r="P158" s="51">
        <v>8.9018302828619E-2</v>
      </c>
    </row>
    <row r="159" spans="1:16" x14ac:dyDescent="0.3">
      <c r="A159" s="30" t="s">
        <v>706</v>
      </c>
      <c r="B159" s="31" t="s">
        <v>214</v>
      </c>
      <c r="C159" s="31" t="s">
        <v>735</v>
      </c>
      <c r="D159" s="31" t="s">
        <v>736</v>
      </c>
      <c r="E159" s="31">
        <v>35160</v>
      </c>
      <c r="F159" s="31">
        <v>38200</v>
      </c>
      <c r="G159" s="31">
        <v>3040</v>
      </c>
      <c r="H159" s="32">
        <v>7.95811518E-2</v>
      </c>
      <c r="J159" s="51" t="s">
        <v>707</v>
      </c>
      <c r="K159" s="51" t="s">
        <v>706</v>
      </c>
      <c r="L159" s="51" t="s">
        <v>167</v>
      </c>
      <c r="M159" s="51">
        <v>82.27</v>
      </c>
      <c r="N159" s="51">
        <v>75.186999999999998</v>
      </c>
      <c r="O159" s="51">
        <v>7.08</v>
      </c>
      <c r="P159" s="51">
        <v>8.6058101373526194E-2</v>
      </c>
    </row>
    <row r="160" spans="1:16" x14ac:dyDescent="0.3">
      <c r="A160" s="30" t="s">
        <v>706</v>
      </c>
      <c r="B160" s="31" t="s">
        <v>215</v>
      </c>
      <c r="C160" s="31" t="s">
        <v>737</v>
      </c>
      <c r="D160" s="31" t="s">
        <v>738</v>
      </c>
      <c r="E160" s="31">
        <v>60694</v>
      </c>
      <c r="F160" s="31">
        <v>73000</v>
      </c>
      <c r="G160" s="31">
        <v>12306</v>
      </c>
      <c r="H160" s="32">
        <v>0.1685753425</v>
      </c>
      <c r="J160" s="51" t="s">
        <v>709</v>
      </c>
      <c r="K160" s="51" t="s">
        <v>706</v>
      </c>
      <c r="L160" s="51" t="s">
        <v>168</v>
      </c>
      <c r="M160" s="51">
        <v>79.56</v>
      </c>
      <c r="N160" s="51">
        <v>70.771000000000001</v>
      </c>
      <c r="O160" s="51">
        <v>8.7899999999999991</v>
      </c>
      <c r="P160" s="51">
        <v>0.110482654600302</v>
      </c>
    </row>
    <row r="161" spans="1:16" x14ac:dyDescent="0.3">
      <c r="A161" s="30" t="s">
        <v>706</v>
      </c>
      <c r="B161" s="31" t="s">
        <v>216</v>
      </c>
      <c r="C161" s="31" t="s">
        <v>739</v>
      </c>
      <c r="D161" s="31" t="s">
        <v>740</v>
      </c>
      <c r="E161" s="31">
        <v>63750</v>
      </c>
      <c r="F161" s="31">
        <v>79210</v>
      </c>
      <c r="G161" s="31">
        <v>15460</v>
      </c>
      <c r="H161" s="32">
        <v>0.19517737660000001</v>
      </c>
      <c r="J161" s="51" t="s">
        <v>711</v>
      </c>
      <c r="K161" s="51" t="s">
        <v>706</v>
      </c>
      <c r="L161" s="51" t="s">
        <v>169</v>
      </c>
      <c r="M161" s="51">
        <v>79.89</v>
      </c>
      <c r="N161" s="51">
        <v>73.12</v>
      </c>
      <c r="O161" s="51">
        <v>6.77</v>
      </c>
      <c r="P161" s="51">
        <v>8.4741519589435502E-2</v>
      </c>
    </row>
    <row r="162" spans="1:16" x14ac:dyDescent="0.3">
      <c r="A162" s="30" t="s">
        <v>706</v>
      </c>
      <c r="B162" s="31" t="s">
        <v>217</v>
      </c>
      <c r="C162" s="31" t="s">
        <v>741</v>
      </c>
      <c r="D162" s="31" t="s">
        <v>742</v>
      </c>
      <c r="E162" s="31">
        <v>47918</v>
      </c>
      <c r="F162" s="31">
        <v>55590</v>
      </c>
      <c r="G162" s="31">
        <v>7672</v>
      </c>
      <c r="H162" s="32">
        <v>0.1380104335</v>
      </c>
      <c r="J162" s="51" t="s">
        <v>713</v>
      </c>
      <c r="K162" s="51" t="s">
        <v>706</v>
      </c>
      <c r="L162" s="51" t="s">
        <v>170</v>
      </c>
      <c r="M162" s="51">
        <v>66.150000000000006</v>
      </c>
      <c r="N162" s="51">
        <v>58.228000000000002</v>
      </c>
      <c r="O162" s="51">
        <v>7.92</v>
      </c>
      <c r="P162" s="51">
        <v>0.119727891156463</v>
      </c>
    </row>
    <row r="163" spans="1:16" x14ac:dyDescent="0.3">
      <c r="A163" s="30" t="s">
        <v>706</v>
      </c>
      <c r="B163" s="31" t="s">
        <v>218</v>
      </c>
      <c r="C163" s="31" t="s">
        <v>743</v>
      </c>
      <c r="D163" s="31" t="s">
        <v>744</v>
      </c>
      <c r="E163" s="31">
        <v>34799</v>
      </c>
      <c r="F163" s="31">
        <v>36590</v>
      </c>
      <c r="G163" s="31">
        <v>1791</v>
      </c>
      <c r="H163" s="32">
        <v>4.8947799899999998E-2</v>
      </c>
      <c r="J163" s="51" t="s">
        <v>715</v>
      </c>
      <c r="K163" s="51" t="s">
        <v>706</v>
      </c>
      <c r="L163" s="51" t="s">
        <v>185</v>
      </c>
      <c r="M163" s="51">
        <v>71.459999999999994</v>
      </c>
      <c r="N163" s="51">
        <v>61.171999999999997</v>
      </c>
      <c r="O163" s="51">
        <v>10.29</v>
      </c>
      <c r="P163" s="51">
        <v>0.14399664147774999</v>
      </c>
    </row>
    <row r="164" spans="1:16" x14ac:dyDescent="0.3">
      <c r="A164" s="30" t="s">
        <v>706</v>
      </c>
      <c r="B164" s="31" t="s">
        <v>219</v>
      </c>
      <c r="C164" s="31" t="s">
        <v>745</v>
      </c>
      <c r="D164" s="31" t="s">
        <v>746</v>
      </c>
      <c r="E164" s="31">
        <v>16780</v>
      </c>
      <c r="F164" s="31">
        <v>27460</v>
      </c>
      <c r="G164" s="31">
        <v>10680</v>
      </c>
      <c r="H164" s="32">
        <v>0.38892935179999999</v>
      </c>
      <c r="J164" s="51" t="s">
        <v>717</v>
      </c>
      <c r="K164" s="51" t="s">
        <v>706</v>
      </c>
      <c r="L164" s="51" t="s">
        <v>186</v>
      </c>
      <c r="M164" s="51">
        <v>115.03</v>
      </c>
      <c r="N164" s="51">
        <v>102.542</v>
      </c>
      <c r="O164" s="51">
        <v>12.49</v>
      </c>
      <c r="P164" s="51">
        <v>0.108580370338173</v>
      </c>
    </row>
    <row r="165" spans="1:16" x14ac:dyDescent="0.3">
      <c r="A165" s="30" t="s">
        <v>706</v>
      </c>
      <c r="B165" s="31" t="s">
        <v>220</v>
      </c>
      <c r="C165" s="31" t="s">
        <v>747</v>
      </c>
      <c r="D165" s="31" t="s">
        <v>748</v>
      </c>
      <c r="E165" s="31">
        <v>32094</v>
      </c>
      <c r="F165" s="31">
        <v>35350</v>
      </c>
      <c r="G165" s="31">
        <v>3256</v>
      </c>
      <c r="H165" s="32">
        <v>9.2107496499999997E-2</v>
      </c>
      <c r="J165" s="51" t="s">
        <v>719</v>
      </c>
      <c r="K165" s="51" t="s">
        <v>706</v>
      </c>
      <c r="L165" s="51" t="s">
        <v>191</v>
      </c>
      <c r="M165" s="51">
        <v>53.86</v>
      </c>
      <c r="N165" s="51">
        <v>46.19</v>
      </c>
      <c r="O165" s="51">
        <v>7.67</v>
      </c>
      <c r="P165" s="51">
        <v>0.14240623839584099</v>
      </c>
    </row>
    <row r="166" spans="1:16" x14ac:dyDescent="0.3">
      <c r="A166" s="30" t="s">
        <v>706</v>
      </c>
      <c r="B166" s="31" t="s">
        <v>221</v>
      </c>
      <c r="C166" s="31" t="s">
        <v>749</v>
      </c>
      <c r="D166" s="31" t="s">
        <v>750</v>
      </c>
      <c r="E166" s="31">
        <v>56256</v>
      </c>
      <c r="F166" s="31">
        <v>68960</v>
      </c>
      <c r="G166" s="31">
        <v>12704</v>
      </c>
      <c r="H166" s="32">
        <v>0.18422273780000001</v>
      </c>
      <c r="J166" s="51" t="s">
        <v>721</v>
      </c>
      <c r="K166" s="51" t="s">
        <v>706</v>
      </c>
      <c r="L166" s="51" t="s">
        <v>39</v>
      </c>
      <c r="M166" s="51">
        <v>36.880000000000003</v>
      </c>
      <c r="N166" s="51">
        <v>25.236999999999998</v>
      </c>
      <c r="O166" s="51">
        <v>11.64</v>
      </c>
      <c r="P166" s="51">
        <v>0.31561822125813399</v>
      </c>
    </row>
    <row r="167" spans="1:16" x14ac:dyDescent="0.3">
      <c r="A167" s="30" t="s">
        <v>706</v>
      </c>
      <c r="B167" s="31" t="s">
        <v>104</v>
      </c>
      <c r="C167" s="31" t="s">
        <v>751</v>
      </c>
      <c r="D167" s="31" t="s">
        <v>752</v>
      </c>
      <c r="E167" s="31">
        <v>24897</v>
      </c>
      <c r="F167" s="31">
        <v>35110</v>
      </c>
      <c r="G167" s="31">
        <v>10213</v>
      </c>
      <c r="H167" s="32">
        <v>0.29088578749999999</v>
      </c>
      <c r="J167" s="51" t="s">
        <v>723</v>
      </c>
      <c r="K167" s="51" t="s">
        <v>706</v>
      </c>
      <c r="L167" s="51" t="s">
        <v>192</v>
      </c>
      <c r="M167" s="51">
        <v>44.06</v>
      </c>
      <c r="N167" s="51">
        <v>34.215000000000003</v>
      </c>
      <c r="O167" s="51">
        <v>9.85</v>
      </c>
      <c r="P167" s="51">
        <v>0.223558783477077</v>
      </c>
    </row>
    <row r="168" spans="1:16" x14ac:dyDescent="0.3">
      <c r="A168" s="30" t="s">
        <v>706</v>
      </c>
      <c r="B168" s="31" t="s">
        <v>234</v>
      </c>
      <c r="C168" s="31" t="s">
        <v>753</v>
      </c>
      <c r="D168" s="31" t="s">
        <v>754</v>
      </c>
      <c r="E168" s="31">
        <v>35736</v>
      </c>
      <c r="F168" s="31">
        <v>40130</v>
      </c>
      <c r="G168" s="31">
        <v>4394</v>
      </c>
      <c r="H168" s="32">
        <v>0.109494144</v>
      </c>
      <c r="J168" s="51" t="s">
        <v>725</v>
      </c>
      <c r="K168" s="51" t="s">
        <v>706</v>
      </c>
      <c r="L168" s="51" t="s">
        <v>193</v>
      </c>
      <c r="M168" s="51">
        <v>75.17</v>
      </c>
      <c r="N168" s="51">
        <v>62.680999999999997</v>
      </c>
      <c r="O168" s="51">
        <v>12.49</v>
      </c>
      <c r="P168" s="51">
        <v>0.16615671145403799</v>
      </c>
    </row>
    <row r="169" spans="1:16" x14ac:dyDescent="0.3">
      <c r="A169" s="30" t="s">
        <v>706</v>
      </c>
      <c r="B169" s="31" t="s">
        <v>235</v>
      </c>
      <c r="C169" s="31" t="s">
        <v>755</v>
      </c>
      <c r="D169" s="31" t="s">
        <v>756</v>
      </c>
      <c r="E169" s="31">
        <v>57393</v>
      </c>
      <c r="F169" s="31">
        <v>62880</v>
      </c>
      <c r="G169" s="31">
        <v>5487</v>
      </c>
      <c r="H169" s="32">
        <v>8.7261450399999996E-2</v>
      </c>
      <c r="J169" s="51" t="s">
        <v>727</v>
      </c>
      <c r="K169" s="51" t="s">
        <v>706</v>
      </c>
      <c r="L169" s="51" t="s">
        <v>88</v>
      </c>
      <c r="M169" s="51">
        <v>65</v>
      </c>
      <c r="N169" s="51">
        <v>45.856000000000002</v>
      </c>
      <c r="O169" s="51">
        <v>19.14</v>
      </c>
      <c r="P169" s="51">
        <v>0.294461538461538</v>
      </c>
    </row>
    <row r="170" spans="1:16" x14ac:dyDescent="0.3">
      <c r="A170" s="30" t="s">
        <v>706</v>
      </c>
      <c r="B170" s="31" t="s">
        <v>236</v>
      </c>
      <c r="C170" s="31" t="s">
        <v>757</v>
      </c>
      <c r="D170" s="31" t="s">
        <v>758</v>
      </c>
      <c r="E170" s="31">
        <v>39595</v>
      </c>
      <c r="F170" s="31">
        <v>42620</v>
      </c>
      <c r="G170" s="31">
        <v>3025</v>
      </c>
      <c r="H170" s="32">
        <v>7.0976067599999998E-2</v>
      </c>
      <c r="J170" s="51" t="s">
        <v>729</v>
      </c>
      <c r="K170" s="51" t="s">
        <v>706</v>
      </c>
      <c r="L170" s="51" t="s">
        <v>212</v>
      </c>
      <c r="M170" s="51">
        <v>77.37</v>
      </c>
      <c r="N170" s="51">
        <v>70.298000000000002</v>
      </c>
      <c r="O170" s="51">
        <v>7.07</v>
      </c>
      <c r="P170" s="51">
        <v>9.1379087501615594E-2</v>
      </c>
    </row>
    <row r="171" spans="1:16" x14ac:dyDescent="0.3">
      <c r="A171" s="30" t="s">
        <v>706</v>
      </c>
      <c r="B171" s="31" t="s">
        <v>237</v>
      </c>
      <c r="C171" s="31" t="s">
        <v>759</v>
      </c>
      <c r="D171" s="31" t="s">
        <v>760</v>
      </c>
      <c r="E171" s="31">
        <v>47847</v>
      </c>
      <c r="F171" s="31">
        <v>56730</v>
      </c>
      <c r="G171" s="31">
        <v>8883</v>
      </c>
      <c r="H171" s="32">
        <v>0.15658381809999999</v>
      </c>
      <c r="J171" s="51" t="s">
        <v>731</v>
      </c>
      <c r="K171" s="51" t="s">
        <v>706</v>
      </c>
      <c r="L171" s="51" t="s">
        <v>27</v>
      </c>
      <c r="M171" s="51">
        <v>63.68</v>
      </c>
      <c r="N171" s="51">
        <v>47.697000000000003</v>
      </c>
      <c r="O171" s="51">
        <v>15.98</v>
      </c>
      <c r="P171" s="51">
        <v>0.25094221105527598</v>
      </c>
    </row>
    <row r="172" spans="1:16" x14ac:dyDescent="0.3">
      <c r="A172" s="30" t="s">
        <v>706</v>
      </c>
      <c r="B172" s="31" t="s">
        <v>240</v>
      </c>
      <c r="C172" s="31" t="s">
        <v>761</v>
      </c>
      <c r="D172" s="31" t="s">
        <v>762</v>
      </c>
      <c r="E172" s="31">
        <v>34419</v>
      </c>
      <c r="F172" s="31">
        <v>37270</v>
      </c>
      <c r="G172" s="31">
        <v>2851</v>
      </c>
      <c r="H172" s="32">
        <v>7.6495841199999998E-2</v>
      </c>
      <c r="J172" s="51" t="s">
        <v>733</v>
      </c>
      <c r="K172" s="51" t="s">
        <v>706</v>
      </c>
      <c r="L172" s="51" t="s">
        <v>213</v>
      </c>
      <c r="M172" s="51">
        <v>32.9</v>
      </c>
      <c r="N172" s="51">
        <v>30.096</v>
      </c>
      <c r="O172" s="51">
        <v>2.8</v>
      </c>
      <c r="P172" s="51">
        <v>8.5106382978723402E-2</v>
      </c>
    </row>
    <row r="173" spans="1:16" x14ac:dyDescent="0.3">
      <c r="A173" s="30" t="s">
        <v>706</v>
      </c>
      <c r="B173" s="31" t="s">
        <v>241</v>
      </c>
      <c r="C173" s="31" t="s">
        <v>763</v>
      </c>
      <c r="D173" s="31" t="s">
        <v>764</v>
      </c>
      <c r="E173" s="31">
        <v>34102</v>
      </c>
      <c r="F173" s="31">
        <v>38730</v>
      </c>
      <c r="G173" s="31">
        <v>4628</v>
      </c>
      <c r="H173" s="32">
        <v>0.1194939324</v>
      </c>
      <c r="J173" s="51" t="s">
        <v>735</v>
      </c>
      <c r="K173" s="51" t="s">
        <v>706</v>
      </c>
      <c r="L173" s="51" t="s">
        <v>214</v>
      </c>
      <c r="M173" s="51">
        <v>38.200000000000003</v>
      </c>
      <c r="N173" s="51">
        <v>35.106999999999999</v>
      </c>
      <c r="O173" s="51">
        <v>3.09</v>
      </c>
      <c r="P173" s="51">
        <v>8.0890052356020897E-2</v>
      </c>
    </row>
    <row r="174" spans="1:16" x14ac:dyDescent="0.3">
      <c r="A174" s="30" t="s">
        <v>706</v>
      </c>
      <c r="B174" s="31" t="s">
        <v>28</v>
      </c>
      <c r="C174" s="31" t="s">
        <v>765</v>
      </c>
      <c r="D174" s="31" t="s">
        <v>766</v>
      </c>
      <c r="E174" s="31">
        <v>33447</v>
      </c>
      <c r="F174" s="31">
        <v>59520</v>
      </c>
      <c r="G174" s="31">
        <v>26073</v>
      </c>
      <c r="H174" s="32">
        <v>0.43805443550000001</v>
      </c>
      <c r="J174" s="51" t="s">
        <v>737</v>
      </c>
      <c r="K174" s="51" t="s">
        <v>706</v>
      </c>
      <c r="L174" s="51" t="s">
        <v>215</v>
      </c>
      <c r="M174" s="51">
        <v>73.02</v>
      </c>
      <c r="N174" s="51">
        <v>60.570999999999998</v>
      </c>
      <c r="O174" s="51">
        <v>12.45</v>
      </c>
      <c r="P174" s="51">
        <v>0.17050123253902999</v>
      </c>
    </row>
    <row r="175" spans="1:16" x14ac:dyDescent="0.3">
      <c r="A175" s="30" t="s">
        <v>706</v>
      </c>
      <c r="B175" s="31" t="s">
        <v>270</v>
      </c>
      <c r="C175" s="31" t="s">
        <v>767</v>
      </c>
      <c r="D175" s="31" t="s">
        <v>768</v>
      </c>
      <c r="E175" s="31">
        <v>43692</v>
      </c>
      <c r="F175" s="31">
        <v>56300</v>
      </c>
      <c r="G175" s="31">
        <v>12608</v>
      </c>
      <c r="H175" s="32">
        <v>0.2239431616</v>
      </c>
      <c r="J175" s="51" t="s">
        <v>739</v>
      </c>
      <c r="K175" s="51" t="s">
        <v>706</v>
      </c>
      <c r="L175" s="51" t="s">
        <v>216</v>
      </c>
      <c r="M175" s="51">
        <v>79.209999999999994</v>
      </c>
      <c r="N175" s="51">
        <v>63.616</v>
      </c>
      <c r="O175" s="51">
        <v>15.59</v>
      </c>
      <c r="P175" s="51">
        <v>0.19681858351218301</v>
      </c>
    </row>
    <row r="176" spans="1:16" x14ac:dyDescent="0.3">
      <c r="A176" s="30" t="s">
        <v>706</v>
      </c>
      <c r="B176" s="31" t="s">
        <v>271</v>
      </c>
      <c r="C176" s="31" t="s">
        <v>769</v>
      </c>
      <c r="D176" s="31" t="s">
        <v>770</v>
      </c>
      <c r="E176" s="31">
        <v>32970</v>
      </c>
      <c r="F176" s="31">
        <v>47430</v>
      </c>
      <c r="G176" s="31">
        <v>14460</v>
      </c>
      <c r="H176" s="32">
        <v>0.30487033520000001</v>
      </c>
      <c r="J176" s="51" t="s">
        <v>741</v>
      </c>
      <c r="K176" s="51" t="s">
        <v>706</v>
      </c>
      <c r="L176" s="51" t="s">
        <v>217</v>
      </c>
      <c r="M176" s="51">
        <v>55.59</v>
      </c>
      <c r="N176" s="51">
        <v>47.811999999999998</v>
      </c>
      <c r="O176" s="51">
        <v>7.78</v>
      </c>
      <c r="P176" s="51">
        <v>0.13995322899802101</v>
      </c>
    </row>
    <row r="177" spans="1:16" x14ac:dyDescent="0.3">
      <c r="A177" s="30" t="s">
        <v>706</v>
      </c>
      <c r="B177" s="31" t="s">
        <v>54</v>
      </c>
      <c r="C177" s="31" t="s">
        <v>771</v>
      </c>
      <c r="D177" s="31" t="s">
        <v>772</v>
      </c>
      <c r="E177" s="31">
        <v>36582</v>
      </c>
      <c r="F177" s="31">
        <v>72090</v>
      </c>
      <c r="G177" s="31">
        <v>35508</v>
      </c>
      <c r="H177" s="32">
        <v>0.49255097790000002</v>
      </c>
      <c r="J177" s="51" t="s">
        <v>743</v>
      </c>
      <c r="K177" s="51" t="s">
        <v>706</v>
      </c>
      <c r="L177" s="51" t="s">
        <v>218</v>
      </c>
      <c r="M177" s="51">
        <v>36.590000000000003</v>
      </c>
      <c r="N177" s="51">
        <v>34.704999999999998</v>
      </c>
      <c r="O177" s="51">
        <v>1.89</v>
      </c>
      <c r="P177" s="51">
        <v>5.1653457228750997E-2</v>
      </c>
    </row>
    <row r="178" spans="1:16" x14ac:dyDescent="0.3">
      <c r="A178" s="30" t="s">
        <v>706</v>
      </c>
      <c r="B178" s="31" t="s">
        <v>71</v>
      </c>
      <c r="C178" s="31" t="s">
        <v>773</v>
      </c>
      <c r="D178" s="31" t="s">
        <v>774</v>
      </c>
      <c r="E178" s="31">
        <v>26843</v>
      </c>
      <c r="F178" s="31">
        <v>53780</v>
      </c>
      <c r="G178" s="31">
        <v>26937</v>
      </c>
      <c r="H178" s="32">
        <v>0.50087393079999998</v>
      </c>
      <c r="J178" s="51" t="s">
        <v>745</v>
      </c>
      <c r="K178" s="51" t="s">
        <v>706</v>
      </c>
      <c r="L178" s="51" t="s">
        <v>219</v>
      </c>
      <c r="M178" s="51">
        <v>27.46</v>
      </c>
      <c r="N178" s="51">
        <v>16.736999999999998</v>
      </c>
      <c r="O178" s="51">
        <v>10.72</v>
      </c>
      <c r="P178" s="51">
        <v>0.39038601602330703</v>
      </c>
    </row>
    <row r="179" spans="1:16" x14ac:dyDescent="0.3">
      <c r="A179" s="30" t="s">
        <v>706</v>
      </c>
      <c r="B179" s="31" t="s">
        <v>272</v>
      </c>
      <c r="C179" s="31" t="s">
        <v>775</v>
      </c>
      <c r="D179" s="31" t="s">
        <v>776</v>
      </c>
      <c r="E179" s="31">
        <v>58475</v>
      </c>
      <c r="F179" s="31">
        <v>65150</v>
      </c>
      <c r="G179" s="31">
        <v>6675</v>
      </c>
      <c r="H179" s="32">
        <v>0.1024558711</v>
      </c>
      <c r="J179" s="51" t="s">
        <v>747</v>
      </c>
      <c r="K179" s="51" t="s">
        <v>706</v>
      </c>
      <c r="L179" s="51" t="s">
        <v>220</v>
      </c>
      <c r="M179" s="51">
        <v>35.35</v>
      </c>
      <c r="N179" s="51">
        <v>32.037999999999997</v>
      </c>
      <c r="O179" s="51">
        <v>3.31</v>
      </c>
      <c r="P179" s="51">
        <v>9.3635077793493601E-2</v>
      </c>
    </row>
    <row r="180" spans="1:16" x14ac:dyDescent="0.3">
      <c r="A180" s="30" t="s">
        <v>706</v>
      </c>
      <c r="B180" s="31" t="s">
        <v>93</v>
      </c>
      <c r="C180" s="31" t="s">
        <v>777</v>
      </c>
      <c r="D180" s="31" t="s">
        <v>778</v>
      </c>
      <c r="E180" s="31">
        <v>32712</v>
      </c>
      <c r="F180" s="31">
        <v>58480</v>
      </c>
      <c r="G180" s="31">
        <v>25768</v>
      </c>
      <c r="H180" s="32">
        <v>0.44062927499999999</v>
      </c>
      <c r="J180" s="51" t="s">
        <v>749</v>
      </c>
      <c r="K180" s="51" t="s">
        <v>706</v>
      </c>
      <c r="L180" s="51" t="s">
        <v>221</v>
      </c>
      <c r="M180" s="51">
        <v>68.959999999999994</v>
      </c>
      <c r="N180" s="51">
        <v>56.146000000000001</v>
      </c>
      <c r="O180" s="51">
        <v>12.81</v>
      </c>
      <c r="P180" s="51">
        <v>0.185759860788863</v>
      </c>
    </row>
    <row r="181" spans="1:16" x14ac:dyDescent="0.3">
      <c r="A181" s="30" t="s">
        <v>706</v>
      </c>
      <c r="B181" s="31" t="s">
        <v>25</v>
      </c>
      <c r="C181" s="31" t="s">
        <v>779</v>
      </c>
      <c r="D181" s="31" t="s">
        <v>780</v>
      </c>
      <c r="E181" s="31">
        <v>25033</v>
      </c>
      <c r="F181" s="31">
        <v>39880</v>
      </c>
      <c r="G181" s="31">
        <v>14847</v>
      </c>
      <c r="H181" s="32">
        <v>0.37229187559999999</v>
      </c>
      <c r="J181" s="51" t="s">
        <v>751</v>
      </c>
      <c r="K181" s="51" t="s">
        <v>706</v>
      </c>
      <c r="L181" s="51" t="s">
        <v>104</v>
      </c>
      <c r="M181" s="51">
        <v>35.11</v>
      </c>
      <c r="N181" s="51">
        <v>24.84</v>
      </c>
      <c r="O181" s="51">
        <v>10.27</v>
      </c>
      <c r="P181" s="51">
        <v>0.29250925662204502</v>
      </c>
    </row>
    <row r="182" spans="1:16" x14ac:dyDescent="0.3">
      <c r="A182" s="30" t="s">
        <v>706</v>
      </c>
      <c r="B182" s="31" t="s">
        <v>297</v>
      </c>
      <c r="C182" s="31" t="s">
        <v>781</v>
      </c>
      <c r="D182" s="31" t="s">
        <v>782</v>
      </c>
      <c r="E182" s="31">
        <v>51858</v>
      </c>
      <c r="F182" s="31">
        <v>60480</v>
      </c>
      <c r="G182" s="31">
        <v>8622</v>
      </c>
      <c r="H182" s="32">
        <v>0.1425595238</v>
      </c>
      <c r="J182" s="51" t="s">
        <v>753</v>
      </c>
      <c r="K182" s="51" t="s">
        <v>706</v>
      </c>
      <c r="L182" s="51" t="s">
        <v>234</v>
      </c>
      <c r="M182" s="51">
        <v>40.14</v>
      </c>
      <c r="N182" s="51">
        <v>35.628999999999998</v>
      </c>
      <c r="O182" s="51">
        <v>4.51</v>
      </c>
      <c r="P182" s="51">
        <v>0.112356751370204</v>
      </c>
    </row>
    <row r="183" spans="1:16" x14ac:dyDescent="0.3">
      <c r="A183" s="30" t="s">
        <v>706</v>
      </c>
      <c r="B183" s="31" t="s">
        <v>63</v>
      </c>
      <c r="C183" s="31" t="s">
        <v>783</v>
      </c>
      <c r="D183" s="31" t="s">
        <v>784</v>
      </c>
      <c r="E183" s="31">
        <v>19629</v>
      </c>
      <c r="F183" s="31">
        <v>43240</v>
      </c>
      <c r="G183" s="31">
        <v>23611</v>
      </c>
      <c r="H183" s="32">
        <v>0.54604532839999997</v>
      </c>
      <c r="J183" s="51" t="s">
        <v>755</v>
      </c>
      <c r="K183" s="51" t="s">
        <v>706</v>
      </c>
      <c r="L183" s="51" t="s">
        <v>235</v>
      </c>
      <c r="M183" s="51">
        <v>62.88</v>
      </c>
      <c r="N183" s="51">
        <v>57.286000000000001</v>
      </c>
      <c r="O183" s="51">
        <v>5.59</v>
      </c>
      <c r="P183" s="51">
        <v>8.8899491094147604E-2</v>
      </c>
    </row>
    <row r="184" spans="1:16" x14ac:dyDescent="0.3">
      <c r="A184" s="30" t="s">
        <v>706</v>
      </c>
      <c r="B184" s="31" t="s">
        <v>238</v>
      </c>
      <c r="C184" s="31" t="s">
        <v>785</v>
      </c>
      <c r="D184" s="31" t="s">
        <v>786</v>
      </c>
      <c r="E184" s="31">
        <v>55418</v>
      </c>
      <c r="F184" s="31">
        <v>59840</v>
      </c>
      <c r="G184" s="31">
        <v>4422</v>
      </c>
      <c r="H184" s="32">
        <v>7.3897058799999998E-2</v>
      </c>
      <c r="J184" s="51" t="s">
        <v>757</v>
      </c>
      <c r="K184" s="51" t="s">
        <v>706</v>
      </c>
      <c r="L184" s="51" t="s">
        <v>236</v>
      </c>
      <c r="M184" s="51">
        <v>42.62</v>
      </c>
      <c r="N184" s="51">
        <v>39.526000000000003</v>
      </c>
      <c r="O184" s="51">
        <v>3.09</v>
      </c>
      <c r="P184" s="51">
        <v>7.2501173158141696E-2</v>
      </c>
    </row>
    <row r="185" spans="1:16" x14ac:dyDescent="0.3">
      <c r="A185" s="30" t="s">
        <v>706</v>
      </c>
      <c r="B185" s="31" t="s">
        <v>242</v>
      </c>
      <c r="C185" s="31" t="s">
        <v>787</v>
      </c>
      <c r="D185" s="31" t="s">
        <v>788</v>
      </c>
      <c r="E185" s="31">
        <v>43198</v>
      </c>
      <c r="F185" s="31">
        <v>47490</v>
      </c>
      <c r="G185" s="31">
        <v>4292</v>
      </c>
      <c r="H185" s="32">
        <v>9.0376921499999999E-2</v>
      </c>
      <c r="J185" s="51" t="s">
        <v>759</v>
      </c>
      <c r="K185" s="51" t="s">
        <v>706</v>
      </c>
      <c r="L185" s="51" t="s">
        <v>237</v>
      </c>
      <c r="M185" s="51">
        <v>56.73</v>
      </c>
      <c r="N185" s="51">
        <v>47.667999999999999</v>
      </c>
      <c r="O185" s="51">
        <v>9.06</v>
      </c>
      <c r="P185" s="51">
        <v>0.159703860391327</v>
      </c>
    </row>
    <row r="186" spans="1:16" x14ac:dyDescent="0.3">
      <c r="A186" s="30" t="s">
        <v>706</v>
      </c>
      <c r="B186" s="31" t="s">
        <v>41</v>
      </c>
      <c r="C186" s="31" t="s">
        <v>789</v>
      </c>
      <c r="D186" s="31" t="s">
        <v>790</v>
      </c>
      <c r="E186" s="31">
        <v>49389</v>
      </c>
      <c r="F186" s="31">
        <v>60780</v>
      </c>
      <c r="G186" s="31">
        <v>11391</v>
      </c>
      <c r="H186" s="32">
        <v>0.18741362289999999</v>
      </c>
      <c r="J186" s="51" t="s">
        <v>761</v>
      </c>
      <c r="K186" s="51" t="s">
        <v>706</v>
      </c>
      <c r="L186" s="51" t="s">
        <v>240</v>
      </c>
      <c r="M186" s="51">
        <v>37.270000000000003</v>
      </c>
      <c r="N186" s="51">
        <v>34.353000000000002</v>
      </c>
      <c r="O186" s="51">
        <v>2.92</v>
      </c>
      <c r="P186" s="51">
        <v>7.8347196136302699E-2</v>
      </c>
    </row>
    <row r="187" spans="1:16" x14ac:dyDescent="0.3">
      <c r="A187" s="30" t="s">
        <v>706</v>
      </c>
      <c r="B187" s="31" t="s">
        <v>239</v>
      </c>
      <c r="C187" s="31" t="s">
        <v>791</v>
      </c>
      <c r="D187" s="31" t="s">
        <v>792</v>
      </c>
      <c r="E187" s="31">
        <v>33672</v>
      </c>
      <c r="F187" s="31">
        <v>36490</v>
      </c>
      <c r="G187" s="31">
        <v>2818</v>
      </c>
      <c r="H187" s="32">
        <v>7.7226637400000006E-2</v>
      </c>
      <c r="J187" s="51" t="s">
        <v>763</v>
      </c>
      <c r="K187" s="51" t="s">
        <v>706</v>
      </c>
      <c r="L187" s="51" t="s">
        <v>241</v>
      </c>
      <c r="M187" s="51">
        <v>38.729999999999997</v>
      </c>
      <c r="N187" s="51">
        <v>34.006999999999998</v>
      </c>
      <c r="O187" s="51">
        <v>4.72</v>
      </c>
      <c r="P187" s="51">
        <v>0.121869351923573</v>
      </c>
    </row>
    <row r="188" spans="1:16" x14ac:dyDescent="0.3">
      <c r="A188" s="30" t="s">
        <v>706</v>
      </c>
      <c r="B188" s="31" t="s">
        <v>44</v>
      </c>
      <c r="C188" s="31" t="s">
        <v>793</v>
      </c>
      <c r="D188" s="31" t="s">
        <v>794</v>
      </c>
      <c r="E188" s="31">
        <v>88118</v>
      </c>
      <c r="F188" s="31">
        <v>115340</v>
      </c>
      <c r="G188" s="31">
        <v>27222</v>
      </c>
      <c r="H188" s="32">
        <v>0.23601525919999999</v>
      </c>
      <c r="J188" s="51" t="s">
        <v>765</v>
      </c>
      <c r="K188" s="51" t="s">
        <v>706</v>
      </c>
      <c r="L188" s="51" t="s">
        <v>28</v>
      </c>
      <c r="M188" s="51">
        <v>59.52</v>
      </c>
      <c r="N188" s="51">
        <v>33.374000000000002</v>
      </c>
      <c r="O188" s="51">
        <v>26.15</v>
      </c>
      <c r="P188" s="51">
        <v>0.43934811827956999</v>
      </c>
    </row>
    <row r="189" spans="1:16" x14ac:dyDescent="0.3">
      <c r="A189" s="30" t="s">
        <v>706</v>
      </c>
      <c r="B189" s="31" t="s">
        <v>111</v>
      </c>
      <c r="C189" s="31" t="s">
        <v>795</v>
      </c>
      <c r="D189" s="31" t="s">
        <v>796</v>
      </c>
      <c r="E189" s="31">
        <v>52080</v>
      </c>
      <c r="F189" s="31">
        <v>77640</v>
      </c>
      <c r="G189" s="31">
        <v>25560</v>
      </c>
      <c r="H189" s="32">
        <v>0.32921174650000001</v>
      </c>
      <c r="J189" s="51" t="s">
        <v>767</v>
      </c>
      <c r="K189" s="51" t="s">
        <v>706</v>
      </c>
      <c r="L189" s="51" t="s">
        <v>270</v>
      </c>
      <c r="M189" s="51">
        <v>56.3</v>
      </c>
      <c r="N189" s="51">
        <v>43.651000000000003</v>
      </c>
      <c r="O189" s="51">
        <v>12.65</v>
      </c>
      <c r="P189" s="51">
        <v>0.22468916518650101</v>
      </c>
    </row>
    <row r="190" spans="1:16" x14ac:dyDescent="0.3">
      <c r="A190" s="30" t="s">
        <v>401</v>
      </c>
      <c r="B190" s="31" t="s">
        <v>360</v>
      </c>
      <c r="C190" s="31" t="s">
        <v>797</v>
      </c>
      <c r="D190" s="31" t="s">
        <v>798</v>
      </c>
      <c r="E190" s="31">
        <v>2550</v>
      </c>
      <c r="F190" s="31">
        <v>6850</v>
      </c>
      <c r="G190" s="31">
        <v>4300</v>
      </c>
      <c r="H190" s="32">
        <v>0.62773722629999995</v>
      </c>
      <c r="J190" s="51" t="s">
        <v>769</v>
      </c>
      <c r="K190" s="51" t="s">
        <v>706</v>
      </c>
      <c r="L190" s="51" t="s">
        <v>271</v>
      </c>
      <c r="M190" s="51">
        <v>47.43</v>
      </c>
      <c r="N190" s="51">
        <v>32.869999999999997</v>
      </c>
      <c r="O190" s="51">
        <v>14.56</v>
      </c>
      <c r="P190" s="51">
        <v>0.30697870546067901</v>
      </c>
    </row>
    <row r="191" spans="1:16" x14ac:dyDescent="0.3">
      <c r="A191" s="30" t="s">
        <v>401</v>
      </c>
      <c r="B191" s="31" t="s">
        <v>366</v>
      </c>
      <c r="C191" s="31" t="s">
        <v>799</v>
      </c>
      <c r="D191" s="31" t="s">
        <v>800</v>
      </c>
      <c r="E191" s="31">
        <v>79164</v>
      </c>
      <c r="F191" s="31">
        <v>107190</v>
      </c>
      <c r="G191" s="31">
        <v>28026</v>
      </c>
      <c r="H191" s="32">
        <v>0.26146095720000001</v>
      </c>
      <c r="J191" s="51" t="s">
        <v>771</v>
      </c>
      <c r="K191" s="51" t="s">
        <v>706</v>
      </c>
      <c r="L191" s="51" t="s">
        <v>54</v>
      </c>
      <c r="M191" s="51">
        <v>72.09</v>
      </c>
      <c r="N191" s="51">
        <v>36.466999999999999</v>
      </c>
      <c r="O191" s="51">
        <v>35.619999999999997</v>
      </c>
      <c r="P191" s="51">
        <v>0.494104591482869</v>
      </c>
    </row>
    <row r="192" spans="1:16" x14ac:dyDescent="0.3">
      <c r="A192" s="30" t="s">
        <v>401</v>
      </c>
      <c r="B192" s="31" t="s">
        <v>371</v>
      </c>
      <c r="C192" s="31" t="s">
        <v>801</v>
      </c>
      <c r="D192" s="31" t="s">
        <v>802</v>
      </c>
      <c r="E192" s="31">
        <v>91987</v>
      </c>
      <c r="F192" s="31">
        <v>111120</v>
      </c>
      <c r="G192" s="31">
        <v>19133</v>
      </c>
      <c r="H192" s="32">
        <v>0.17218322529999999</v>
      </c>
      <c r="J192" s="51" t="s">
        <v>773</v>
      </c>
      <c r="K192" s="51" t="s">
        <v>706</v>
      </c>
      <c r="L192" s="51" t="s">
        <v>71</v>
      </c>
      <c r="M192" s="51">
        <v>53.78</v>
      </c>
      <c r="N192" s="51">
        <v>26.765000000000001</v>
      </c>
      <c r="O192" s="51">
        <v>27.02</v>
      </c>
      <c r="P192" s="51">
        <v>0.50241725548531102</v>
      </c>
    </row>
    <row r="193" spans="1:16" x14ac:dyDescent="0.3">
      <c r="A193" s="30" t="s">
        <v>401</v>
      </c>
      <c r="B193" s="31" t="s">
        <v>372</v>
      </c>
      <c r="C193" s="31" t="s">
        <v>803</v>
      </c>
      <c r="D193" s="31" t="s">
        <v>804</v>
      </c>
      <c r="E193" s="31">
        <v>75016</v>
      </c>
      <c r="F193" s="31">
        <v>86460</v>
      </c>
      <c r="G193" s="31">
        <v>11444</v>
      </c>
      <c r="H193" s="32">
        <v>0.13236178579999999</v>
      </c>
      <c r="J193" s="51" t="s">
        <v>775</v>
      </c>
      <c r="K193" s="51" t="s">
        <v>706</v>
      </c>
      <c r="L193" s="51" t="s">
        <v>272</v>
      </c>
      <c r="M193" s="51">
        <v>65.150000000000006</v>
      </c>
      <c r="N193" s="51">
        <v>58.274000000000001</v>
      </c>
      <c r="O193" s="51">
        <v>6.88</v>
      </c>
      <c r="P193" s="51">
        <v>0.10560245587106699</v>
      </c>
    </row>
    <row r="194" spans="1:16" x14ac:dyDescent="0.3">
      <c r="A194" s="30" t="s">
        <v>401</v>
      </c>
      <c r="B194" s="31" t="s">
        <v>373</v>
      </c>
      <c r="C194" s="31" t="s">
        <v>805</v>
      </c>
      <c r="D194" s="31" t="s">
        <v>806</v>
      </c>
      <c r="E194" s="31">
        <v>96833</v>
      </c>
      <c r="F194" s="31">
        <v>107320</v>
      </c>
      <c r="G194" s="31">
        <v>10487</v>
      </c>
      <c r="H194" s="32">
        <v>9.77171077E-2</v>
      </c>
      <c r="J194" s="51" t="s">
        <v>777</v>
      </c>
      <c r="K194" s="51" t="s">
        <v>706</v>
      </c>
      <c r="L194" s="51" t="s">
        <v>93</v>
      </c>
      <c r="M194" s="51">
        <v>58.48</v>
      </c>
      <c r="N194" s="51">
        <v>32.655000000000001</v>
      </c>
      <c r="O194" s="51">
        <v>25.83</v>
      </c>
      <c r="P194" s="51">
        <v>0.44168946648426799</v>
      </c>
    </row>
    <row r="195" spans="1:16" x14ac:dyDescent="0.3">
      <c r="A195" s="30" t="s">
        <v>401</v>
      </c>
      <c r="B195" s="31" t="s">
        <v>378</v>
      </c>
      <c r="C195" s="31" t="s">
        <v>807</v>
      </c>
      <c r="D195" s="31" t="s">
        <v>808</v>
      </c>
      <c r="E195" s="31">
        <v>87693</v>
      </c>
      <c r="F195" s="31">
        <v>106130</v>
      </c>
      <c r="G195" s="31">
        <v>18437</v>
      </c>
      <c r="H195" s="32">
        <v>0.1737209083</v>
      </c>
      <c r="J195" s="51" t="s">
        <v>779</v>
      </c>
      <c r="K195" s="51" t="s">
        <v>706</v>
      </c>
      <c r="L195" s="51" t="s">
        <v>25</v>
      </c>
      <c r="M195" s="51">
        <v>39.89</v>
      </c>
      <c r="N195" s="51">
        <v>25.004000000000001</v>
      </c>
      <c r="O195" s="51">
        <v>14.89</v>
      </c>
      <c r="P195" s="51">
        <v>0.37327651040360998</v>
      </c>
    </row>
    <row r="196" spans="1:16" x14ac:dyDescent="0.3">
      <c r="A196" s="30" t="s">
        <v>401</v>
      </c>
      <c r="B196" s="31" t="s">
        <v>379</v>
      </c>
      <c r="C196" s="31" t="s">
        <v>809</v>
      </c>
      <c r="D196" s="31" t="s">
        <v>810</v>
      </c>
      <c r="E196" s="31">
        <v>69952</v>
      </c>
      <c r="F196" s="31">
        <v>88530</v>
      </c>
      <c r="G196" s="31">
        <v>18578</v>
      </c>
      <c r="H196" s="32">
        <v>0.2098497684</v>
      </c>
      <c r="J196" s="51" t="s">
        <v>781</v>
      </c>
      <c r="K196" s="51" t="s">
        <v>706</v>
      </c>
      <c r="L196" s="51" t="s">
        <v>297</v>
      </c>
      <c r="M196" s="51">
        <v>60.48</v>
      </c>
      <c r="N196" s="51">
        <v>51.722000000000001</v>
      </c>
      <c r="O196" s="51">
        <v>8.76</v>
      </c>
      <c r="P196" s="51">
        <v>0.14484126984126999</v>
      </c>
    </row>
    <row r="197" spans="1:16" x14ac:dyDescent="0.3">
      <c r="A197" s="30" t="s">
        <v>401</v>
      </c>
      <c r="B197" s="31" t="s">
        <v>381</v>
      </c>
      <c r="C197" s="31" t="s">
        <v>811</v>
      </c>
      <c r="D197" s="31" t="s">
        <v>812</v>
      </c>
      <c r="E197" s="31">
        <v>120324</v>
      </c>
      <c r="F197" s="31">
        <v>139250</v>
      </c>
      <c r="G197" s="31">
        <v>18926</v>
      </c>
      <c r="H197" s="32">
        <v>0.1359138241</v>
      </c>
      <c r="J197" s="51" t="s">
        <v>783</v>
      </c>
      <c r="K197" s="51" t="s">
        <v>706</v>
      </c>
      <c r="L197" s="51" t="s">
        <v>63</v>
      </c>
      <c r="M197" s="51">
        <v>43.24</v>
      </c>
      <c r="N197" s="51">
        <v>19.597999999999999</v>
      </c>
      <c r="O197" s="51">
        <v>23.64</v>
      </c>
      <c r="P197" s="51">
        <v>0.54671600370027795</v>
      </c>
    </row>
    <row r="198" spans="1:16" x14ac:dyDescent="0.3">
      <c r="A198" s="30" t="s">
        <v>401</v>
      </c>
      <c r="B198" s="31" t="s">
        <v>382</v>
      </c>
      <c r="C198" s="31" t="s">
        <v>813</v>
      </c>
      <c r="D198" s="31" t="s">
        <v>814</v>
      </c>
      <c r="E198" s="31">
        <v>110052</v>
      </c>
      <c r="F198" s="31">
        <v>124160</v>
      </c>
      <c r="G198" s="31">
        <v>14108</v>
      </c>
      <c r="H198" s="32">
        <v>0.1136275773</v>
      </c>
      <c r="J198" s="51" t="s">
        <v>785</v>
      </c>
      <c r="K198" s="51" t="s">
        <v>706</v>
      </c>
      <c r="L198" s="51" t="s">
        <v>238</v>
      </c>
      <c r="M198" s="51">
        <v>59.84</v>
      </c>
      <c r="N198" s="51">
        <v>55.316000000000003</v>
      </c>
      <c r="O198" s="51">
        <v>4.5199999999999996</v>
      </c>
      <c r="P198" s="51">
        <v>7.5534759358288794E-2</v>
      </c>
    </row>
    <row r="199" spans="1:16" x14ac:dyDescent="0.3">
      <c r="A199" s="30" t="s">
        <v>401</v>
      </c>
      <c r="B199" s="31" t="s">
        <v>384</v>
      </c>
      <c r="C199" s="31" t="s">
        <v>815</v>
      </c>
      <c r="D199" s="31" t="s">
        <v>816</v>
      </c>
      <c r="E199" s="31">
        <v>93425</v>
      </c>
      <c r="F199" s="31">
        <v>110930</v>
      </c>
      <c r="G199" s="31">
        <v>17505</v>
      </c>
      <c r="H199" s="32">
        <v>0.15780221759999999</v>
      </c>
      <c r="J199" s="51" t="s">
        <v>787</v>
      </c>
      <c r="K199" s="51" t="s">
        <v>706</v>
      </c>
      <c r="L199" s="51" t="s">
        <v>242</v>
      </c>
      <c r="M199" s="51">
        <v>47.49</v>
      </c>
      <c r="N199" s="51">
        <v>43.121000000000002</v>
      </c>
      <c r="O199" s="51">
        <v>4.37</v>
      </c>
      <c r="P199" s="51">
        <v>9.2019372499473603E-2</v>
      </c>
    </row>
    <row r="200" spans="1:16" x14ac:dyDescent="0.3">
      <c r="A200" s="30" t="s">
        <v>401</v>
      </c>
      <c r="B200" s="31" t="s">
        <v>387</v>
      </c>
      <c r="C200" s="31" t="s">
        <v>817</v>
      </c>
      <c r="D200" s="31" t="s">
        <v>818</v>
      </c>
      <c r="E200" s="31">
        <v>102288</v>
      </c>
      <c r="F200" s="31">
        <v>134410</v>
      </c>
      <c r="G200" s="31">
        <v>32122</v>
      </c>
      <c r="H200" s="32">
        <v>0.23898519460000001</v>
      </c>
      <c r="J200" s="51" t="s">
        <v>789</v>
      </c>
      <c r="K200" s="51" t="s">
        <v>706</v>
      </c>
      <c r="L200" s="51" t="s">
        <v>41</v>
      </c>
      <c r="M200" s="51">
        <v>60.79</v>
      </c>
      <c r="N200" s="51">
        <v>49.28</v>
      </c>
      <c r="O200" s="51">
        <v>11.51</v>
      </c>
      <c r="P200" s="51">
        <v>0.189340352031584</v>
      </c>
    </row>
    <row r="201" spans="1:16" x14ac:dyDescent="0.3">
      <c r="A201" s="30" t="s">
        <v>401</v>
      </c>
      <c r="B201" s="31" t="s">
        <v>389</v>
      </c>
      <c r="C201" s="31" t="s">
        <v>819</v>
      </c>
      <c r="D201" s="31" t="s">
        <v>820</v>
      </c>
      <c r="E201" s="31">
        <v>77221</v>
      </c>
      <c r="F201" s="31">
        <v>122330</v>
      </c>
      <c r="G201" s="31">
        <v>45109</v>
      </c>
      <c r="H201" s="32">
        <v>0.36874846729999999</v>
      </c>
      <c r="J201" s="51" t="s">
        <v>791</v>
      </c>
      <c r="K201" s="51" t="s">
        <v>706</v>
      </c>
      <c r="L201" s="51" t="s">
        <v>239</v>
      </c>
      <c r="M201" s="51">
        <v>36.49</v>
      </c>
      <c r="N201" s="51">
        <v>33.610999999999997</v>
      </c>
      <c r="O201" s="51">
        <v>2.88</v>
      </c>
      <c r="P201" s="51">
        <v>7.8925733077555502E-2</v>
      </c>
    </row>
    <row r="202" spans="1:16" x14ac:dyDescent="0.3">
      <c r="A202" s="30" t="s">
        <v>401</v>
      </c>
      <c r="B202" s="31" t="s">
        <v>391</v>
      </c>
      <c r="C202" s="31" t="s">
        <v>821</v>
      </c>
      <c r="D202" s="31" t="s">
        <v>822</v>
      </c>
      <c r="E202" s="31">
        <v>120408</v>
      </c>
      <c r="F202" s="31">
        <v>140850</v>
      </c>
      <c r="G202" s="31">
        <v>20442</v>
      </c>
      <c r="H202" s="32">
        <v>0.1451331203</v>
      </c>
      <c r="J202" s="51" t="s">
        <v>793</v>
      </c>
      <c r="K202" s="51" t="s">
        <v>706</v>
      </c>
      <c r="L202" s="51" t="s">
        <v>44</v>
      </c>
      <c r="M202" s="51">
        <v>115.34</v>
      </c>
      <c r="N202" s="51">
        <v>87.974999999999994</v>
      </c>
      <c r="O202" s="51">
        <v>27.37</v>
      </c>
      <c r="P202" s="51">
        <v>0.23729842205652901</v>
      </c>
    </row>
    <row r="203" spans="1:16" x14ac:dyDescent="0.3">
      <c r="A203" s="30" t="s">
        <v>401</v>
      </c>
      <c r="B203" s="31" t="s">
        <v>392</v>
      </c>
      <c r="C203" s="31" t="s">
        <v>823</v>
      </c>
      <c r="D203" s="31" t="s">
        <v>824</v>
      </c>
      <c r="E203" s="31">
        <v>88266</v>
      </c>
      <c r="F203" s="31">
        <v>124400</v>
      </c>
      <c r="G203" s="31">
        <v>36134</v>
      </c>
      <c r="H203" s="32">
        <v>0.29046623789999998</v>
      </c>
      <c r="J203" s="51" t="s">
        <v>795</v>
      </c>
      <c r="K203" s="51" t="s">
        <v>706</v>
      </c>
      <c r="L203" s="51" t="s">
        <v>111</v>
      </c>
      <c r="M203" s="51">
        <v>77.64</v>
      </c>
      <c r="N203" s="51">
        <v>51.914999999999999</v>
      </c>
      <c r="O203" s="51">
        <v>25.73</v>
      </c>
      <c r="P203" s="51">
        <v>0.33140133951571399</v>
      </c>
    </row>
    <row r="204" spans="1:16" x14ac:dyDescent="0.3">
      <c r="A204" s="30" t="s">
        <v>402</v>
      </c>
      <c r="B204" s="31" t="s">
        <v>361</v>
      </c>
      <c r="C204" s="31" t="s">
        <v>825</v>
      </c>
      <c r="D204" s="31" t="s">
        <v>826</v>
      </c>
      <c r="E204" s="31">
        <v>66402</v>
      </c>
      <c r="F204" s="31">
        <v>74350</v>
      </c>
      <c r="G204" s="31">
        <v>7948</v>
      </c>
      <c r="H204" s="32">
        <v>0.1068997983</v>
      </c>
      <c r="J204" s="51" t="s">
        <v>797</v>
      </c>
      <c r="K204" s="51" t="s">
        <v>401</v>
      </c>
      <c r="L204" s="51" t="s">
        <v>360</v>
      </c>
      <c r="M204" s="51">
        <v>6.85</v>
      </c>
      <c r="N204" s="51">
        <v>2.39</v>
      </c>
      <c r="O204" s="51">
        <v>4.46</v>
      </c>
      <c r="P204" s="51">
        <v>0.65109489051094904</v>
      </c>
    </row>
    <row r="205" spans="1:16" x14ac:dyDescent="0.3">
      <c r="A205" s="30" t="s">
        <v>402</v>
      </c>
      <c r="B205" s="31" t="s">
        <v>362</v>
      </c>
      <c r="C205" s="31" t="s">
        <v>827</v>
      </c>
      <c r="D205" s="31" t="s">
        <v>828</v>
      </c>
      <c r="E205" s="31">
        <v>128521</v>
      </c>
      <c r="F205" s="31">
        <v>146080</v>
      </c>
      <c r="G205" s="31">
        <v>17559</v>
      </c>
      <c r="H205" s="32">
        <v>0.1202012596</v>
      </c>
      <c r="J205" s="51" t="s">
        <v>799</v>
      </c>
      <c r="K205" s="51" t="s">
        <v>401</v>
      </c>
      <c r="L205" s="51" t="s">
        <v>366</v>
      </c>
      <c r="M205" s="51">
        <v>107.19</v>
      </c>
      <c r="N205" s="51">
        <v>78.682000000000002</v>
      </c>
      <c r="O205" s="51">
        <v>28.51</v>
      </c>
      <c r="P205" s="51">
        <v>0.26597630375967901</v>
      </c>
    </row>
    <row r="206" spans="1:16" x14ac:dyDescent="0.3">
      <c r="A206" s="30" t="s">
        <v>402</v>
      </c>
      <c r="B206" s="31" t="s">
        <v>363</v>
      </c>
      <c r="C206" s="31" t="s">
        <v>829</v>
      </c>
      <c r="D206" s="31" t="s">
        <v>830</v>
      </c>
      <c r="E206" s="31">
        <v>90246</v>
      </c>
      <c r="F206" s="31">
        <v>97200</v>
      </c>
      <c r="G206" s="31">
        <v>6954</v>
      </c>
      <c r="H206" s="32">
        <v>7.1543209900000002E-2</v>
      </c>
      <c r="J206" s="51" t="s">
        <v>801</v>
      </c>
      <c r="K206" s="51" t="s">
        <v>401</v>
      </c>
      <c r="L206" s="51" t="s">
        <v>371</v>
      </c>
      <c r="M206" s="51">
        <v>111.12</v>
      </c>
      <c r="N206" s="51">
        <v>91.704999999999998</v>
      </c>
      <c r="O206" s="51">
        <v>19.420000000000002</v>
      </c>
      <c r="P206" s="51">
        <v>0.174766018718503</v>
      </c>
    </row>
    <row r="207" spans="1:16" x14ac:dyDescent="0.3">
      <c r="A207" s="30" t="s">
        <v>402</v>
      </c>
      <c r="B207" s="31" t="s">
        <v>364</v>
      </c>
      <c r="C207" s="31" t="s">
        <v>831</v>
      </c>
      <c r="D207" s="31" t="s">
        <v>832</v>
      </c>
      <c r="E207" s="31">
        <v>103210</v>
      </c>
      <c r="F207" s="31">
        <v>117730</v>
      </c>
      <c r="G207" s="31">
        <v>14520</v>
      </c>
      <c r="H207" s="32">
        <v>0.1233330502</v>
      </c>
      <c r="J207" s="51" t="s">
        <v>803</v>
      </c>
      <c r="K207" s="51" t="s">
        <v>401</v>
      </c>
      <c r="L207" s="51" t="s">
        <v>372</v>
      </c>
      <c r="M207" s="51">
        <v>86.46</v>
      </c>
      <c r="N207" s="51">
        <v>74.828999999999994</v>
      </c>
      <c r="O207" s="51">
        <v>11.63</v>
      </c>
      <c r="P207" s="51">
        <v>0.13451306962757301</v>
      </c>
    </row>
    <row r="208" spans="1:16" x14ac:dyDescent="0.3">
      <c r="A208" s="30" t="s">
        <v>402</v>
      </c>
      <c r="B208" s="31" t="s">
        <v>365</v>
      </c>
      <c r="C208" s="31" t="s">
        <v>833</v>
      </c>
      <c r="D208" s="31" t="s">
        <v>834</v>
      </c>
      <c r="E208" s="31">
        <v>130787</v>
      </c>
      <c r="F208" s="31">
        <v>138570</v>
      </c>
      <c r="G208" s="31">
        <v>7783</v>
      </c>
      <c r="H208" s="32">
        <v>5.6166558399999997E-2</v>
      </c>
      <c r="J208" s="51" t="s">
        <v>805</v>
      </c>
      <c r="K208" s="51" t="s">
        <v>401</v>
      </c>
      <c r="L208" s="51" t="s">
        <v>373</v>
      </c>
      <c r="M208" s="51">
        <v>107.33</v>
      </c>
      <c r="N208" s="51">
        <v>96.49</v>
      </c>
      <c r="O208" s="51">
        <v>10.84</v>
      </c>
      <c r="P208" s="51">
        <v>0.100996925370353</v>
      </c>
    </row>
    <row r="209" spans="1:16" x14ac:dyDescent="0.3">
      <c r="A209" s="30" t="s">
        <v>402</v>
      </c>
      <c r="B209" s="31" t="s">
        <v>367</v>
      </c>
      <c r="C209" s="31" t="s">
        <v>835</v>
      </c>
      <c r="D209" s="31" t="s">
        <v>836</v>
      </c>
      <c r="E209" s="31">
        <v>139630</v>
      </c>
      <c r="F209" s="31">
        <v>152880</v>
      </c>
      <c r="G209" s="31">
        <v>13250</v>
      </c>
      <c r="H209" s="32">
        <v>8.6669283099999994E-2</v>
      </c>
      <c r="J209" s="51" t="s">
        <v>807</v>
      </c>
      <c r="K209" s="51" t="s">
        <v>401</v>
      </c>
      <c r="L209" s="51" t="s">
        <v>378</v>
      </c>
      <c r="M209" s="51">
        <v>106.13</v>
      </c>
      <c r="N209" s="51">
        <v>87.29</v>
      </c>
      <c r="O209" s="51">
        <v>18.84</v>
      </c>
      <c r="P209" s="51">
        <v>0.17751813813247899</v>
      </c>
    </row>
    <row r="210" spans="1:16" x14ac:dyDescent="0.3">
      <c r="A210" s="30" t="s">
        <v>402</v>
      </c>
      <c r="B210" s="31" t="s">
        <v>368</v>
      </c>
      <c r="C210" s="31" t="s">
        <v>837</v>
      </c>
      <c r="D210" s="31" t="s">
        <v>838</v>
      </c>
      <c r="E210" s="31">
        <v>118802</v>
      </c>
      <c r="F210" s="31">
        <v>133240</v>
      </c>
      <c r="G210" s="31">
        <v>14438</v>
      </c>
      <c r="H210" s="32">
        <v>0.1083608526</v>
      </c>
      <c r="J210" s="51" t="s">
        <v>809</v>
      </c>
      <c r="K210" s="51" t="s">
        <v>401</v>
      </c>
      <c r="L210" s="51" t="s">
        <v>379</v>
      </c>
      <c r="M210" s="51">
        <v>88.53</v>
      </c>
      <c r="N210" s="51">
        <v>69.554000000000002</v>
      </c>
      <c r="O210" s="51">
        <v>18.98</v>
      </c>
      <c r="P210" s="51">
        <v>0.21439060205579999</v>
      </c>
    </row>
    <row r="211" spans="1:16" x14ac:dyDescent="0.3">
      <c r="A211" s="30" t="s">
        <v>402</v>
      </c>
      <c r="B211" s="31" t="s">
        <v>369</v>
      </c>
      <c r="C211" s="31" t="s">
        <v>839</v>
      </c>
      <c r="D211" s="31" t="s">
        <v>840</v>
      </c>
      <c r="E211" s="31">
        <v>108502</v>
      </c>
      <c r="F211" s="31">
        <v>123520</v>
      </c>
      <c r="G211" s="31">
        <v>15018</v>
      </c>
      <c r="H211" s="32">
        <v>0.1215835492</v>
      </c>
      <c r="J211" s="51" t="s">
        <v>811</v>
      </c>
      <c r="K211" s="51" t="s">
        <v>401</v>
      </c>
      <c r="L211" s="51" t="s">
        <v>381</v>
      </c>
      <c r="M211" s="51">
        <v>139.25</v>
      </c>
      <c r="N211" s="51">
        <v>120.062</v>
      </c>
      <c r="O211" s="51">
        <v>19.190000000000001</v>
      </c>
      <c r="P211" s="51">
        <v>0.137809694793537</v>
      </c>
    </row>
    <row r="212" spans="1:16" x14ac:dyDescent="0.3">
      <c r="A212" s="30" t="s">
        <v>402</v>
      </c>
      <c r="B212" s="31" t="s">
        <v>370</v>
      </c>
      <c r="C212" s="31" t="s">
        <v>841</v>
      </c>
      <c r="D212" s="31" t="s">
        <v>842</v>
      </c>
      <c r="E212" s="31">
        <v>93101</v>
      </c>
      <c r="F212" s="31">
        <v>111240</v>
      </c>
      <c r="G212" s="31">
        <v>18139</v>
      </c>
      <c r="H212" s="32">
        <v>0.16306184830000001</v>
      </c>
      <c r="J212" s="51" t="s">
        <v>813</v>
      </c>
      <c r="K212" s="51" t="s">
        <v>401</v>
      </c>
      <c r="L212" s="51" t="s">
        <v>382</v>
      </c>
      <c r="M212" s="51">
        <v>124.16</v>
      </c>
      <c r="N212" s="51">
        <v>109.813</v>
      </c>
      <c r="O212" s="51">
        <v>14.35</v>
      </c>
      <c r="P212" s="51">
        <v>0.11557667525773201</v>
      </c>
    </row>
    <row r="213" spans="1:16" x14ac:dyDescent="0.3">
      <c r="A213" s="30" t="s">
        <v>402</v>
      </c>
      <c r="B213" s="31" t="s">
        <v>374</v>
      </c>
      <c r="C213" s="31" t="s">
        <v>843</v>
      </c>
      <c r="D213" s="31" t="s">
        <v>844</v>
      </c>
      <c r="E213" s="31">
        <v>83434</v>
      </c>
      <c r="F213" s="31">
        <v>89730</v>
      </c>
      <c r="G213" s="31">
        <v>6296</v>
      </c>
      <c r="H213" s="32">
        <v>7.0166053699999995E-2</v>
      </c>
      <c r="J213" s="51" t="s">
        <v>815</v>
      </c>
      <c r="K213" s="51" t="s">
        <v>401</v>
      </c>
      <c r="L213" s="51" t="s">
        <v>384</v>
      </c>
      <c r="M213" s="51">
        <v>110.93</v>
      </c>
      <c r="N213" s="51">
        <v>93.204999999999998</v>
      </c>
      <c r="O213" s="51">
        <v>17.73</v>
      </c>
      <c r="P213" s="51">
        <v>0.15983052375371901</v>
      </c>
    </row>
    <row r="214" spans="1:16" x14ac:dyDescent="0.3">
      <c r="A214" s="30" t="s">
        <v>402</v>
      </c>
      <c r="B214" s="31" t="s">
        <v>375</v>
      </c>
      <c r="C214" s="31" t="s">
        <v>845</v>
      </c>
      <c r="D214" s="31" t="s">
        <v>846</v>
      </c>
      <c r="E214" s="31">
        <v>97339</v>
      </c>
      <c r="F214" s="31">
        <v>103940</v>
      </c>
      <c r="G214" s="31">
        <v>6601</v>
      </c>
      <c r="H214" s="32">
        <v>6.3507793000000007E-2</v>
      </c>
      <c r="J214" s="51" t="s">
        <v>817</v>
      </c>
      <c r="K214" s="51" t="s">
        <v>401</v>
      </c>
      <c r="L214" s="51" t="s">
        <v>387</v>
      </c>
      <c r="M214" s="51">
        <v>134.41</v>
      </c>
      <c r="N214" s="51">
        <v>101.94799999999999</v>
      </c>
      <c r="O214" s="51">
        <v>32.46</v>
      </c>
      <c r="P214" s="51">
        <v>0.24149988840116099</v>
      </c>
    </row>
    <row r="215" spans="1:16" x14ac:dyDescent="0.3">
      <c r="A215" s="30" t="s">
        <v>402</v>
      </c>
      <c r="B215" s="31" t="s">
        <v>376</v>
      </c>
      <c r="C215" s="31" t="s">
        <v>847</v>
      </c>
      <c r="D215" s="31" t="s">
        <v>848</v>
      </c>
      <c r="E215" s="31">
        <v>98790</v>
      </c>
      <c r="F215" s="31">
        <v>109480</v>
      </c>
      <c r="G215" s="31">
        <v>10690</v>
      </c>
      <c r="H215" s="32">
        <v>9.7643405200000005E-2</v>
      </c>
      <c r="J215" s="51" t="s">
        <v>819</v>
      </c>
      <c r="K215" s="51" t="s">
        <v>401</v>
      </c>
      <c r="L215" s="51" t="s">
        <v>389</v>
      </c>
      <c r="M215" s="51">
        <v>122.33</v>
      </c>
      <c r="N215" s="51">
        <v>76.881</v>
      </c>
      <c r="O215" s="51">
        <v>45.45</v>
      </c>
      <c r="P215" s="51">
        <v>0.37153600915556301</v>
      </c>
    </row>
    <row r="216" spans="1:16" x14ac:dyDescent="0.3">
      <c r="A216" s="30" t="s">
        <v>402</v>
      </c>
      <c r="B216" s="31" t="s">
        <v>377</v>
      </c>
      <c r="C216" s="31" t="s">
        <v>849</v>
      </c>
      <c r="D216" s="31" t="s">
        <v>850</v>
      </c>
      <c r="E216" s="31">
        <v>84470</v>
      </c>
      <c r="F216" s="31">
        <v>100380</v>
      </c>
      <c r="G216" s="31">
        <v>15910</v>
      </c>
      <c r="H216" s="32">
        <v>0.15849770869999999</v>
      </c>
      <c r="J216" s="51" t="s">
        <v>821</v>
      </c>
      <c r="K216" s="51" t="s">
        <v>401</v>
      </c>
      <c r="L216" s="51" t="s">
        <v>391</v>
      </c>
      <c r="M216" s="51">
        <v>140.86000000000001</v>
      </c>
      <c r="N216" s="51">
        <v>120.124</v>
      </c>
      <c r="O216" s="51">
        <v>20.74</v>
      </c>
      <c r="P216" s="51">
        <v>0.14723839273037101</v>
      </c>
    </row>
    <row r="217" spans="1:16" x14ac:dyDescent="0.3">
      <c r="A217" s="30" t="s">
        <v>402</v>
      </c>
      <c r="B217" s="31" t="s">
        <v>380</v>
      </c>
      <c r="C217" s="31" t="s">
        <v>851</v>
      </c>
      <c r="D217" s="31" t="s">
        <v>852</v>
      </c>
      <c r="E217" s="31">
        <v>60261</v>
      </c>
      <c r="F217" s="31">
        <v>66290</v>
      </c>
      <c r="G217" s="31">
        <v>6029</v>
      </c>
      <c r="H217" s="32">
        <v>9.09488611E-2</v>
      </c>
      <c r="J217" s="51" t="s">
        <v>823</v>
      </c>
      <c r="K217" s="51" t="s">
        <v>401</v>
      </c>
      <c r="L217" s="51" t="s">
        <v>392</v>
      </c>
      <c r="M217" s="51">
        <v>124.41</v>
      </c>
      <c r="N217" s="51">
        <v>87.227000000000004</v>
      </c>
      <c r="O217" s="51">
        <v>37.18</v>
      </c>
      <c r="P217" s="51">
        <v>0.29885057471264398</v>
      </c>
    </row>
    <row r="218" spans="1:16" x14ac:dyDescent="0.3">
      <c r="A218" s="30" t="s">
        <v>402</v>
      </c>
      <c r="B218" s="31" t="s">
        <v>383</v>
      </c>
      <c r="C218" s="31" t="s">
        <v>853</v>
      </c>
      <c r="D218" s="31" t="s">
        <v>854</v>
      </c>
      <c r="E218" s="31">
        <v>76742</v>
      </c>
      <c r="F218" s="31">
        <v>83510</v>
      </c>
      <c r="G218" s="31">
        <v>6768</v>
      </c>
      <c r="H218" s="32">
        <v>8.1044186300000001E-2</v>
      </c>
      <c r="J218" s="51" t="s">
        <v>825</v>
      </c>
      <c r="K218" s="51" t="s">
        <v>402</v>
      </c>
      <c r="L218" s="51" t="s">
        <v>361</v>
      </c>
      <c r="M218" s="51">
        <v>74.349999999999994</v>
      </c>
      <c r="N218" s="51">
        <v>66.254000000000005</v>
      </c>
      <c r="O218" s="51">
        <v>8.1</v>
      </c>
      <c r="P218" s="51">
        <v>0.10894418291862799</v>
      </c>
    </row>
    <row r="219" spans="1:16" x14ac:dyDescent="0.3">
      <c r="A219" s="30" t="s">
        <v>402</v>
      </c>
      <c r="B219" s="31" t="s">
        <v>385</v>
      </c>
      <c r="C219" s="31" t="s">
        <v>855</v>
      </c>
      <c r="D219" s="31" t="s">
        <v>856</v>
      </c>
      <c r="E219" s="31">
        <v>94470</v>
      </c>
      <c r="F219" s="31">
        <v>102610</v>
      </c>
      <c r="G219" s="31">
        <v>8140</v>
      </c>
      <c r="H219" s="32">
        <v>7.9329499999999997E-2</v>
      </c>
      <c r="J219" s="51" t="s">
        <v>827</v>
      </c>
      <c r="K219" s="51" t="s">
        <v>402</v>
      </c>
      <c r="L219" s="51" t="s">
        <v>362</v>
      </c>
      <c r="M219" s="51">
        <v>146.09</v>
      </c>
      <c r="N219" s="51">
        <v>128.274</v>
      </c>
      <c r="O219" s="51">
        <v>17.82</v>
      </c>
      <c r="P219" s="51">
        <v>0.121979601615443</v>
      </c>
    </row>
    <row r="220" spans="1:16" x14ac:dyDescent="0.3">
      <c r="A220" s="30" t="s">
        <v>402</v>
      </c>
      <c r="B220" s="31" t="s">
        <v>386</v>
      </c>
      <c r="C220" s="31" t="s">
        <v>857</v>
      </c>
      <c r="D220" s="31" t="s">
        <v>858</v>
      </c>
      <c r="E220" s="31">
        <v>78375</v>
      </c>
      <c r="F220" s="31">
        <v>83540</v>
      </c>
      <c r="G220" s="31">
        <v>5165</v>
      </c>
      <c r="H220" s="32">
        <v>6.1826669899999999E-2</v>
      </c>
      <c r="J220" s="51" t="s">
        <v>829</v>
      </c>
      <c r="K220" s="51" t="s">
        <v>402</v>
      </c>
      <c r="L220" s="51" t="s">
        <v>363</v>
      </c>
      <c r="M220" s="51">
        <v>97.2</v>
      </c>
      <c r="N220" s="51">
        <v>90.046999999999997</v>
      </c>
      <c r="O220" s="51">
        <v>7.15</v>
      </c>
      <c r="P220" s="51">
        <v>7.3559670781893002E-2</v>
      </c>
    </row>
    <row r="221" spans="1:16" x14ac:dyDescent="0.3">
      <c r="A221" s="30" t="s">
        <v>402</v>
      </c>
      <c r="B221" s="31" t="s">
        <v>388</v>
      </c>
      <c r="C221" s="31" t="s">
        <v>859</v>
      </c>
      <c r="D221" s="31" t="s">
        <v>860</v>
      </c>
      <c r="E221" s="31">
        <v>72068</v>
      </c>
      <c r="F221" s="31">
        <v>81620</v>
      </c>
      <c r="G221" s="31">
        <v>9552</v>
      </c>
      <c r="H221" s="32">
        <v>0.11703013969999999</v>
      </c>
      <c r="J221" s="51" t="s">
        <v>831</v>
      </c>
      <c r="K221" s="51" t="s">
        <v>402</v>
      </c>
      <c r="L221" s="51" t="s">
        <v>364</v>
      </c>
      <c r="M221" s="51">
        <v>117.75</v>
      </c>
      <c r="N221" s="51">
        <v>102.898</v>
      </c>
      <c r="O221" s="51">
        <v>14.85</v>
      </c>
      <c r="P221" s="51">
        <v>0.126114649681529</v>
      </c>
    </row>
    <row r="222" spans="1:16" x14ac:dyDescent="0.3">
      <c r="A222" s="30" t="s">
        <v>402</v>
      </c>
      <c r="B222" s="31" t="s">
        <v>390</v>
      </c>
      <c r="C222" s="31" t="s">
        <v>861</v>
      </c>
      <c r="D222" s="31" t="s">
        <v>862</v>
      </c>
      <c r="E222" s="31">
        <v>93413</v>
      </c>
      <c r="F222" s="31">
        <v>102360</v>
      </c>
      <c r="G222" s="31">
        <v>8947</v>
      </c>
      <c r="H222" s="32">
        <v>8.7407190300000007E-2</v>
      </c>
      <c r="J222" s="51" t="s">
        <v>833</v>
      </c>
      <c r="K222" s="51" t="s">
        <v>402</v>
      </c>
      <c r="L222" s="51" t="s">
        <v>365</v>
      </c>
      <c r="M222" s="51">
        <v>138.57</v>
      </c>
      <c r="N222" s="51">
        <v>130.57499999999999</v>
      </c>
      <c r="O222" s="51">
        <v>8</v>
      </c>
      <c r="P222" s="51">
        <v>5.7732553943855097E-2</v>
      </c>
    </row>
    <row r="223" spans="1:16" x14ac:dyDescent="0.3">
      <c r="A223" s="30" t="s">
        <v>863</v>
      </c>
      <c r="B223" s="31" t="s">
        <v>171</v>
      </c>
      <c r="C223" s="31" t="s">
        <v>864</v>
      </c>
      <c r="D223" s="31" t="s">
        <v>865</v>
      </c>
      <c r="E223" s="31">
        <v>106162</v>
      </c>
      <c r="F223" s="31">
        <v>113650</v>
      </c>
      <c r="G223" s="31">
        <v>7488</v>
      </c>
      <c r="H223" s="32">
        <v>6.5886493599999998E-2</v>
      </c>
      <c r="J223" s="51" t="s">
        <v>835</v>
      </c>
      <c r="K223" s="51" t="s">
        <v>402</v>
      </c>
      <c r="L223" s="51" t="s">
        <v>367</v>
      </c>
      <c r="M223" s="51">
        <v>152.88999999999999</v>
      </c>
      <c r="N223" s="51">
        <v>139.327</v>
      </c>
      <c r="O223" s="51">
        <v>13.56</v>
      </c>
      <c r="P223" s="51">
        <v>8.8691215906861104E-2</v>
      </c>
    </row>
    <row r="224" spans="1:16" x14ac:dyDescent="0.3">
      <c r="A224" s="30" t="s">
        <v>863</v>
      </c>
      <c r="B224" s="31" t="s">
        <v>172</v>
      </c>
      <c r="C224" s="31" t="s">
        <v>866</v>
      </c>
      <c r="D224" s="31" t="s">
        <v>867</v>
      </c>
      <c r="E224" s="31">
        <v>43348</v>
      </c>
      <c r="F224" s="31">
        <v>48460</v>
      </c>
      <c r="G224" s="31">
        <v>5112</v>
      </c>
      <c r="H224" s="32">
        <v>0.1054890631</v>
      </c>
      <c r="J224" s="51" t="s">
        <v>837</v>
      </c>
      <c r="K224" s="51" t="s">
        <v>402</v>
      </c>
      <c r="L224" s="51" t="s">
        <v>368</v>
      </c>
      <c r="M224" s="51">
        <v>133.24</v>
      </c>
      <c r="N224" s="51">
        <v>118.41800000000001</v>
      </c>
      <c r="O224" s="51">
        <v>14.82</v>
      </c>
      <c r="P224" s="51">
        <v>0.111227859501651</v>
      </c>
    </row>
    <row r="225" spans="1:16" x14ac:dyDescent="0.3">
      <c r="A225" s="30" t="s">
        <v>863</v>
      </c>
      <c r="B225" s="31" t="s">
        <v>173</v>
      </c>
      <c r="C225" s="31" t="s">
        <v>868</v>
      </c>
      <c r="D225" s="31" t="s">
        <v>869</v>
      </c>
      <c r="E225" s="31">
        <v>46175</v>
      </c>
      <c r="F225" s="31">
        <v>67100</v>
      </c>
      <c r="G225" s="31">
        <v>20925</v>
      </c>
      <c r="H225" s="32">
        <v>0.31184798809999997</v>
      </c>
      <c r="J225" s="51" t="s">
        <v>839</v>
      </c>
      <c r="K225" s="51" t="s">
        <v>402</v>
      </c>
      <c r="L225" s="51" t="s">
        <v>369</v>
      </c>
      <c r="M225" s="51">
        <v>123.53</v>
      </c>
      <c r="N225" s="51">
        <v>108.23699999999999</v>
      </c>
      <c r="O225" s="51">
        <v>15.29</v>
      </c>
      <c r="P225" s="51">
        <v>0.123775601068566</v>
      </c>
    </row>
    <row r="226" spans="1:16" x14ac:dyDescent="0.3">
      <c r="A226" s="30" t="s">
        <v>863</v>
      </c>
      <c r="B226" s="31" t="s">
        <v>174</v>
      </c>
      <c r="C226" s="31" t="s">
        <v>870</v>
      </c>
      <c r="D226" s="31" t="s">
        <v>871</v>
      </c>
      <c r="E226" s="31">
        <v>58050</v>
      </c>
      <c r="F226" s="31">
        <v>69540</v>
      </c>
      <c r="G226" s="31">
        <v>11490</v>
      </c>
      <c r="H226" s="32">
        <v>0.16522864540000001</v>
      </c>
      <c r="J226" s="51" t="s">
        <v>841</v>
      </c>
      <c r="K226" s="51" t="s">
        <v>402</v>
      </c>
      <c r="L226" s="51" t="s">
        <v>370</v>
      </c>
      <c r="M226" s="51">
        <v>111.3</v>
      </c>
      <c r="N226" s="51">
        <v>92.921000000000006</v>
      </c>
      <c r="O226" s="51">
        <v>18.38</v>
      </c>
      <c r="P226" s="51">
        <v>0.165139263252471</v>
      </c>
    </row>
    <row r="227" spans="1:16" x14ac:dyDescent="0.3">
      <c r="A227" s="30" t="s">
        <v>863</v>
      </c>
      <c r="B227" s="31" t="s">
        <v>175</v>
      </c>
      <c r="C227" s="31" t="s">
        <v>872</v>
      </c>
      <c r="D227" s="31" t="s">
        <v>873</v>
      </c>
      <c r="E227" s="31">
        <v>45584</v>
      </c>
      <c r="F227" s="31">
        <v>52520</v>
      </c>
      <c r="G227" s="31">
        <v>6936</v>
      </c>
      <c r="H227" s="32">
        <v>0.13206397559999999</v>
      </c>
      <c r="J227" s="51" t="s">
        <v>843</v>
      </c>
      <c r="K227" s="51" t="s">
        <v>402</v>
      </c>
      <c r="L227" s="51" t="s">
        <v>374</v>
      </c>
      <c r="M227" s="51">
        <v>89.74</v>
      </c>
      <c r="N227" s="51">
        <v>83.287999999999997</v>
      </c>
      <c r="O227" s="51">
        <v>6.45</v>
      </c>
      <c r="P227" s="51">
        <v>7.18743035435703E-2</v>
      </c>
    </row>
    <row r="228" spans="1:16" x14ac:dyDescent="0.3">
      <c r="A228" s="30" t="s">
        <v>863</v>
      </c>
      <c r="B228" s="31" t="s">
        <v>176</v>
      </c>
      <c r="C228" s="31" t="s">
        <v>874</v>
      </c>
      <c r="D228" s="31" t="s">
        <v>875</v>
      </c>
      <c r="E228" s="31">
        <v>55164</v>
      </c>
      <c r="F228" s="31">
        <v>63300</v>
      </c>
      <c r="G228" s="31">
        <v>8136</v>
      </c>
      <c r="H228" s="32">
        <v>0.1285308057</v>
      </c>
      <c r="J228" s="51" t="s">
        <v>845</v>
      </c>
      <c r="K228" s="51" t="s">
        <v>402</v>
      </c>
      <c r="L228" s="51" t="s">
        <v>375</v>
      </c>
      <c r="M228" s="51">
        <v>103.94</v>
      </c>
      <c r="N228" s="51">
        <v>97.201999999999998</v>
      </c>
      <c r="O228" s="51">
        <v>6.74</v>
      </c>
      <c r="P228" s="51">
        <v>6.4845102944006194E-2</v>
      </c>
    </row>
    <row r="229" spans="1:16" x14ac:dyDescent="0.3">
      <c r="A229" s="30" t="s">
        <v>863</v>
      </c>
      <c r="B229" s="31" t="s">
        <v>177</v>
      </c>
      <c r="C229" s="31" t="s">
        <v>876</v>
      </c>
      <c r="D229" s="31" t="s">
        <v>877</v>
      </c>
      <c r="E229" s="31">
        <v>60556</v>
      </c>
      <c r="F229" s="31">
        <v>64780</v>
      </c>
      <c r="G229" s="31">
        <v>4224</v>
      </c>
      <c r="H229" s="32">
        <v>6.52053103E-2</v>
      </c>
      <c r="J229" s="51" t="s">
        <v>847</v>
      </c>
      <c r="K229" s="51" t="s">
        <v>402</v>
      </c>
      <c r="L229" s="51" t="s">
        <v>376</v>
      </c>
      <c r="M229" s="51">
        <v>109.48</v>
      </c>
      <c r="N229" s="51">
        <v>98.516000000000005</v>
      </c>
      <c r="O229" s="51">
        <v>10.96</v>
      </c>
      <c r="P229" s="51">
        <v>0.100109609061016</v>
      </c>
    </row>
    <row r="230" spans="1:16" x14ac:dyDescent="0.3">
      <c r="A230" s="30" t="s">
        <v>863</v>
      </c>
      <c r="B230" s="31" t="s">
        <v>178</v>
      </c>
      <c r="C230" s="31" t="s">
        <v>878</v>
      </c>
      <c r="D230" s="31" t="s">
        <v>879</v>
      </c>
      <c r="E230" s="31">
        <v>100331</v>
      </c>
      <c r="F230" s="31">
        <v>108470</v>
      </c>
      <c r="G230" s="31">
        <v>8139</v>
      </c>
      <c r="H230" s="32">
        <v>7.5034571800000005E-2</v>
      </c>
      <c r="J230" s="51" t="s">
        <v>849</v>
      </c>
      <c r="K230" s="51" t="s">
        <v>402</v>
      </c>
      <c r="L230" s="51" t="s">
        <v>377</v>
      </c>
      <c r="M230" s="51">
        <v>100.38</v>
      </c>
      <c r="N230" s="51">
        <v>84.221999999999994</v>
      </c>
      <c r="O230" s="51">
        <v>16.16</v>
      </c>
      <c r="P230" s="51">
        <v>0.16098824467025299</v>
      </c>
    </row>
    <row r="231" spans="1:16" x14ac:dyDescent="0.3">
      <c r="A231" s="30" t="s">
        <v>863</v>
      </c>
      <c r="B231" s="31" t="s">
        <v>179</v>
      </c>
      <c r="C231" s="31" t="s">
        <v>880</v>
      </c>
      <c r="D231" s="31" t="s">
        <v>881</v>
      </c>
      <c r="E231" s="31">
        <v>110093</v>
      </c>
      <c r="F231" s="31">
        <v>128540</v>
      </c>
      <c r="G231" s="31">
        <v>18447</v>
      </c>
      <c r="H231" s="32">
        <v>0.14351174729999999</v>
      </c>
      <c r="J231" s="51" t="s">
        <v>851</v>
      </c>
      <c r="K231" s="51" t="s">
        <v>402</v>
      </c>
      <c r="L231" s="51" t="s">
        <v>380</v>
      </c>
      <c r="M231" s="51">
        <v>66.290000000000006</v>
      </c>
      <c r="N231" s="51">
        <v>60.118000000000002</v>
      </c>
      <c r="O231" s="51">
        <v>6.17</v>
      </c>
      <c r="P231" s="51">
        <v>9.3075878714738297E-2</v>
      </c>
    </row>
    <row r="232" spans="1:16" x14ac:dyDescent="0.3">
      <c r="A232" s="30" t="s">
        <v>863</v>
      </c>
      <c r="B232" s="31" t="s">
        <v>180</v>
      </c>
      <c r="C232" s="31" t="s">
        <v>882</v>
      </c>
      <c r="D232" s="31" t="s">
        <v>883</v>
      </c>
      <c r="E232" s="31">
        <v>79420</v>
      </c>
      <c r="F232" s="31">
        <v>90020</v>
      </c>
      <c r="G232" s="31">
        <v>10600</v>
      </c>
      <c r="H232" s="32">
        <v>0.1177516108</v>
      </c>
      <c r="J232" s="51" t="s">
        <v>853</v>
      </c>
      <c r="K232" s="51" t="s">
        <v>402</v>
      </c>
      <c r="L232" s="51" t="s">
        <v>383</v>
      </c>
      <c r="M232" s="51">
        <v>83.51</v>
      </c>
      <c r="N232" s="51">
        <v>76.564999999999998</v>
      </c>
      <c r="O232" s="51">
        <v>6.95</v>
      </c>
      <c r="P232" s="51">
        <v>8.32235660399952E-2</v>
      </c>
    </row>
    <row r="233" spans="1:16" x14ac:dyDescent="0.3">
      <c r="A233" s="30" t="s">
        <v>863</v>
      </c>
      <c r="B233" s="31" t="s">
        <v>181</v>
      </c>
      <c r="C233" s="31" t="s">
        <v>884</v>
      </c>
      <c r="D233" s="31" t="s">
        <v>885</v>
      </c>
      <c r="E233" s="31">
        <v>81452</v>
      </c>
      <c r="F233" s="31">
        <v>105070</v>
      </c>
      <c r="G233" s="31">
        <v>23618</v>
      </c>
      <c r="H233" s="32">
        <v>0.22478347770000001</v>
      </c>
      <c r="J233" s="51" t="s">
        <v>855</v>
      </c>
      <c r="K233" s="51" t="s">
        <v>402</v>
      </c>
      <c r="L233" s="51" t="s">
        <v>385</v>
      </c>
      <c r="M233" s="51">
        <v>102.62</v>
      </c>
      <c r="N233" s="51">
        <v>94.364000000000004</v>
      </c>
      <c r="O233" s="51">
        <v>8.26</v>
      </c>
      <c r="P233" s="51">
        <v>8.0491132332878607E-2</v>
      </c>
    </row>
    <row r="234" spans="1:16" x14ac:dyDescent="0.3">
      <c r="A234" s="30" t="s">
        <v>863</v>
      </c>
      <c r="B234" s="31" t="s">
        <v>53</v>
      </c>
      <c r="C234" s="31" t="s">
        <v>886</v>
      </c>
      <c r="D234" s="31" t="s">
        <v>887</v>
      </c>
      <c r="E234" s="31">
        <v>57599</v>
      </c>
      <c r="F234" s="31">
        <v>70330</v>
      </c>
      <c r="G234" s="31">
        <v>12731</v>
      </c>
      <c r="H234" s="32">
        <v>0.18101805770000001</v>
      </c>
      <c r="J234" s="51" t="s">
        <v>857</v>
      </c>
      <c r="K234" s="51" t="s">
        <v>402</v>
      </c>
      <c r="L234" s="51" t="s">
        <v>386</v>
      </c>
      <c r="M234" s="51">
        <v>83.54</v>
      </c>
      <c r="N234" s="51">
        <v>78.191000000000003</v>
      </c>
      <c r="O234" s="51">
        <v>5.35</v>
      </c>
      <c r="P234" s="51">
        <v>6.4041177878860406E-2</v>
      </c>
    </row>
    <row r="235" spans="1:16" x14ac:dyDescent="0.3">
      <c r="A235" s="30" t="s">
        <v>863</v>
      </c>
      <c r="B235" s="31" t="s">
        <v>120</v>
      </c>
      <c r="C235" s="31" t="s">
        <v>888</v>
      </c>
      <c r="D235" s="31" t="s">
        <v>889</v>
      </c>
      <c r="E235" s="31">
        <v>183875</v>
      </c>
      <c r="F235" s="31">
        <v>216690</v>
      </c>
      <c r="G235" s="31">
        <v>32815</v>
      </c>
      <c r="H235" s="32">
        <v>0.1514375375</v>
      </c>
      <c r="J235" s="51" t="s">
        <v>859</v>
      </c>
      <c r="K235" s="51" t="s">
        <v>402</v>
      </c>
      <c r="L235" s="51" t="s">
        <v>388</v>
      </c>
      <c r="M235" s="51">
        <v>81.62</v>
      </c>
      <c r="N235" s="51">
        <v>71.94</v>
      </c>
      <c r="O235" s="51">
        <v>9.68</v>
      </c>
      <c r="P235" s="51">
        <v>0.11859838274932601</v>
      </c>
    </row>
    <row r="236" spans="1:16" x14ac:dyDescent="0.3">
      <c r="A236" s="30" t="s">
        <v>863</v>
      </c>
      <c r="B236" s="31" t="s">
        <v>210</v>
      </c>
      <c r="C236" s="31" t="s">
        <v>890</v>
      </c>
      <c r="D236" s="31" t="s">
        <v>891</v>
      </c>
      <c r="E236" s="31">
        <v>41151</v>
      </c>
      <c r="F236" s="31">
        <v>48370</v>
      </c>
      <c r="G236" s="31">
        <v>7219</v>
      </c>
      <c r="H236" s="32">
        <v>0.1492454</v>
      </c>
      <c r="J236" s="51" t="s">
        <v>861</v>
      </c>
      <c r="K236" s="51" t="s">
        <v>402</v>
      </c>
      <c r="L236" s="51" t="s">
        <v>390</v>
      </c>
      <c r="M236" s="51">
        <v>102.36</v>
      </c>
      <c r="N236" s="51">
        <v>93.212000000000003</v>
      </c>
      <c r="O236" s="51">
        <v>9.15</v>
      </c>
      <c r="P236" s="51">
        <v>8.9390386869870997E-2</v>
      </c>
    </row>
    <row r="237" spans="1:16" x14ac:dyDescent="0.3">
      <c r="A237" s="30" t="s">
        <v>863</v>
      </c>
      <c r="B237" s="31" t="s">
        <v>211</v>
      </c>
      <c r="C237" s="31" t="s">
        <v>892</v>
      </c>
      <c r="D237" s="31" t="s">
        <v>893</v>
      </c>
      <c r="E237" s="31">
        <v>37491</v>
      </c>
      <c r="F237" s="31">
        <v>43080</v>
      </c>
      <c r="G237" s="31">
        <v>5589</v>
      </c>
      <c r="H237" s="32">
        <v>0.12973537600000001</v>
      </c>
      <c r="J237" s="51" t="s">
        <v>864</v>
      </c>
      <c r="K237" s="51" t="s">
        <v>863</v>
      </c>
      <c r="L237" s="51" t="s">
        <v>171</v>
      </c>
      <c r="M237" s="51">
        <v>113.65</v>
      </c>
      <c r="N237" s="51">
        <v>105.976</v>
      </c>
      <c r="O237" s="51">
        <v>7.67</v>
      </c>
      <c r="P237" s="51">
        <v>6.7487901451825802E-2</v>
      </c>
    </row>
    <row r="238" spans="1:16" x14ac:dyDescent="0.3">
      <c r="A238" s="30" t="s">
        <v>863</v>
      </c>
      <c r="B238" s="31" t="s">
        <v>56</v>
      </c>
      <c r="C238" s="31" t="s">
        <v>894</v>
      </c>
      <c r="D238" s="31" t="s">
        <v>895</v>
      </c>
      <c r="E238" s="31">
        <v>36765</v>
      </c>
      <c r="F238" s="31">
        <v>44410</v>
      </c>
      <c r="G238" s="31">
        <v>7645</v>
      </c>
      <c r="H238" s="32">
        <v>0.17214591309999999</v>
      </c>
      <c r="J238" s="51" t="s">
        <v>866</v>
      </c>
      <c r="K238" s="51" t="s">
        <v>863</v>
      </c>
      <c r="L238" s="51" t="s">
        <v>172</v>
      </c>
      <c r="M238" s="51">
        <v>48.46</v>
      </c>
      <c r="N238" s="51">
        <v>43.244999999999997</v>
      </c>
      <c r="O238" s="51">
        <v>5.22</v>
      </c>
      <c r="P238" s="51">
        <v>0.10771770532397899</v>
      </c>
    </row>
    <row r="239" spans="1:16" x14ac:dyDescent="0.3">
      <c r="A239" s="30" t="s">
        <v>863</v>
      </c>
      <c r="B239" s="31" t="s">
        <v>79</v>
      </c>
      <c r="C239" s="31" t="s">
        <v>896</v>
      </c>
      <c r="D239" s="31" t="s">
        <v>897</v>
      </c>
      <c r="E239" s="31">
        <v>33322</v>
      </c>
      <c r="F239" s="31">
        <v>44520</v>
      </c>
      <c r="G239" s="31">
        <v>11198</v>
      </c>
      <c r="H239" s="32">
        <v>0.25152740340000002</v>
      </c>
      <c r="J239" s="51" t="s">
        <v>868</v>
      </c>
      <c r="K239" s="51" t="s">
        <v>863</v>
      </c>
      <c r="L239" s="51" t="s">
        <v>173</v>
      </c>
      <c r="M239" s="51">
        <v>67.099999999999994</v>
      </c>
      <c r="N239" s="51">
        <v>46.034999999999997</v>
      </c>
      <c r="O239" s="51">
        <v>21.07</v>
      </c>
      <c r="P239" s="51">
        <v>0.31400894187779399</v>
      </c>
    </row>
    <row r="240" spans="1:16" x14ac:dyDescent="0.3">
      <c r="A240" s="30" t="s">
        <v>863</v>
      </c>
      <c r="B240" s="31" t="s">
        <v>106</v>
      </c>
      <c r="C240" s="31" t="s">
        <v>898</v>
      </c>
      <c r="D240" s="31" t="s">
        <v>899</v>
      </c>
      <c r="E240" s="31">
        <v>50422</v>
      </c>
      <c r="F240" s="31">
        <v>68020</v>
      </c>
      <c r="G240" s="31">
        <v>17598</v>
      </c>
      <c r="H240" s="32">
        <v>0.2587180241</v>
      </c>
      <c r="J240" s="51" t="s">
        <v>870</v>
      </c>
      <c r="K240" s="51" t="s">
        <v>863</v>
      </c>
      <c r="L240" s="51" t="s">
        <v>174</v>
      </c>
      <c r="M240" s="51">
        <v>69.540000000000006</v>
      </c>
      <c r="N240" s="51">
        <v>57.869</v>
      </c>
      <c r="O240" s="51">
        <v>11.67</v>
      </c>
      <c r="P240" s="51">
        <v>0.16781708369283899</v>
      </c>
    </row>
    <row r="241" spans="1:16" x14ac:dyDescent="0.3">
      <c r="A241" s="30" t="s">
        <v>863</v>
      </c>
      <c r="B241" s="31" t="s">
        <v>224</v>
      </c>
      <c r="C241" s="31" t="s">
        <v>900</v>
      </c>
      <c r="D241" s="31" t="s">
        <v>901</v>
      </c>
      <c r="E241" s="31">
        <v>61522</v>
      </c>
      <c r="F241" s="31">
        <v>73550</v>
      </c>
      <c r="G241" s="31">
        <v>12028</v>
      </c>
      <c r="H241" s="32">
        <v>0.1635350102</v>
      </c>
      <c r="J241" s="51" t="s">
        <v>872</v>
      </c>
      <c r="K241" s="51" t="s">
        <v>863</v>
      </c>
      <c r="L241" s="51" t="s">
        <v>175</v>
      </c>
      <c r="M241" s="51">
        <v>52.52</v>
      </c>
      <c r="N241" s="51">
        <v>45.396999999999998</v>
      </c>
      <c r="O241" s="51">
        <v>7.12</v>
      </c>
      <c r="P241" s="51">
        <v>0.13556740289413599</v>
      </c>
    </row>
    <row r="242" spans="1:16" x14ac:dyDescent="0.3">
      <c r="A242" s="30" t="s">
        <v>863</v>
      </c>
      <c r="B242" s="31" t="s">
        <v>225</v>
      </c>
      <c r="C242" s="31" t="s">
        <v>902</v>
      </c>
      <c r="D242" s="31" t="s">
        <v>903</v>
      </c>
      <c r="E242" s="31">
        <v>42420</v>
      </c>
      <c r="F242" s="31">
        <v>51180</v>
      </c>
      <c r="G242" s="31">
        <v>8760</v>
      </c>
      <c r="H242" s="32">
        <v>0.17116060960000001</v>
      </c>
      <c r="J242" s="51" t="s">
        <v>874</v>
      </c>
      <c r="K242" s="51" t="s">
        <v>863</v>
      </c>
      <c r="L242" s="51" t="s">
        <v>176</v>
      </c>
      <c r="M242" s="51">
        <v>63.3</v>
      </c>
      <c r="N242" s="51">
        <v>55.01</v>
      </c>
      <c r="O242" s="51">
        <v>8.2899999999999991</v>
      </c>
      <c r="P242" s="51">
        <v>0.130963665086888</v>
      </c>
    </row>
    <row r="243" spans="1:16" x14ac:dyDescent="0.3">
      <c r="A243" s="30" t="s">
        <v>863</v>
      </c>
      <c r="B243" s="31" t="s">
        <v>226</v>
      </c>
      <c r="C243" s="31" t="s">
        <v>904</v>
      </c>
      <c r="D243" s="31" t="s">
        <v>905</v>
      </c>
      <c r="E243" s="31">
        <v>50826</v>
      </c>
      <c r="F243" s="31">
        <v>54160</v>
      </c>
      <c r="G243" s="31">
        <v>3334</v>
      </c>
      <c r="H243" s="32">
        <v>6.1558345600000001E-2</v>
      </c>
      <c r="J243" s="51" t="s">
        <v>876</v>
      </c>
      <c r="K243" s="51" t="s">
        <v>863</v>
      </c>
      <c r="L243" s="51" t="s">
        <v>177</v>
      </c>
      <c r="M243" s="51">
        <v>64.790000000000006</v>
      </c>
      <c r="N243" s="51">
        <v>60.465000000000003</v>
      </c>
      <c r="O243" s="51">
        <v>4.33</v>
      </c>
      <c r="P243" s="51">
        <v>6.6831301126717105E-2</v>
      </c>
    </row>
    <row r="244" spans="1:16" x14ac:dyDescent="0.3">
      <c r="A244" s="30" t="s">
        <v>863</v>
      </c>
      <c r="B244" s="31" t="s">
        <v>227</v>
      </c>
      <c r="C244" s="31" t="s">
        <v>906</v>
      </c>
      <c r="D244" s="31" t="s">
        <v>907</v>
      </c>
      <c r="E244" s="31">
        <v>46195</v>
      </c>
      <c r="F244" s="31">
        <v>48930</v>
      </c>
      <c r="G244" s="31">
        <v>2735</v>
      </c>
      <c r="H244" s="32">
        <v>5.58961782E-2</v>
      </c>
      <c r="J244" s="51" t="s">
        <v>878</v>
      </c>
      <c r="K244" s="51" t="s">
        <v>863</v>
      </c>
      <c r="L244" s="51" t="s">
        <v>178</v>
      </c>
      <c r="M244" s="51">
        <v>108.48</v>
      </c>
      <c r="N244" s="51">
        <v>100.01600000000001</v>
      </c>
      <c r="O244" s="51">
        <v>8.4600000000000009</v>
      </c>
      <c r="P244" s="51">
        <v>7.7986725663716797E-2</v>
      </c>
    </row>
    <row r="245" spans="1:16" x14ac:dyDescent="0.3">
      <c r="A245" s="30" t="s">
        <v>863</v>
      </c>
      <c r="B245" s="31" t="s">
        <v>228</v>
      </c>
      <c r="C245" s="31" t="s">
        <v>908</v>
      </c>
      <c r="D245" s="31" t="s">
        <v>909</v>
      </c>
      <c r="E245" s="31">
        <v>32025</v>
      </c>
      <c r="F245" s="31">
        <v>36820</v>
      </c>
      <c r="G245" s="31">
        <v>4795</v>
      </c>
      <c r="H245" s="32">
        <v>0.13022813690000001</v>
      </c>
      <c r="J245" s="51" t="s">
        <v>880</v>
      </c>
      <c r="K245" s="51" t="s">
        <v>863</v>
      </c>
      <c r="L245" s="51" t="s">
        <v>179</v>
      </c>
      <c r="M245" s="51">
        <v>128.63</v>
      </c>
      <c r="N245" s="51">
        <v>109.845</v>
      </c>
      <c r="O245" s="51">
        <v>18.79</v>
      </c>
      <c r="P245" s="51">
        <v>0.14607789784653699</v>
      </c>
    </row>
    <row r="246" spans="1:16" x14ac:dyDescent="0.3">
      <c r="A246" s="30" t="s">
        <v>863</v>
      </c>
      <c r="B246" s="31" t="s">
        <v>229</v>
      </c>
      <c r="C246" s="31" t="s">
        <v>910</v>
      </c>
      <c r="D246" s="31" t="s">
        <v>911</v>
      </c>
      <c r="E246" s="31">
        <v>35082</v>
      </c>
      <c r="F246" s="31">
        <v>38200</v>
      </c>
      <c r="G246" s="31">
        <v>3118</v>
      </c>
      <c r="H246" s="32">
        <v>8.1623036600000004E-2</v>
      </c>
      <c r="J246" s="51" t="s">
        <v>882</v>
      </c>
      <c r="K246" s="51" t="s">
        <v>863</v>
      </c>
      <c r="L246" s="51" t="s">
        <v>180</v>
      </c>
      <c r="M246" s="51">
        <v>90.02</v>
      </c>
      <c r="N246" s="51">
        <v>79.200999999999993</v>
      </c>
      <c r="O246" s="51">
        <v>10.82</v>
      </c>
      <c r="P246" s="51">
        <v>0.12019551210842</v>
      </c>
    </row>
    <row r="247" spans="1:16" x14ac:dyDescent="0.3">
      <c r="A247" s="30" t="s">
        <v>863</v>
      </c>
      <c r="B247" s="31" t="s">
        <v>230</v>
      </c>
      <c r="C247" s="31" t="s">
        <v>912</v>
      </c>
      <c r="D247" s="31" t="s">
        <v>913</v>
      </c>
      <c r="E247" s="31">
        <v>51078</v>
      </c>
      <c r="F247" s="31">
        <v>54200</v>
      </c>
      <c r="G247" s="31">
        <v>3122</v>
      </c>
      <c r="H247" s="32">
        <v>5.7601475999999999E-2</v>
      </c>
      <c r="J247" s="51" t="s">
        <v>884</v>
      </c>
      <c r="K247" s="51" t="s">
        <v>863</v>
      </c>
      <c r="L247" s="51" t="s">
        <v>181</v>
      </c>
      <c r="M247" s="51">
        <v>105.07</v>
      </c>
      <c r="N247" s="51">
        <v>81.164000000000001</v>
      </c>
      <c r="O247" s="51">
        <v>23.91</v>
      </c>
      <c r="P247" s="51">
        <v>0.227562577329399</v>
      </c>
    </row>
    <row r="248" spans="1:16" x14ac:dyDescent="0.3">
      <c r="A248" s="30" t="s">
        <v>863</v>
      </c>
      <c r="B248" s="31" t="s">
        <v>65</v>
      </c>
      <c r="C248" s="31" t="s">
        <v>914</v>
      </c>
      <c r="D248" s="31" t="s">
        <v>915</v>
      </c>
      <c r="E248" s="31">
        <v>69769</v>
      </c>
      <c r="F248" s="31">
        <v>80920</v>
      </c>
      <c r="G248" s="31">
        <v>11151</v>
      </c>
      <c r="H248" s="32">
        <v>0.13780276820000001</v>
      </c>
      <c r="J248" s="51" t="s">
        <v>886</v>
      </c>
      <c r="K248" s="51" t="s">
        <v>863</v>
      </c>
      <c r="L248" s="51" t="s">
        <v>53</v>
      </c>
      <c r="M248" s="51">
        <v>70.33</v>
      </c>
      <c r="N248" s="51">
        <v>57.457999999999998</v>
      </c>
      <c r="O248" s="51">
        <v>12.87</v>
      </c>
      <c r="P248" s="51">
        <v>0.18299445471349399</v>
      </c>
    </row>
    <row r="249" spans="1:16" x14ac:dyDescent="0.3">
      <c r="A249" s="30" t="s">
        <v>863</v>
      </c>
      <c r="B249" s="31" t="s">
        <v>231</v>
      </c>
      <c r="C249" s="31" t="s">
        <v>916</v>
      </c>
      <c r="D249" s="31" t="s">
        <v>917</v>
      </c>
      <c r="E249" s="31">
        <v>35378</v>
      </c>
      <c r="F249" s="31">
        <v>39250</v>
      </c>
      <c r="G249" s="31">
        <v>3872</v>
      </c>
      <c r="H249" s="32">
        <v>9.8649681500000003E-2</v>
      </c>
      <c r="J249" s="51" t="s">
        <v>888</v>
      </c>
      <c r="K249" s="51" t="s">
        <v>863</v>
      </c>
      <c r="L249" s="51" t="s">
        <v>120</v>
      </c>
      <c r="M249" s="51">
        <v>216.7</v>
      </c>
      <c r="N249" s="51">
        <v>183.46799999999999</v>
      </c>
      <c r="O249" s="51">
        <v>33.229999999999997</v>
      </c>
      <c r="P249" s="51">
        <v>0.15334563913244101</v>
      </c>
    </row>
    <row r="250" spans="1:16" x14ac:dyDescent="0.3">
      <c r="A250" s="30" t="s">
        <v>863</v>
      </c>
      <c r="B250" s="31" t="s">
        <v>232</v>
      </c>
      <c r="C250" s="31" t="s">
        <v>918</v>
      </c>
      <c r="D250" s="31" t="s">
        <v>919</v>
      </c>
      <c r="E250" s="31">
        <v>38806</v>
      </c>
      <c r="F250" s="31">
        <v>52380</v>
      </c>
      <c r="G250" s="31">
        <v>13574</v>
      </c>
      <c r="H250" s="32">
        <v>0.25914471169999997</v>
      </c>
      <c r="J250" s="51" t="s">
        <v>890</v>
      </c>
      <c r="K250" s="51" t="s">
        <v>863</v>
      </c>
      <c r="L250" s="51" t="s">
        <v>210</v>
      </c>
      <c r="M250" s="51">
        <v>48.37</v>
      </c>
      <c r="N250" s="51">
        <v>41.061</v>
      </c>
      <c r="O250" s="51">
        <v>7.31</v>
      </c>
      <c r="P250" s="51">
        <v>0.15112673144511099</v>
      </c>
    </row>
    <row r="251" spans="1:16" x14ac:dyDescent="0.3">
      <c r="A251" s="30" t="s">
        <v>863</v>
      </c>
      <c r="B251" s="31" t="s">
        <v>233</v>
      </c>
      <c r="C251" s="31" t="s">
        <v>920</v>
      </c>
      <c r="D251" s="31" t="s">
        <v>921</v>
      </c>
      <c r="E251" s="31">
        <v>40036</v>
      </c>
      <c r="F251" s="31">
        <v>50930</v>
      </c>
      <c r="G251" s="31">
        <v>10894</v>
      </c>
      <c r="H251" s="32">
        <v>0.2139014333</v>
      </c>
      <c r="J251" s="51" t="s">
        <v>892</v>
      </c>
      <c r="K251" s="51" t="s">
        <v>863</v>
      </c>
      <c r="L251" s="51" t="s">
        <v>211</v>
      </c>
      <c r="M251" s="51">
        <v>43.08</v>
      </c>
      <c r="N251" s="51">
        <v>37.396999999999998</v>
      </c>
      <c r="O251" s="51">
        <v>5.68</v>
      </c>
      <c r="P251" s="51">
        <v>0.13184772516248799</v>
      </c>
    </row>
    <row r="252" spans="1:16" x14ac:dyDescent="0.3">
      <c r="A252" s="30" t="s">
        <v>863</v>
      </c>
      <c r="B252" s="31" t="s">
        <v>24</v>
      </c>
      <c r="C252" s="31" t="s">
        <v>922</v>
      </c>
      <c r="D252" s="31" t="s">
        <v>923</v>
      </c>
      <c r="E252" s="31">
        <v>41135</v>
      </c>
      <c r="F252" s="31">
        <v>52400</v>
      </c>
      <c r="G252" s="31">
        <v>11265</v>
      </c>
      <c r="H252" s="32">
        <v>0.21498091599999999</v>
      </c>
      <c r="J252" s="51" t="s">
        <v>894</v>
      </c>
      <c r="K252" s="51" t="s">
        <v>863</v>
      </c>
      <c r="L252" s="51" t="s">
        <v>56</v>
      </c>
      <c r="M252" s="51">
        <v>44.42</v>
      </c>
      <c r="N252" s="51">
        <v>36.686999999999998</v>
      </c>
      <c r="O252" s="51">
        <v>7.73</v>
      </c>
      <c r="P252" s="51">
        <v>0.17402071139126499</v>
      </c>
    </row>
    <row r="253" spans="1:16" x14ac:dyDescent="0.3">
      <c r="A253" s="30" t="s">
        <v>863</v>
      </c>
      <c r="B253" s="31" t="s">
        <v>243</v>
      </c>
      <c r="C253" s="31" t="s">
        <v>924</v>
      </c>
      <c r="D253" s="31" t="s">
        <v>925</v>
      </c>
      <c r="E253" s="31">
        <v>58460</v>
      </c>
      <c r="F253" s="31">
        <v>66340</v>
      </c>
      <c r="G253" s="31">
        <v>7880</v>
      </c>
      <c r="H253" s="32">
        <v>0.118782032</v>
      </c>
      <c r="J253" s="51" t="s">
        <v>896</v>
      </c>
      <c r="K253" s="51" t="s">
        <v>863</v>
      </c>
      <c r="L253" s="51" t="s">
        <v>79</v>
      </c>
      <c r="M253" s="51">
        <v>44.52</v>
      </c>
      <c r="N253" s="51">
        <v>33.270000000000003</v>
      </c>
      <c r="O253" s="51">
        <v>11.25</v>
      </c>
      <c r="P253" s="51">
        <v>0.25269541778975702</v>
      </c>
    </row>
    <row r="254" spans="1:16" x14ac:dyDescent="0.3">
      <c r="A254" s="30" t="s">
        <v>863</v>
      </c>
      <c r="B254" s="31" t="s">
        <v>244</v>
      </c>
      <c r="C254" s="31" t="s">
        <v>926</v>
      </c>
      <c r="D254" s="31" t="s">
        <v>927</v>
      </c>
      <c r="E254" s="31">
        <v>40890</v>
      </c>
      <c r="F254" s="31">
        <v>43080</v>
      </c>
      <c r="G254" s="31">
        <v>2190</v>
      </c>
      <c r="H254" s="32">
        <v>5.0835654600000002E-2</v>
      </c>
      <c r="J254" s="51" t="s">
        <v>898</v>
      </c>
      <c r="K254" s="51" t="s">
        <v>863</v>
      </c>
      <c r="L254" s="51" t="s">
        <v>106</v>
      </c>
      <c r="M254" s="51">
        <v>68.02</v>
      </c>
      <c r="N254" s="51">
        <v>50.332000000000001</v>
      </c>
      <c r="O254" s="51">
        <v>17.690000000000001</v>
      </c>
      <c r="P254" s="51">
        <v>0.260070567480153</v>
      </c>
    </row>
    <row r="255" spans="1:16" x14ac:dyDescent="0.3">
      <c r="A255" s="30" t="s">
        <v>863</v>
      </c>
      <c r="B255" s="31" t="s">
        <v>245</v>
      </c>
      <c r="C255" s="31" t="s">
        <v>928</v>
      </c>
      <c r="D255" s="31" t="s">
        <v>929</v>
      </c>
      <c r="E255" s="31">
        <v>45848</v>
      </c>
      <c r="F255" s="31">
        <v>51530</v>
      </c>
      <c r="G255" s="31">
        <v>5682</v>
      </c>
      <c r="H255" s="32">
        <v>0.1102658645</v>
      </c>
      <c r="J255" s="51" t="s">
        <v>900</v>
      </c>
      <c r="K255" s="51" t="s">
        <v>863</v>
      </c>
      <c r="L255" s="51" t="s">
        <v>224</v>
      </c>
      <c r="M255" s="51">
        <v>73.55</v>
      </c>
      <c r="N255" s="51">
        <v>61.411999999999999</v>
      </c>
      <c r="O255" s="51">
        <v>12.14</v>
      </c>
      <c r="P255" s="51">
        <v>0.16505778382052999</v>
      </c>
    </row>
    <row r="256" spans="1:16" x14ac:dyDescent="0.3">
      <c r="A256" s="30" t="s">
        <v>863</v>
      </c>
      <c r="B256" s="31" t="s">
        <v>246</v>
      </c>
      <c r="C256" s="31" t="s">
        <v>930</v>
      </c>
      <c r="D256" s="31" t="s">
        <v>931</v>
      </c>
      <c r="E256" s="31">
        <v>39170</v>
      </c>
      <c r="F256" s="31">
        <v>42530</v>
      </c>
      <c r="G256" s="31">
        <v>3360</v>
      </c>
      <c r="H256" s="32">
        <v>7.9003056700000004E-2</v>
      </c>
      <c r="J256" s="51" t="s">
        <v>902</v>
      </c>
      <c r="K256" s="51" t="s">
        <v>863</v>
      </c>
      <c r="L256" s="51" t="s">
        <v>225</v>
      </c>
      <c r="M256" s="51">
        <v>51.2</v>
      </c>
      <c r="N256" s="51">
        <v>42.311</v>
      </c>
      <c r="O256" s="51">
        <v>8.89</v>
      </c>
      <c r="P256" s="51">
        <v>0.17363281250000001</v>
      </c>
    </row>
    <row r="257" spans="1:16" x14ac:dyDescent="0.3">
      <c r="A257" s="30" t="s">
        <v>863</v>
      </c>
      <c r="B257" s="31" t="s">
        <v>247</v>
      </c>
      <c r="C257" s="31" t="s">
        <v>932</v>
      </c>
      <c r="D257" s="31" t="s">
        <v>933</v>
      </c>
      <c r="E257" s="31">
        <v>59669</v>
      </c>
      <c r="F257" s="31">
        <v>68000</v>
      </c>
      <c r="G257" s="31">
        <v>8331</v>
      </c>
      <c r="H257" s="32">
        <v>0.12251470590000001</v>
      </c>
      <c r="J257" s="51" t="s">
        <v>904</v>
      </c>
      <c r="K257" s="51" t="s">
        <v>863</v>
      </c>
      <c r="L257" s="51" t="s">
        <v>226</v>
      </c>
      <c r="M257" s="51">
        <v>54.16</v>
      </c>
      <c r="N257" s="51">
        <v>50.734999999999999</v>
      </c>
      <c r="O257" s="51">
        <v>3.43</v>
      </c>
      <c r="P257" s="51">
        <v>6.3330871491875898E-2</v>
      </c>
    </row>
    <row r="258" spans="1:16" x14ac:dyDescent="0.3">
      <c r="A258" s="30" t="s">
        <v>863</v>
      </c>
      <c r="B258" s="31" t="s">
        <v>248</v>
      </c>
      <c r="C258" s="31" t="s">
        <v>934</v>
      </c>
      <c r="D258" s="31" t="s">
        <v>935</v>
      </c>
      <c r="E258" s="31">
        <v>40703</v>
      </c>
      <c r="F258" s="31">
        <v>49440</v>
      </c>
      <c r="G258" s="31">
        <v>8737</v>
      </c>
      <c r="H258" s="32">
        <v>0.17671925569999999</v>
      </c>
      <c r="J258" s="51" t="s">
        <v>906</v>
      </c>
      <c r="K258" s="51" t="s">
        <v>863</v>
      </c>
      <c r="L258" s="51" t="s">
        <v>227</v>
      </c>
      <c r="M258" s="51">
        <v>48.93</v>
      </c>
      <c r="N258" s="51">
        <v>46.082999999999998</v>
      </c>
      <c r="O258" s="51">
        <v>2.85</v>
      </c>
      <c r="P258" s="51">
        <v>5.8246474555487399E-2</v>
      </c>
    </row>
    <row r="259" spans="1:16" x14ac:dyDescent="0.3">
      <c r="A259" s="30" t="s">
        <v>863</v>
      </c>
      <c r="B259" s="31" t="s">
        <v>249</v>
      </c>
      <c r="C259" s="31" t="s">
        <v>936</v>
      </c>
      <c r="D259" s="31" t="s">
        <v>937</v>
      </c>
      <c r="E259" s="31">
        <v>41944</v>
      </c>
      <c r="F259" s="31">
        <v>50100</v>
      </c>
      <c r="G259" s="31">
        <v>8156</v>
      </c>
      <c r="H259" s="32">
        <v>0.16279441119999999</v>
      </c>
      <c r="J259" s="51" t="s">
        <v>908</v>
      </c>
      <c r="K259" s="51" t="s">
        <v>863</v>
      </c>
      <c r="L259" s="51" t="s">
        <v>228</v>
      </c>
      <c r="M259" s="51">
        <v>36.82</v>
      </c>
      <c r="N259" s="51">
        <v>31.975000000000001</v>
      </c>
      <c r="O259" s="51">
        <v>4.8499999999999996</v>
      </c>
      <c r="P259" s="51">
        <v>0.131721890277023</v>
      </c>
    </row>
    <row r="260" spans="1:16" x14ac:dyDescent="0.3">
      <c r="A260" s="30" t="s">
        <v>863</v>
      </c>
      <c r="B260" s="31" t="s">
        <v>250</v>
      </c>
      <c r="C260" s="31" t="s">
        <v>938</v>
      </c>
      <c r="D260" s="31" t="s">
        <v>939</v>
      </c>
      <c r="E260" s="31">
        <v>54889</v>
      </c>
      <c r="F260" s="31">
        <v>61750</v>
      </c>
      <c r="G260" s="31">
        <v>6861</v>
      </c>
      <c r="H260" s="32">
        <v>0.1111093117</v>
      </c>
      <c r="J260" s="51" t="s">
        <v>910</v>
      </c>
      <c r="K260" s="51" t="s">
        <v>863</v>
      </c>
      <c r="L260" s="51" t="s">
        <v>229</v>
      </c>
      <c r="M260" s="51">
        <v>38.200000000000003</v>
      </c>
      <c r="N260" s="51">
        <v>35.021000000000001</v>
      </c>
      <c r="O260" s="51">
        <v>3.18</v>
      </c>
      <c r="P260" s="51">
        <v>8.3246073298429299E-2</v>
      </c>
    </row>
    <row r="261" spans="1:16" x14ac:dyDescent="0.3">
      <c r="A261" s="30" t="s">
        <v>863</v>
      </c>
      <c r="B261" s="31" t="s">
        <v>251</v>
      </c>
      <c r="C261" s="31" t="s">
        <v>940</v>
      </c>
      <c r="D261" s="31" t="s">
        <v>941</v>
      </c>
      <c r="E261" s="31">
        <v>60051</v>
      </c>
      <c r="F261" s="31">
        <v>66610</v>
      </c>
      <c r="G261" s="31">
        <v>6559</v>
      </c>
      <c r="H261" s="32">
        <v>9.8468698399999999E-2</v>
      </c>
      <c r="J261" s="51" t="s">
        <v>912</v>
      </c>
      <c r="K261" s="51" t="s">
        <v>863</v>
      </c>
      <c r="L261" s="51" t="s">
        <v>230</v>
      </c>
      <c r="M261" s="51">
        <v>54.2</v>
      </c>
      <c r="N261" s="51">
        <v>50.994999999999997</v>
      </c>
      <c r="O261" s="51">
        <v>3.21</v>
      </c>
      <c r="P261" s="51">
        <v>5.9225092250922498E-2</v>
      </c>
    </row>
    <row r="262" spans="1:16" x14ac:dyDescent="0.3">
      <c r="A262" s="30" t="s">
        <v>863</v>
      </c>
      <c r="B262" s="31" t="s">
        <v>252</v>
      </c>
      <c r="C262" s="31" t="s">
        <v>942</v>
      </c>
      <c r="D262" s="31" t="s">
        <v>943</v>
      </c>
      <c r="E262" s="31">
        <v>47471</v>
      </c>
      <c r="F262" s="31">
        <v>52130</v>
      </c>
      <c r="G262" s="31">
        <v>4659</v>
      </c>
      <c r="H262" s="32">
        <v>8.9372722000000002E-2</v>
      </c>
      <c r="J262" s="51" t="s">
        <v>914</v>
      </c>
      <c r="K262" s="51" t="s">
        <v>863</v>
      </c>
      <c r="L262" s="51" t="s">
        <v>65</v>
      </c>
      <c r="M262" s="51">
        <v>80.92</v>
      </c>
      <c r="N262" s="51">
        <v>69.614999999999995</v>
      </c>
      <c r="O262" s="51">
        <v>11.31</v>
      </c>
      <c r="P262" s="51">
        <v>0.13976767177459201</v>
      </c>
    </row>
    <row r="263" spans="1:16" x14ac:dyDescent="0.3">
      <c r="A263" s="30" t="s">
        <v>863</v>
      </c>
      <c r="B263" s="31" t="s">
        <v>253</v>
      </c>
      <c r="C263" s="31" t="s">
        <v>944</v>
      </c>
      <c r="D263" s="31" t="s">
        <v>945</v>
      </c>
      <c r="E263" s="31">
        <v>37844</v>
      </c>
      <c r="F263" s="31">
        <v>48430</v>
      </c>
      <c r="G263" s="31">
        <v>10586</v>
      </c>
      <c r="H263" s="32">
        <v>0.2185835226</v>
      </c>
      <c r="J263" s="51" t="s">
        <v>916</v>
      </c>
      <c r="K263" s="51" t="s">
        <v>863</v>
      </c>
      <c r="L263" s="51" t="s">
        <v>231</v>
      </c>
      <c r="M263" s="51">
        <v>39.25</v>
      </c>
      <c r="N263" s="51">
        <v>35.283999999999999</v>
      </c>
      <c r="O263" s="51">
        <v>3.97</v>
      </c>
      <c r="P263" s="51">
        <v>0.10114649681528699</v>
      </c>
    </row>
    <row r="264" spans="1:16" x14ac:dyDescent="0.3">
      <c r="A264" s="30" t="s">
        <v>863</v>
      </c>
      <c r="B264" s="31" t="s">
        <v>286</v>
      </c>
      <c r="C264" s="31" t="s">
        <v>946</v>
      </c>
      <c r="D264" s="31" t="s">
        <v>947</v>
      </c>
      <c r="E264" s="31">
        <v>47563</v>
      </c>
      <c r="F264" s="31">
        <v>61700</v>
      </c>
      <c r="G264" s="31">
        <v>14137</v>
      </c>
      <c r="H264" s="32">
        <v>0.2291247974</v>
      </c>
      <c r="J264" s="51" t="s">
        <v>918</v>
      </c>
      <c r="K264" s="51" t="s">
        <v>863</v>
      </c>
      <c r="L264" s="51" t="s">
        <v>232</v>
      </c>
      <c r="M264" s="51">
        <v>52.38</v>
      </c>
      <c r="N264" s="51">
        <v>38.713000000000001</v>
      </c>
      <c r="O264" s="51">
        <v>13.67</v>
      </c>
      <c r="P264" s="51">
        <v>0.26097747231767798</v>
      </c>
    </row>
    <row r="265" spans="1:16" x14ac:dyDescent="0.3">
      <c r="A265" s="30" t="s">
        <v>863</v>
      </c>
      <c r="B265" s="31" t="s">
        <v>287</v>
      </c>
      <c r="C265" s="31" t="s">
        <v>948</v>
      </c>
      <c r="D265" s="31" t="s">
        <v>949</v>
      </c>
      <c r="E265" s="31">
        <v>50322</v>
      </c>
      <c r="F265" s="31">
        <v>60240</v>
      </c>
      <c r="G265" s="31">
        <v>9918</v>
      </c>
      <c r="H265" s="32">
        <v>0.1646414343</v>
      </c>
      <c r="J265" s="51" t="s">
        <v>920</v>
      </c>
      <c r="K265" s="51" t="s">
        <v>863</v>
      </c>
      <c r="L265" s="51" t="s">
        <v>233</v>
      </c>
      <c r="M265" s="51">
        <v>50.95</v>
      </c>
      <c r="N265" s="51">
        <v>39.959000000000003</v>
      </c>
      <c r="O265" s="51">
        <v>10.99</v>
      </c>
      <c r="P265" s="51">
        <v>0.21570166830225701</v>
      </c>
    </row>
    <row r="266" spans="1:16" x14ac:dyDescent="0.3">
      <c r="A266" s="30" t="s">
        <v>863</v>
      </c>
      <c r="B266" s="31" t="s">
        <v>94</v>
      </c>
      <c r="C266" s="31" t="s">
        <v>950</v>
      </c>
      <c r="D266" s="31" t="s">
        <v>951</v>
      </c>
      <c r="E266" s="31">
        <v>47065</v>
      </c>
      <c r="F266" s="31">
        <v>59110</v>
      </c>
      <c r="G266" s="31">
        <v>12045</v>
      </c>
      <c r="H266" s="32">
        <v>0.20377262730000001</v>
      </c>
      <c r="J266" s="51" t="s">
        <v>922</v>
      </c>
      <c r="K266" s="51" t="s">
        <v>863</v>
      </c>
      <c r="L266" s="51" t="s">
        <v>24</v>
      </c>
      <c r="M266" s="51">
        <v>52.4</v>
      </c>
      <c r="N266" s="51">
        <v>41.064999999999998</v>
      </c>
      <c r="O266" s="51">
        <v>11.34</v>
      </c>
      <c r="P266" s="51">
        <v>0.21641221374045799</v>
      </c>
    </row>
    <row r="267" spans="1:16" x14ac:dyDescent="0.3">
      <c r="A267" s="30" t="s">
        <v>863</v>
      </c>
      <c r="B267" s="31" t="s">
        <v>105</v>
      </c>
      <c r="C267" s="31" t="s">
        <v>952</v>
      </c>
      <c r="D267" s="31" t="s">
        <v>953</v>
      </c>
      <c r="E267" s="31">
        <v>45648</v>
      </c>
      <c r="F267" s="31">
        <v>53980</v>
      </c>
      <c r="G267" s="31">
        <v>8332</v>
      </c>
      <c r="H267" s="32">
        <v>0.15435346420000001</v>
      </c>
      <c r="J267" s="51" t="s">
        <v>924</v>
      </c>
      <c r="K267" s="51" t="s">
        <v>863</v>
      </c>
      <c r="L267" s="51" t="s">
        <v>243</v>
      </c>
      <c r="M267" s="51">
        <v>66.34</v>
      </c>
      <c r="N267" s="51">
        <v>58.334000000000003</v>
      </c>
      <c r="O267" s="51">
        <v>8.01</v>
      </c>
      <c r="P267" s="51">
        <v>0.120741634006633</v>
      </c>
    </row>
    <row r="268" spans="1:16" x14ac:dyDescent="0.3">
      <c r="A268" s="30" t="s">
        <v>863</v>
      </c>
      <c r="B268" s="31" t="s">
        <v>110</v>
      </c>
      <c r="C268" s="31" t="s">
        <v>954</v>
      </c>
      <c r="D268" s="31" t="s">
        <v>955</v>
      </c>
      <c r="E268" s="31">
        <v>34762</v>
      </c>
      <c r="F268" s="31">
        <v>47000</v>
      </c>
      <c r="G268" s="31">
        <v>12238</v>
      </c>
      <c r="H268" s="32">
        <v>0.26038297869999999</v>
      </c>
      <c r="J268" s="51" t="s">
        <v>926</v>
      </c>
      <c r="K268" s="51" t="s">
        <v>863</v>
      </c>
      <c r="L268" s="51" t="s">
        <v>244</v>
      </c>
      <c r="M268" s="51">
        <v>43.08</v>
      </c>
      <c r="N268" s="51">
        <v>40.823999999999998</v>
      </c>
      <c r="O268" s="51">
        <v>2.2599999999999998</v>
      </c>
      <c r="P268" s="51">
        <v>5.2460538532961898E-2</v>
      </c>
    </row>
    <row r="269" spans="1:16" x14ac:dyDescent="0.3">
      <c r="A269" s="30" t="s">
        <v>863</v>
      </c>
      <c r="B269" s="31" t="s">
        <v>301</v>
      </c>
      <c r="C269" s="31" t="s">
        <v>956</v>
      </c>
      <c r="D269" s="31" t="s">
        <v>957</v>
      </c>
      <c r="E269" s="31">
        <v>51800</v>
      </c>
      <c r="F269" s="31">
        <v>56810</v>
      </c>
      <c r="G269" s="31">
        <v>5010</v>
      </c>
      <c r="H269" s="32">
        <v>8.8188699199999998E-2</v>
      </c>
      <c r="J269" s="51" t="s">
        <v>928</v>
      </c>
      <c r="K269" s="51" t="s">
        <v>863</v>
      </c>
      <c r="L269" s="51" t="s">
        <v>245</v>
      </c>
      <c r="M269" s="51">
        <v>51.53</v>
      </c>
      <c r="N269" s="51">
        <v>45.792000000000002</v>
      </c>
      <c r="O269" s="51">
        <v>5.74</v>
      </c>
      <c r="P269" s="51">
        <v>0.111391422472346</v>
      </c>
    </row>
    <row r="270" spans="1:16" x14ac:dyDescent="0.3">
      <c r="A270" s="30" t="s">
        <v>863</v>
      </c>
      <c r="B270" s="31" t="s">
        <v>302</v>
      </c>
      <c r="C270" s="31" t="s">
        <v>958</v>
      </c>
      <c r="D270" s="31" t="s">
        <v>959</v>
      </c>
      <c r="E270" s="31">
        <v>29161</v>
      </c>
      <c r="F270" s="31">
        <v>31660</v>
      </c>
      <c r="G270" s="31">
        <v>2499</v>
      </c>
      <c r="H270" s="32">
        <v>7.8932406799999993E-2</v>
      </c>
      <c r="J270" s="51" t="s">
        <v>930</v>
      </c>
      <c r="K270" s="51" t="s">
        <v>863</v>
      </c>
      <c r="L270" s="51" t="s">
        <v>246</v>
      </c>
      <c r="M270" s="51">
        <v>42.53</v>
      </c>
      <c r="N270" s="51">
        <v>39.097999999999999</v>
      </c>
      <c r="O270" s="51">
        <v>3.43</v>
      </c>
      <c r="P270" s="51">
        <v>8.0648953679755497E-2</v>
      </c>
    </row>
    <row r="271" spans="1:16" x14ac:dyDescent="0.3">
      <c r="A271" s="30" t="s">
        <v>863</v>
      </c>
      <c r="B271" s="31" t="s">
        <v>303</v>
      </c>
      <c r="C271" s="31" t="s">
        <v>960</v>
      </c>
      <c r="D271" s="31" t="s">
        <v>961</v>
      </c>
      <c r="E271" s="31">
        <v>50993</v>
      </c>
      <c r="F271" s="31">
        <v>57460</v>
      </c>
      <c r="G271" s="31">
        <v>6467</v>
      </c>
      <c r="H271" s="32">
        <v>0.11254785940000001</v>
      </c>
      <c r="J271" s="51" t="s">
        <v>932</v>
      </c>
      <c r="K271" s="51" t="s">
        <v>863</v>
      </c>
      <c r="L271" s="51" t="s">
        <v>247</v>
      </c>
      <c r="M271" s="51">
        <v>68</v>
      </c>
      <c r="N271" s="51">
        <v>59.552</v>
      </c>
      <c r="O271" s="51">
        <v>8.4499999999999993</v>
      </c>
      <c r="P271" s="51">
        <v>0.124264705882353</v>
      </c>
    </row>
    <row r="272" spans="1:16" x14ac:dyDescent="0.3">
      <c r="A272" s="30" t="s">
        <v>863</v>
      </c>
      <c r="B272" s="31" t="s">
        <v>304</v>
      </c>
      <c r="C272" s="31" t="s">
        <v>962</v>
      </c>
      <c r="D272" s="31" t="s">
        <v>963</v>
      </c>
      <c r="E272" s="31">
        <v>32906</v>
      </c>
      <c r="F272" s="31">
        <v>37560</v>
      </c>
      <c r="G272" s="31">
        <v>4654</v>
      </c>
      <c r="H272" s="32">
        <v>0.1239084132</v>
      </c>
      <c r="J272" s="51" t="s">
        <v>934</v>
      </c>
      <c r="K272" s="51" t="s">
        <v>863</v>
      </c>
      <c r="L272" s="51" t="s">
        <v>248</v>
      </c>
      <c r="M272" s="51">
        <v>49.44</v>
      </c>
      <c r="N272" s="51">
        <v>40.616999999999997</v>
      </c>
      <c r="O272" s="51">
        <v>8.82</v>
      </c>
      <c r="P272" s="51">
        <v>0.17839805825242699</v>
      </c>
    </row>
    <row r="273" spans="1:16" x14ac:dyDescent="0.3">
      <c r="A273" s="30" t="s">
        <v>863</v>
      </c>
      <c r="B273" s="31" t="s">
        <v>305</v>
      </c>
      <c r="C273" s="31" t="s">
        <v>964</v>
      </c>
      <c r="D273" s="31" t="s">
        <v>965</v>
      </c>
      <c r="E273" s="31">
        <v>55237</v>
      </c>
      <c r="F273" s="31">
        <v>59660</v>
      </c>
      <c r="G273" s="31">
        <v>4423</v>
      </c>
      <c r="H273" s="32">
        <v>7.4136775099999996E-2</v>
      </c>
      <c r="J273" s="51" t="s">
        <v>936</v>
      </c>
      <c r="K273" s="51" t="s">
        <v>863</v>
      </c>
      <c r="L273" s="51" t="s">
        <v>249</v>
      </c>
      <c r="M273" s="51">
        <v>50.11</v>
      </c>
      <c r="N273" s="51">
        <v>41.835999999999999</v>
      </c>
      <c r="O273" s="51">
        <v>8.27</v>
      </c>
      <c r="P273" s="51">
        <v>0.16503691877868701</v>
      </c>
    </row>
    <row r="274" spans="1:16" x14ac:dyDescent="0.3">
      <c r="A274" s="30" t="s">
        <v>863</v>
      </c>
      <c r="B274" s="31" t="s">
        <v>306</v>
      </c>
      <c r="C274" s="31" t="s">
        <v>966</v>
      </c>
      <c r="D274" s="31" t="s">
        <v>967</v>
      </c>
      <c r="E274" s="31">
        <v>30009</v>
      </c>
      <c r="F274" s="31">
        <v>35280</v>
      </c>
      <c r="G274" s="31">
        <v>5271</v>
      </c>
      <c r="H274" s="32">
        <v>0.14940476189999999</v>
      </c>
      <c r="J274" s="51" t="s">
        <v>938</v>
      </c>
      <c r="K274" s="51" t="s">
        <v>863</v>
      </c>
      <c r="L274" s="51" t="s">
        <v>250</v>
      </c>
      <c r="M274" s="51">
        <v>61.75</v>
      </c>
      <c r="N274" s="51">
        <v>54.790999999999997</v>
      </c>
      <c r="O274" s="51">
        <v>6.96</v>
      </c>
      <c r="P274" s="51">
        <v>0.11271255060728699</v>
      </c>
    </row>
    <row r="275" spans="1:16" x14ac:dyDescent="0.3">
      <c r="A275" s="30" t="s">
        <v>863</v>
      </c>
      <c r="B275" s="31" t="s">
        <v>307</v>
      </c>
      <c r="C275" s="31" t="s">
        <v>968</v>
      </c>
      <c r="D275" s="31" t="s">
        <v>969</v>
      </c>
      <c r="E275" s="31">
        <v>37701</v>
      </c>
      <c r="F275" s="31">
        <v>41910</v>
      </c>
      <c r="G275" s="31">
        <v>4209</v>
      </c>
      <c r="H275" s="32">
        <v>0.10042949180000001</v>
      </c>
      <c r="J275" s="51" t="s">
        <v>940</v>
      </c>
      <c r="K275" s="51" t="s">
        <v>863</v>
      </c>
      <c r="L275" s="51" t="s">
        <v>251</v>
      </c>
      <c r="M275" s="51">
        <v>66.61</v>
      </c>
      <c r="N275" s="51">
        <v>59.896000000000001</v>
      </c>
      <c r="O275" s="51">
        <v>6.71</v>
      </c>
      <c r="P275" s="51">
        <v>0.10073562528148899</v>
      </c>
    </row>
    <row r="276" spans="1:16" x14ac:dyDescent="0.3">
      <c r="A276" s="30" t="s">
        <v>863</v>
      </c>
      <c r="B276" s="31" t="s">
        <v>308</v>
      </c>
      <c r="C276" s="31" t="s">
        <v>970</v>
      </c>
      <c r="D276" s="31" t="s">
        <v>971</v>
      </c>
      <c r="E276" s="31">
        <v>33398</v>
      </c>
      <c r="F276" s="31">
        <v>35790</v>
      </c>
      <c r="G276" s="31">
        <v>2392</v>
      </c>
      <c r="H276" s="32">
        <v>6.6834311300000004E-2</v>
      </c>
      <c r="J276" s="51" t="s">
        <v>942</v>
      </c>
      <c r="K276" s="51" t="s">
        <v>863</v>
      </c>
      <c r="L276" s="51" t="s">
        <v>252</v>
      </c>
      <c r="M276" s="51">
        <v>52.13</v>
      </c>
      <c r="N276" s="51">
        <v>47.405999999999999</v>
      </c>
      <c r="O276" s="51">
        <v>4.72</v>
      </c>
      <c r="P276" s="51">
        <v>9.0542873585267594E-2</v>
      </c>
    </row>
    <row r="277" spans="1:16" x14ac:dyDescent="0.3">
      <c r="A277" s="30" t="s">
        <v>863</v>
      </c>
      <c r="B277" s="31" t="s">
        <v>309</v>
      </c>
      <c r="C277" s="31" t="s">
        <v>972</v>
      </c>
      <c r="D277" s="31" t="s">
        <v>973</v>
      </c>
      <c r="E277" s="31">
        <v>31628</v>
      </c>
      <c r="F277" s="31">
        <v>36030</v>
      </c>
      <c r="G277" s="31">
        <v>4402</v>
      </c>
      <c r="H277" s="32">
        <v>0.1221759645</v>
      </c>
      <c r="J277" s="51" t="s">
        <v>944</v>
      </c>
      <c r="K277" s="51" t="s">
        <v>863</v>
      </c>
      <c r="L277" s="51" t="s">
        <v>253</v>
      </c>
      <c r="M277" s="51">
        <v>48.43</v>
      </c>
      <c r="N277" s="51">
        <v>37.755000000000003</v>
      </c>
      <c r="O277" s="51">
        <v>10.68</v>
      </c>
      <c r="P277" s="51">
        <v>0.22052446830476999</v>
      </c>
    </row>
    <row r="278" spans="1:16" x14ac:dyDescent="0.3">
      <c r="A278" s="30" t="s">
        <v>863</v>
      </c>
      <c r="B278" s="31" t="s">
        <v>310</v>
      </c>
      <c r="C278" s="31" t="s">
        <v>974</v>
      </c>
      <c r="D278" s="31" t="s">
        <v>975</v>
      </c>
      <c r="E278" s="31">
        <v>46062</v>
      </c>
      <c r="F278" s="31">
        <v>52390</v>
      </c>
      <c r="G278" s="31">
        <v>6328</v>
      </c>
      <c r="H278" s="32">
        <v>0.12078640960000001</v>
      </c>
      <c r="J278" s="51" t="s">
        <v>946</v>
      </c>
      <c r="K278" s="51" t="s">
        <v>863</v>
      </c>
      <c r="L278" s="51" t="s">
        <v>286</v>
      </c>
      <c r="M278" s="51">
        <v>61.71</v>
      </c>
      <c r="N278" s="51">
        <v>47.448999999999998</v>
      </c>
      <c r="O278" s="51">
        <v>14.26</v>
      </c>
      <c r="P278" s="51">
        <v>0.23108086209690501</v>
      </c>
    </row>
    <row r="279" spans="1:16" x14ac:dyDescent="0.3">
      <c r="A279" s="30" t="s">
        <v>863</v>
      </c>
      <c r="B279" s="31" t="s">
        <v>311</v>
      </c>
      <c r="C279" s="31" t="s">
        <v>976</v>
      </c>
      <c r="D279" s="31" t="s">
        <v>977</v>
      </c>
      <c r="E279" s="31">
        <v>35751</v>
      </c>
      <c r="F279" s="31">
        <v>41990</v>
      </c>
      <c r="G279" s="31">
        <v>6239</v>
      </c>
      <c r="H279" s="32">
        <v>0.14858299599999999</v>
      </c>
      <c r="J279" s="51" t="s">
        <v>948</v>
      </c>
      <c r="K279" s="51" t="s">
        <v>863</v>
      </c>
      <c r="L279" s="51" t="s">
        <v>287</v>
      </c>
      <c r="M279" s="51">
        <v>60.24</v>
      </c>
      <c r="N279" s="51">
        <v>50.164000000000001</v>
      </c>
      <c r="O279" s="51">
        <v>10.08</v>
      </c>
      <c r="P279" s="51">
        <v>0.167330677290837</v>
      </c>
    </row>
    <row r="280" spans="1:16" x14ac:dyDescent="0.3">
      <c r="A280" s="30" t="s">
        <v>863</v>
      </c>
      <c r="B280" s="31" t="s">
        <v>315</v>
      </c>
      <c r="C280" s="31" t="s">
        <v>978</v>
      </c>
      <c r="D280" s="31" t="s">
        <v>979</v>
      </c>
      <c r="E280" s="31">
        <v>25717</v>
      </c>
      <c r="F280" s="31">
        <v>28110</v>
      </c>
      <c r="G280" s="31">
        <v>2393</v>
      </c>
      <c r="H280" s="32">
        <v>8.5129846999999995E-2</v>
      </c>
      <c r="J280" s="51" t="s">
        <v>950</v>
      </c>
      <c r="K280" s="51" t="s">
        <v>863</v>
      </c>
      <c r="L280" s="51" t="s">
        <v>94</v>
      </c>
      <c r="M280" s="51">
        <v>59.11</v>
      </c>
      <c r="N280" s="51">
        <v>46.966000000000001</v>
      </c>
      <c r="O280" s="51">
        <v>12.14</v>
      </c>
      <c r="P280" s="51">
        <v>0.205379800372187</v>
      </c>
    </row>
    <row r="281" spans="1:16" x14ac:dyDescent="0.3">
      <c r="A281" s="30" t="s">
        <v>863</v>
      </c>
      <c r="B281" s="31" t="s">
        <v>316</v>
      </c>
      <c r="C281" s="31" t="s">
        <v>980</v>
      </c>
      <c r="D281" s="31" t="s">
        <v>981</v>
      </c>
      <c r="E281" s="31">
        <v>64534</v>
      </c>
      <c r="F281" s="31">
        <v>73210</v>
      </c>
      <c r="G281" s="31">
        <v>8676</v>
      </c>
      <c r="H281" s="32">
        <v>0.1185084005</v>
      </c>
      <c r="J281" s="51" t="s">
        <v>952</v>
      </c>
      <c r="K281" s="51" t="s">
        <v>863</v>
      </c>
      <c r="L281" s="51" t="s">
        <v>105</v>
      </c>
      <c r="M281" s="51">
        <v>53.99</v>
      </c>
      <c r="N281" s="51">
        <v>45.546999999999997</v>
      </c>
      <c r="O281" s="51">
        <v>8.44</v>
      </c>
      <c r="P281" s="51">
        <v>0.15632524541581799</v>
      </c>
    </row>
    <row r="282" spans="1:16" x14ac:dyDescent="0.3">
      <c r="A282" s="30" t="s">
        <v>863</v>
      </c>
      <c r="B282" s="31" t="s">
        <v>30</v>
      </c>
      <c r="C282" s="31" t="s">
        <v>982</v>
      </c>
      <c r="D282" s="31" t="s">
        <v>983</v>
      </c>
      <c r="E282" s="31">
        <v>38903</v>
      </c>
      <c r="F282" s="31">
        <v>56180</v>
      </c>
      <c r="G282" s="31">
        <v>17277</v>
      </c>
      <c r="H282" s="32">
        <v>0.30752936990000002</v>
      </c>
      <c r="J282" s="51" t="s">
        <v>954</v>
      </c>
      <c r="K282" s="51" t="s">
        <v>863</v>
      </c>
      <c r="L282" s="51" t="s">
        <v>110</v>
      </c>
      <c r="M282" s="51">
        <v>47.01</v>
      </c>
      <c r="N282" s="51">
        <v>34.691000000000003</v>
      </c>
      <c r="O282" s="51">
        <v>12.32</v>
      </c>
      <c r="P282" s="51">
        <v>0.26207189959583099</v>
      </c>
    </row>
    <row r="283" spans="1:16" x14ac:dyDescent="0.3">
      <c r="A283" s="30" t="s">
        <v>863</v>
      </c>
      <c r="B283" s="31" t="s">
        <v>317</v>
      </c>
      <c r="C283" s="31" t="s">
        <v>984</v>
      </c>
      <c r="D283" s="31" t="s">
        <v>985</v>
      </c>
      <c r="E283" s="31">
        <v>41664</v>
      </c>
      <c r="F283" s="31">
        <v>43840</v>
      </c>
      <c r="G283" s="31">
        <v>2176</v>
      </c>
      <c r="H283" s="32">
        <v>4.96350365E-2</v>
      </c>
      <c r="J283" s="51" t="s">
        <v>956</v>
      </c>
      <c r="K283" s="51" t="s">
        <v>863</v>
      </c>
      <c r="L283" s="51" t="s">
        <v>301</v>
      </c>
      <c r="M283" s="51">
        <v>56.81</v>
      </c>
      <c r="N283" s="51">
        <v>51.682000000000002</v>
      </c>
      <c r="O283" s="51">
        <v>5.13</v>
      </c>
      <c r="P283" s="51">
        <v>9.0301003344481601E-2</v>
      </c>
    </row>
    <row r="284" spans="1:16" x14ac:dyDescent="0.3">
      <c r="A284" s="30" t="s">
        <v>863</v>
      </c>
      <c r="B284" s="31" t="s">
        <v>318</v>
      </c>
      <c r="C284" s="31" t="s">
        <v>986</v>
      </c>
      <c r="D284" s="31" t="s">
        <v>987</v>
      </c>
      <c r="E284" s="31">
        <v>46811</v>
      </c>
      <c r="F284" s="31">
        <v>59710</v>
      </c>
      <c r="G284" s="31">
        <v>12899</v>
      </c>
      <c r="H284" s="32">
        <v>0.21602746610000001</v>
      </c>
      <c r="J284" s="51" t="s">
        <v>958</v>
      </c>
      <c r="K284" s="51" t="s">
        <v>863</v>
      </c>
      <c r="L284" s="51" t="s">
        <v>302</v>
      </c>
      <c r="M284" s="51">
        <v>31.66</v>
      </c>
      <c r="N284" s="51">
        <v>29.111000000000001</v>
      </c>
      <c r="O284" s="51">
        <v>2.5499999999999998</v>
      </c>
      <c r="P284" s="51">
        <v>8.0543272267845897E-2</v>
      </c>
    </row>
    <row r="285" spans="1:16" x14ac:dyDescent="0.3">
      <c r="A285" s="30" t="s">
        <v>863</v>
      </c>
      <c r="B285" s="31" t="s">
        <v>64</v>
      </c>
      <c r="C285" s="31" t="s">
        <v>988</v>
      </c>
      <c r="D285" s="31" t="s">
        <v>989</v>
      </c>
      <c r="E285" s="31">
        <v>53191</v>
      </c>
      <c r="F285" s="31">
        <v>61450</v>
      </c>
      <c r="G285" s="31">
        <v>8259</v>
      </c>
      <c r="H285" s="32">
        <v>0.1344019528</v>
      </c>
      <c r="J285" s="51" t="s">
        <v>960</v>
      </c>
      <c r="K285" s="51" t="s">
        <v>863</v>
      </c>
      <c r="L285" s="51" t="s">
        <v>303</v>
      </c>
      <c r="M285" s="51">
        <v>57.46</v>
      </c>
      <c r="N285" s="51">
        <v>50.877000000000002</v>
      </c>
      <c r="O285" s="51">
        <v>6.58</v>
      </c>
      <c r="P285" s="51">
        <v>0.114514444831187</v>
      </c>
    </row>
    <row r="286" spans="1:16" x14ac:dyDescent="0.3">
      <c r="A286" s="30" t="s">
        <v>863</v>
      </c>
      <c r="B286" s="31" t="s">
        <v>319</v>
      </c>
      <c r="C286" s="31" t="s">
        <v>990</v>
      </c>
      <c r="D286" s="31" t="s">
        <v>991</v>
      </c>
      <c r="E286" s="31">
        <v>43054</v>
      </c>
      <c r="F286" s="31">
        <v>49250</v>
      </c>
      <c r="G286" s="31">
        <v>6196</v>
      </c>
      <c r="H286" s="32">
        <v>0.1258071066</v>
      </c>
      <c r="J286" s="51" t="s">
        <v>962</v>
      </c>
      <c r="K286" s="51" t="s">
        <v>863</v>
      </c>
      <c r="L286" s="51" t="s">
        <v>304</v>
      </c>
      <c r="M286" s="51">
        <v>37.56</v>
      </c>
      <c r="N286" s="51">
        <v>32.831000000000003</v>
      </c>
      <c r="O286" s="51">
        <v>4.7300000000000004</v>
      </c>
      <c r="P286" s="51">
        <v>0.125931842385516</v>
      </c>
    </row>
    <row r="287" spans="1:16" x14ac:dyDescent="0.3">
      <c r="A287" s="30" t="s">
        <v>992</v>
      </c>
      <c r="B287" s="31" t="s">
        <v>154</v>
      </c>
      <c r="C287" s="31" t="s">
        <v>993</v>
      </c>
      <c r="D287" s="31" t="s">
        <v>994</v>
      </c>
      <c r="E287" s="31">
        <v>67747</v>
      </c>
      <c r="F287" s="31">
        <v>79580</v>
      </c>
      <c r="G287" s="31">
        <v>11833</v>
      </c>
      <c r="H287" s="32">
        <v>0.148693139</v>
      </c>
      <c r="J287" s="51" t="s">
        <v>964</v>
      </c>
      <c r="K287" s="51" t="s">
        <v>863</v>
      </c>
      <c r="L287" s="51" t="s">
        <v>305</v>
      </c>
      <c r="M287" s="51">
        <v>59.66</v>
      </c>
      <c r="N287" s="51">
        <v>55.128</v>
      </c>
      <c r="O287" s="51">
        <v>4.53</v>
      </c>
      <c r="P287" s="51">
        <v>7.5930271538719396E-2</v>
      </c>
    </row>
    <row r="288" spans="1:16" x14ac:dyDescent="0.3">
      <c r="A288" s="30" t="s">
        <v>992</v>
      </c>
      <c r="B288" s="31" t="s">
        <v>155</v>
      </c>
      <c r="C288" s="31" t="s">
        <v>995</v>
      </c>
      <c r="D288" s="31" t="s">
        <v>996</v>
      </c>
      <c r="E288" s="31">
        <v>171257</v>
      </c>
      <c r="F288" s="31">
        <v>196210</v>
      </c>
      <c r="G288" s="31">
        <v>24953</v>
      </c>
      <c r="H288" s="32">
        <v>0.1271749656</v>
      </c>
      <c r="J288" s="51" t="s">
        <v>966</v>
      </c>
      <c r="K288" s="51" t="s">
        <v>863</v>
      </c>
      <c r="L288" s="51" t="s">
        <v>306</v>
      </c>
      <c r="M288" s="51">
        <v>35.28</v>
      </c>
      <c r="N288" s="51">
        <v>29.917000000000002</v>
      </c>
      <c r="O288" s="51">
        <v>5.36</v>
      </c>
      <c r="P288" s="51">
        <v>0.15192743764172301</v>
      </c>
    </row>
    <row r="289" spans="1:16" x14ac:dyDescent="0.3">
      <c r="A289" s="30" t="s">
        <v>992</v>
      </c>
      <c r="B289" s="31" t="s">
        <v>72</v>
      </c>
      <c r="C289" s="31" t="s">
        <v>997</v>
      </c>
      <c r="D289" s="31" t="s">
        <v>998</v>
      </c>
      <c r="E289" s="31">
        <v>82486</v>
      </c>
      <c r="F289" s="31">
        <v>94630</v>
      </c>
      <c r="G289" s="31">
        <v>12144</v>
      </c>
      <c r="H289" s="32">
        <v>0.12833139599999999</v>
      </c>
      <c r="J289" s="51" t="s">
        <v>968</v>
      </c>
      <c r="K289" s="51" t="s">
        <v>863</v>
      </c>
      <c r="L289" s="51" t="s">
        <v>307</v>
      </c>
      <c r="M289" s="51">
        <v>41.91</v>
      </c>
      <c r="N289" s="51">
        <v>37.595999999999997</v>
      </c>
      <c r="O289" s="51">
        <v>4.3099999999999996</v>
      </c>
      <c r="P289" s="51">
        <v>0.102839417800048</v>
      </c>
    </row>
    <row r="290" spans="1:16" x14ac:dyDescent="0.3">
      <c r="A290" s="30" t="s">
        <v>992</v>
      </c>
      <c r="B290" s="31" t="s">
        <v>159</v>
      </c>
      <c r="C290" s="31" t="s">
        <v>999</v>
      </c>
      <c r="D290" s="31" t="s">
        <v>1000</v>
      </c>
      <c r="E290" s="31">
        <v>99668</v>
      </c>
      <c r="F290" s="31">
        <v>114360</v>
      </c>
      <c r="G290" s="31">
        <v>14692</v>
      </c>
      <c r="H290" s="32">
        <v>0.12847149350000001</v>
      </c>
      <c r="J290" s="51" t="s">
        <v>970</v>
      </c>
      <c r="K290" s="51" t="s">
        <v>863</v>
      </c>
      <c r="L290" s="51" t="s">
        <v>308</v>
      </c>
      <c r="M290" s="51">
        <v>35.79</v>
      </c>
      <c r="N290" s="51">
        <v>33.332999999999998</v>
      </c>
      <c r="O290" s="51">
        <v>2.46</v>
      </c>
      <c r="P290" s="51">
        <v>6.8734283319362904E-2</v>
      </c>
    </row>
    <row r="291" spans="1:16" x14ac:dyDescent="0.3">
      <c r="A291" s="30" t="s">
        <v>992</v>
      </c>
      <c r="B291" s="31" t="s">
        <v>161</v>
      </c>
      <c r="C291" s="31" t="s">
        <v>1001</v>
      </c>
      <c r="D291" s="31" t="s">
        <v>1002</v>
      </c>
      <c r="E291" s="31">
        <v>109196</v>
      </c>
      <c r="F291" s="31">
        <v>118000</v>
      </c>
      <c r="G291" s="31">
        <v>8804</v>
      </c>
      <c r="H291" s="32">
        <v>7.4610169500000004E-2</v>
      </c>
      <c r="J291" s="51" t="s">
        <v>972</v>
      </c>
      <c r="K291" s="51" t="s">
        <v>863</v>
      </c>
      <c r="L291" s="51" t="s">
        <v>309</v>
      </c>
      <c r="M291" s="51">
        <v>36.020000000000003</v>
      </c>
      <c r="N291" s="51">
        <v>31.603000000000002</v>
      </c>
      <c r="O291" s="51">
        <v>4.42</v>
      </c>
      <c r="P291" s="51">
        <v>0.12270960577457</v>
      </c>
    </row>
    <row r="292" spans="1:16" x14ac:dyDescent="0.3">
      <c r="A292" s="30" t="s">
        <v>992</v>
      </c>
      <c r="B292" s="31" t="s">
        <v>163</v>
      </c>
      <c r="C292" s="31" t="s">
        <v>1003</v>
      </c>
      <c r="D292" s="31" t="s">
        <v>1004</v>
      </c>
      <c r="E292" s="31">
        <v>56144</v>
      </c>
      <c r="F292" s="31">
        <v>66350</v>
      </c>
      <c r="G292" s="31">
        <v>10206</v>
      </c>
      <c r="H292" s="32">
        <v>0.15382064810000001</v>
      </c>
      <c r="J292" s="51" t="s">
        <v>974</v>
      </c>
      <c r="K292" s="51" t="s">
        <v>863</v>
      </c>
      <c r="L292" s="51" t="s">
        <v>310</v>
      </c>
      <c r="M292" s="51">
        <v>52.39</v>
      </c>
      <c r="N292" s="51">
        <v>45.936999999999998</v>
      </c>
      <c r="O292" s="51">
        <v>6.45</v>
      </c>
      <c r="P292" s="51">
        <v>0.123115098301203</v>
      </c>
    </row>
    <row r="293" spans="1:16" x14ac:dyDescent="0.3">
      <c r="A293" s="30" t="s">
        <v>992</v>
      </c>
      <c r="B293" s="31" t="s">
        <v>166</v>
      </c>
      <c r="C293" s="31" t="s">
        <v>1005</v>
      </c>
      <c r="D293" s="31" t="s">
        <v>1006</v>
      </c>
      <c r="E293" s="31">
        <v>86037</v>
      </c>
      <c r="F293" s="31">
        <v>93820</v>
      </c>
      <c r="G293" s="31">
        <v>7783</v>
      </c>
      <c r="H293" s="32">
        <v>8.2956725600000003E-2</v>
      </c>
      <c r="J293" s="51" t="s">
        <v>976</v>
      </c>
      <c r="K293" s="51" t="s">
        <v>863</v>
      </c>
      <c r="L293" s="51" t="s">
        <v>311</v>
      </c>
      <c r="M293" s="51">
        <v>41.99</v>
      </c>
      <c r="N293" s="51">
        <v>35.652999999999999</v>
      </c>
      <c r="O293" s="51">
        <v>6.34</v>
      </c>
      <c r="P293" s="51">
        <v>0.150988330554894</v>
      </c>
    </row>
    <row r="294" spans="1:16" x14ac:dyDescent="0.3">
      <c r="A294" s="30" t="s">
        <v>992</v>
      </c>
      <c r="B294" s="31" t="s">
        <v>32</v>
      </c>
      <c r="C294" s="31" t="s">
        <v>1007</v>
      </c>
      <c r="D294" s="31" t="s">
        <v>1008</v>
      </c>
      <c r="E294" s="31">
        <v>137658</v>
      </c>
      <c r="F294" s="31">
        <v>265160</v>
      </c>
      <c r="G294" s="31">
        <v>127502</v>
      </c>
      <c r="H294" s="32">
        <v>0.48084929850000002</v>
      </c>
      <c r="J294" s="51" t="s">
        <v>978</v>
      </c>
      <c r="K294" s="51" t="s">
        <v>863</v>
      </c>
      <c r="L294" s="51" t="s">
        <v>315</v>
      </c>
      <c r="M294" s="51">
        <v>28.11</v>
      </c>
      <c r="N294" s="51">
        <v>25.666</v>
      </c>
      <c r="O294" s="51">
        <v>2.44</v>
      </c>
      <c r="P294" s="51">
        <v>8.6801849875489195E-2</v>
      </c>
    </row>
    <row r="295" spans="1:16" x14ac:dyDescent="0.3">
      <c r="A295" s="30" t="s">
        <v>992</v>
      </c>
      <c r="B295" s="31" t="s">
        <v>184</v>
      </c>
      <c r="C295" s="31" t="s">
        <v>1009</v>
      </c>
      <c r="D295" s="31" t="s">
        <v>1010</v>
      </c>
      <c r="E295" s="31">
        <v>146245</v>
      </c>
      <c r="F295" s="31">
        <v>212420</v>
      </c>
      <c r="G295" s="31">
        <v>66175</v>
      </c>
      <c r="H295" s="32">
        <v>0.31152904619999999</v>
      </c>
      <c r="J295" s="51" t="s">
        <v>980</v>
      </c>
      <c r="K295" s="51" t="s">
        <v>863</v>
      </c>
      <c r="L295" s="51" t="s">
        <v>316</v>
      </c>
      <c r="M295" s="51">
        <v>73.209999999999994</v>
      </c>
      <c r="N295" s="51">
        <v>64.406000000000006</v>
      </c>
      <c r="O295" s="51">
        <v>8.8000000000000007</v>
      </c>
      <c r="P295" s="51">
        <v>0.120202158175113</v>
      </c>
    </row>
    <row r="296" spans="1:16" x14ac:dyDescent="0.3">
      <c r="A296" s="30" t="s">
        <v>992</v>
      </c>
      <c r="B296" s="31" t="s">
        <v>394</v>
      </c>
      <c r="C296" s="31" t="s">
        <v>1011</v>
      </c>
      <c r="D296" s="31" t="s">
        <v>1012</v>
      </c>
      <c r="E296" s="31">
        <v>158806</v>
      </c>
      <c r="F296" s="31">
        <v>181050</v>
      </c>
      <c r="G296" s="31">
        <v>22244</v>
      </c>
      <c r="H296" s="32">
        <v>0.1228610881</v>
      </c>
      <c r="J296" s="51" t="s">
        <v>982</v>
      </c>
      <c r="K296" s="51" t="s">
        <v>863</v>
      </c>
      <c r="L296" s="51" t="s">
        <v>30</v>
      </c>
      <c r="M296" s="51">
        <v>56.18</v>
      </c>
      <c r="N296" s="51">
        <v>38.819000000000003</v>
      </c>
      <c r="O296" s="51">
        <v>17.36</v>
      </c>
      <c r="P296" s="51">
        <v>0.30900676397294402</v>
      </c>
    </row>
    <row r="297" spans="1:16" x14ac:dyDescent="0.3">
      <c r="A297" s="30" t="s">
        <v>992</v>
      </c>
      <c r="B297" s="31" t="s">
        <v>393</v>
      </c>
      <c r="C297" s="31" t="s">
        <v>1013</v>
      </c>
      <c r="D297" s="31" t="s">
        <v>1014</v>
      </c>
      <c r="E297" s="31">
        <v>133550</v>
      </c>
      <c r="F297" s="31">
        <v>175060</v>
      </c>
      <c r="G297" s="31">
        <v>41510</v>
      </c>
      <c r="H297" s="32">
        <v>0.2371187022</v>
      </c>
      <c r="J297" s="51" t="s">
        <v>984</v>
      </c>
      <c r="K297" s="51" t="s">
        <v>863</v>
      </c>
      <c r="L297" s="51" t="s">
        <v>317</v>
      </c>
      <c r="M297" s="51">
        <v>43.84</v>
      </c>
      <c r="N297" s="51">
        <v>41.563000000000002</v>
      </c>
      <c r="O297" s="51">
        <v>2.2799999999999998</v>
      </c>
      <c r="P297" s="51">
        <v>5.2007299270072999E-2</v>
      </c>
    </row>
    <row r="298" spans="1:16" x14ac:dyDescent="0.3">
      <c r="A298" s="30" t="s">
        <v>992</v>
      </c>
      <c r="B298" s="31" t="s">
        <v>40</v>
      </c>
      <c r="C298" s="31" t="s">
        <v>1015</v>
      </c>
      <c r="D298" s="31" t="s">
        <v>1016</v>
      </c>
      <c r="E298" s="31">
        <v>48581</v>
      </c>
      <c r="F298" s="31">
        <v>67300</v>
      </c>
      <c r="G298" s="31">
        <v>18719</v>
      </c>
      <c r="H298" s="32">
        <v>0.27814264490000001</v>
      </c>
      <c r="J298" s="51" t="s">
        <v>986</v>
      </c>
      <c r="K298" s="51" t="s">
        <v>863</v>
      </c>
      <c r="L298" s="51" t="s">
        <v>318</v>
      </c>
      <c r="M298" s="51">
        <v>59.71</v>
      </c>
      <c r="N298" s="51">
        <v>46.713999999999999</v>
      </c>
      <c r="O298" s="51">
        <v>13</v>
      </c>
      <c r="P298" s="51">
        <v>0.217718975046056</v>
      </c>
    </row>
    <row r="299" spans="1:16" x14ac:dyDescent="0.3">
      <c r="A299" s="30" t="s">
        <v>992</v>
      </c>
      <c r="B299" s="31" t="s">
        <v>203</v>
      </c>
      <c r="C299" s="31" t="s">
        <v>1017</v>
      </c>
      <c r="D299" s="31" t="s">
        <v>1018</v>
      </c>
      <c r="E299" s="31">
        <v>47436</v>
      </c>
      <c r="F299" s="31">
        <v>55070</v>
      </c>
      <c r="G299" s="31">
        <v>7634</v>
      </c>
      <c r="H299" s="32">
        <v>0.13862357</v>
      </c>
      <c r="J299" s="51" t="s">
        <v>988</v>
      </c>
      <c r="K299" s="51" t="s">
        <v>863</v>
      </c>
      <c r="L299" s="51" t="s">
        <v>64</v>
      </c>
      <c r="M299" s="51">
        <v>61.46</v>
      </c>
      <c r="N299" s="51">
        <v>53.113999999999997</v>
      </c>
      <c r="O299" s="51">
        <v>8.35</v>
      </c>
      <c r="P299" s="51">
        <v>0.13586072242108699</v>
      </c>
    </row>
    <row r="300" spans="1:16" x14ac:dyDescent="0.3">
      <c r="A300" s="30" t="s">
        <v>992</v>
      </c>
      <c r="B300" s="31" t="s">
        <v>62</v>
      </c>
      <c r="C300" s="31" t="s">
        <v>1019</v>
      </c>
      <c r="D300" s="31" t="s">
        <v>1020</v>
      </c>
      <c r="E300" s="31">
        <v>20526</v>
      </c>
      <c r="F300" s="31">
        <v>35250</v>
      </c>
      <c r="G300" s="31">
        <v>14724</v>
      </c>
      <c r="H300" s="32">
        <v>0.41770212769999998</v>
      </c>
      <c r="J300" s="51" t="s">
        <v>990</v>
      </c>
      <c r="K300" s="51" t="s">
        <v>863</v>
      </c>
      <c r="L300" s="51" t="s">
        <v>319</v>
      </c>
      <c r="M300" s="51">
        <v>49.26</v>
      </c>
      <c r="N300" s="51">
        <v>42.954000000000001</v>
      </c>
      <c r="O300" s="51">
        <v>6.31</v>
      </c>
      <c r="P300" s="51">
        <v>0.128095818107998</v>
      </c>
    </row>
    <row r="301" spans="1:16" x14ac:dyDescent="0.3">
      <c r="A301" s="30" t="s">
        <v>992</v>
      </c>
      <c r="B301" s="31" t="s">
        <v>68</v>
      </c>
      <c r="C301" s="31" t="s">
        <v>1021</v>
      </c>
      <c r="D301" s="31" t="s">
        <v>1022</v>
      </c>
      <c r="E301" s="31">
        <v>31276</v>
      </c>
      <c r="F301" s="31">
        <v>44660</v>
      </c>
      <c r="G301" s="31">
        <v>13384</v>
      </c>
      <c r="H301" s="32">
        <v>0.29968652039999999</v>
      </c>
      <c r="J301" s="51" t="s">
        <v>993</v>
      </c>
      <c r="K301" s="51" t="s">
        <v>992</v>
      </c>
      <c r="L301" s="51" t="s">
        <v>154</v>
      </c>
      <c r="M301" s="51">
        <v>79.58</v>
      </c>
      <c r="N301" s="51">
        <v>67.593000000000004</v>
      </c>
      <c r="O301" s="51">
        <v>11.99</v>
      </c>
      <c r="P301" s="51">
        <v>0.15066599648152801</v>
      </c>
    </row>
    <row r="302" spans="1:16" x14ac:dyDescent="0.3">
      <c r="A302" s="30" t="s">
        <v>992</v>
      </c>
      <c r="B302" s="31" t="s">
        <v>89</v>
      </c>
      <c r="C302" s="31" t="s">
        <v>1023</v>
      </c>
      <c r="D302" s="31" t="s">
        <v>1024</v>
      </c>
      <c r="E302" s="31">
        <v>25537</v>
      </c>
      <c r="F302" s="31">
        <v>43480</v>
      </c>
      <c r="G302" s="31">
        <v>17943</v>
      </c>
      <c r="H302" s="32">
        <v>0.41267249309999998</v>
      </c>
      <c r="J302" s="51" t="s">
        <v>995</v>
      </c>
      <c r="K302" s="51" t="s">
        <v>992</v>
      </c>
      <c r="L302" s="51" t="s">
        <v>155</v>
      </c>
      <c r="M302" s="51">
        <v>196.23</v>
      </c>
      <c r="N302" s="51">
        <v>170.81</v>
      </c>
      <c r="O302" s="51">
        <v>25.42</v>
      </c>
      <c r="P302" s="51">
        <v>0.129541864139021</v>
      </c>
    </row>
    <row r="303" spans="1:16" x14ac:dyDescent="0.3">
      <c r="A303" s="30" t="s">
        <v>992</v>
      </c>
      <c r="B303" s="31" t="s">
        <v>101</v>
      </c>
      <c r="C303" s="31" t="s">
        <v>1025</v>
      </c>
      <c r="D303" s="31" t="s">
        <v>1026</v>
      </c>
      <c r="E303" s="31">
        <v>46528</v>
      </c>
      <c r="F303" s="31">
        <v>60680</v>
      </c>
      <c r="G303" s="31">
        <v>14152</v>
      </c>
      <c r="H303" s="32">
        <v>0.2332234674</v>
      </c>
      <c r="J303" s="51" t="s">
        <v>997</v>
      </c>
      <c r="K303" s="51" t="s">
        <v>992</v>
      </c>
      <c r="L303" s="51" t="s">
        <v>72</v>
      </c>
      <c r="M303" s="51">
        <v>94.64</v>
      </c>
      <c r="N303" s="51">
        <v>82.331999999999994</v>
      </c>
      <c r="O303" s="51">
        <v>12.31</v>
      </c>
      <c r="P303" s="51">
        <v>0.130071851225697</v>
      </c>
    </row>
    <row r="304" spans="1:16" x14ac:dyDescent="0.3">
      <c r="A304" s="30" t="s">
        <v>992</v>
      </c>
      <c r="B304" s="31" t="s">
        <v>103</v>
      </c>
      <c r="C304" s="31" t="s">
        <v>1027</v>
      </c>
      <c r="D304" s="31" t="s">
        <v>1028</v>
      </c>
      <c r="E304" s="31">
        <v>16302</v>
      </c>
      <c r="F304" s="31">
        <v>31830</v>
      </c>
      <c r="G304" s="31">
        <v>15528</v>
      </c>
      <c r="H304" s="32">
        <v>0.48784165880000002</v>
      </c>
      <c r="J304" s="51" t="s">
        <v>999</v>
      </c>
      <c r="K304" s="51" t="s">
        <v>992</v>
      </c>
      <c r="L304" s="51" t="s">
        <v>159</v>
      </c>
      <c r="M304" s="51">
        <v>114.37</v>
      </c>
      <c r="N304" s="51">
        <v>99.507000000000005</v>
      </c>
      <c r="O304" s="51">
        <v>14.86</v>
      </c>
      <c r="P304" s="51">
        <v>0.12992917723179201</v>
      </c>
    </row>
    <row r="305" spans="1:16" x14ac:dyDescent="0.3">
      <c r="A305" s="30" t="s">
        <v>992</v>
      </c>
      <c r="B305" s="31" t="s">
        <v>107</v>
      </c>
      <c r="C305" s="31" t="s">
        <v>1029</v>
      </c>
      <c r="D305" s="31" t="s">
        <v>1030</v>
      </c>
      <c r="E305" s="31">
        <v>13631</v>
      </c>
      <c r="F305" s="31">
        <v>25330</v>
      </c>
      <c r="G305" s="31">
        <v>11699</v>
      </c>
      <c r="H305" s="32">
        <v>0.46186340310000001</v>
      </c>
      <c r="J305" s="51" t="s">
        <v>1001</v>
      </c>
      <c r="K305" s="51" t="s">
        <v>992</v>
      </c>
      <c r="L305" s="51" t="s">
        <v>161</v>
      </c>
      <c r="M305" s="51">
        <v>118.01</v>
      </c>
      <c r="N305" s="51">
        <v>108.96</v>
      </c>
      <c r="O305" s="51">
        <v>9.0500000000000007</v>
      </c>
      <c r="P305" s="51">
        <v>7.6688416235912202E-2</v>
      </c>
    </row>
    <row r="306" spans="1:16" x14ac:dyDescent="0.3">
      <c r="A306" s="30" t="s">
        <v>992</v>
      </c>
      <c r="B306" s="31" t="s">
        <v>222</v>
      </c>
      <c r="C306" s="31" t="s">
        <v>1031</v>
      </c>
      <c r="D306" s="31" t="s">
        <v>1032</v>
      </c>
      <c r="E306" s="31">
        <v>49761</v>
      </c>
      <c r="F306" s="31">
        <v>54670</v>
      </c>
      <c r="G306" s="31">
        <v>4909</v>
      </c>
      <c r="H306" s="32">
        <v>8.9793305300000001E-2</v>
      </c>
      <c r="J306" s="51" t="s">
        <v>1003</v>
      </c>
      <c r="K306" s="51" t="s">
        <v>992</v>
      </c>
      <c r="L306" s="51" t="s">
        <v>163</v>
      </c>
      <c r="M306" s="51">
        <v>66.349999999999994</v>
      </c>
      <c r="N306" s="51">
        <v>55.99</v>
      </c>
      <c r="O306" s="51">
        <v>10.36</v>
      </c>
      <c r="P306" s="51">
        <v>0.156141672946496</v>
      </c>
    </row>
    <row r="307" spans="1:16" x14ac:dyDescent="0.3">
      <c r="A307" s="30" t="s">
        <v>992</v>
      </c>
      <c r="B307" s="31" t="s">
        <v>33</v>
      </c>
      <c r="C307" s="31" t="s">
        <v>1033</v>
      </c>
      <c r="D307" s="31" t="s">
        <v>1034</v>
      </c>
      <c r="E307" s="31">
        <v>26271</v>
      </c>
      <c r="F307" s="31">
        <v>41620</v>
      </c>
      <c r="G307" s="31">
        <v>15349</v>
      </c>
      <c r="H307" s="32">
        <v>0.36878904369999999</v>
      </c>
      <c r="J307" s="51" t="s">
        <v>1005</v>
      </c>
      <c r="K307" s="51" t="s">
        <v>992</v>
      </c>
      <c r="L307" s="51" t="s">
        <v>166</v>
      </c>
      <c r="M307" s="51">
        <v>93.82</v>
      </c>
      <c r="N307" s="51">
        <v>85.86</v>
      </c>
      <c r="O307" s="51">
        <v>7.96</v>
      </c>
      <c r="P307" s="51">
        <v>8.4843316989980794E-2</v>
      </c>
    </row>
    <row r="308" spans="1:16" x14ac:dyDescent="0.3">
      <c r="A308" s="30" t="s">
        <v>992</v>
      </c>
      <c r="B308" s="31" t="s">
        <v>47</v>
      </c>
      <c r="C308" s="31" t="s">
        <v>1035</v>
      </c>
      <c r="D308" s="31" t="s">
        <v>1036</v>
      </c>
      <c r="E308" s="31">
        <v>21936</v>
      </c>
      <c r="F308" s="31">
        <v>37690</v>
      </c>
      <c r="G308" s="31">
        <v>15754</v>
      </c>
      <c r="H308" s="32">
        <v>0.41798885650000001</v>
      </c>
      <c r="J308" s="51" t="s">
        <v>1007</v>
      </c>
      <c r="K308" s="51" t="s">
        <v>992</v>
      </c>
      <c r="L308" s="51" t="s">
        <v>32</v>
      </c>
      <c r="M308" s="51">
        <v>265.17</v>
      </c>
      <c r="N308" s="51">
        <v>137.36099999999999</v>
      </c>
      <c r="O308" s="51">
        <v>127.81</v>
      </c>
      <c r="P308" s="51">
        <v>0.481992683938605</v>
      </c>
    </row>
    <row r="309" spans="1:16" x14ac:dyDescent="0.3">
      <c r="A309" s="30" t="s">
        <v>992</v>
      </c>
      <c r="B309" s="31" t="s">
        <v>223</v>
      </c>
      <c r="C309" s="31" t="s">
        <v>1037</v>
      </c>
      <c r="D309" s="31" t="s">
        <v>1038</v>
      </c>
      <c r="E309" s="31">
        <v>51353</v>
      </c>
      <c r="F309" s="31">
        <v>56120</v>
      </c>
      <c r="G309" s="31">
        <v>4767</v>
      </c>
      <c r="H309" s="32">
        <v>8.4942979299999999E-2</v>
      </c>
      <c r="J309" s="51" t="s">
        <v>1009</v>
      </c>
      <c r="K309" s="51" t="s">
        <v>992</v>
      </c>
      <c r="L309" s="51" t="s">
        <v>184</v>
      </c>
      <c r="M309" s="51">
        <v>212.44</v>
      </c>
      <c r="N309" s="51">
        <v>145.93799999999999</v>
      </c>
      <c r="O309" s="51">
        <v>66.5</v>
      </c>
      <c r="P309" s="51">
        <v>0.313029561287893</v>
      </c>
    </row>
    <row r="310" spans="1:16" x14ac:dyDescent="0.3">
      <c r="A310" s="30" t="s">
        <v>992</v>
      </c>
      <c r="B310" s="31" t="s">
        <v>99</v>
      </c>
      <c r="C310" s="31" t="s">
        <v>1039</v>
      </c>
      <c r="D310" s="31" t="s">
        <v>1040</v>
      </c>
      <c r="E310" s="31">
        <v>42719</v>
      </c>
      <c r="F310" s="31">
        <v>52060</v>
      </c>
      <c r="G310" s="31">
        <v>9341</v>
      </c>
      <c r="H310" s="32">
        <v>0.1794275836</v>
      </c>
      <c r="J310" s="51" t="s">
        <v>1011</v>
      </c>
      <c r="K310" s="51" t="s">
        <v>992</v>
      </c>
      <c r="L310" s="51" t="s">
        <v>394</v>
      </c>
      <c r="M310" s="51">
        <v>181.05</v>
      </c>
      <c r="N310" s="51">
        <v>158.40199999999999</v>
      </c>
      <c r="O310" s="51">
        <v>22.65</v>
      </c>
      <c r="P310" s="51">
        <v>0.12510356255178101</v>
      </c>
    </row>
    <row r="311" spans="1:16" x14ac:dyDescent="0.3">
      <c r="A311" s="30" t="s">
        <v>992</v>
      </c>
      <c r="B311" s="31" t="s">
        <v>102</v>
      </c>
      <c r="C311" s="31" t="s">
        <v>1041</v>
      </c>
      <c r="D311" s="31" t="s">
        <v>1042</v>
      </c>
      <c r="E311" s="31">
        <v>33775</v>
      </c>
      <c r="F311" s="31">
        <v>39130</v>
      </c>
      <c r="G311" s="31">
        <v>5355</v>
      </c>
      <c r="H311" s="32">
        <v>0.1368515206</v>
      </c>
      <c r="J311" s="51" t="s">
        <v>1013</v>
      </c>
      <c r="K311" s="51" t="s">
        <v>992</v>
      </c>
      <c r="L311" s="51" t="s">
        <v>393</v>
      </c>
      <c r="M311" s="51">
        <v>175.06</v>
      </c>
      <c r="N311" s="51">
        <v>133.21700000000001</v>
      </c>
      <c r="O311" s="51">
        <v>41.84</v>
      </c>
      <c r="P311" s="51">
        <v>0.239003770135953</v>
      </c>
    </row>
    <row r="312" spans="1:16" x14ac:dyDescent="0.3">
      <c r="A312" s="30" t="s">
        <v>992</v>
      </c>
      <c r="B312" s="31" t="s">
        <v>61</v>
      </c>
      <c r="C312" s="31" t="s">
        <v>1043</v>
      </c>
      <c r="D312" s="31" t="s">
        <v>1044</v>
      </c>
      <c r="E312" s="31">
        <v>38037</v>
      </c>
      <c r="F312" s="31">
        <v>50820</v>
      </c>
      <c r="G312" s="31">
        <v>12783</v>
      </c>
      <c r="H312" s="32">
        <v>0.2515348288</v>
      </c>
      <c r="J312" s="51" t="s">
        <v>1015</v>
      </c>
      <c r="K312" s="51" t="s">
        <v>992</v>
      </c>
      <c r="L312" s="51" t="s">
        <v>40</v>
      </c>
      <c r="M312" s="51">
        <v>67.3</v>
      </c>
      <c r="N312" s="51">
        <v>48.491</v>
      </c>
      <c r="O312" s="51">
        <v>18.809999999999999</v>
      </c>
      <c r="P312" s="51">
        <v>0.27949479940564598</v>
      </c>
    </row>
    <row r="313" spans="1:16" x14ac:dyDescent="0.3">
      <c r="A313" s="30" t="s">
        <v>992</v>
      </c>
      <c r="B313" s="31" t="s">
        <v>84</v>
      </c>
      <c r="C313" s="31" t="s">
        <v>1045</v>
      </c>
      <c r="D313" s="31" t="s">
        <v>1046</v>
      </c>
      <c r="E313" s="31">
        <v>37319</v>
      </c>
      <c r="F313" s="31">
        <v>53880</v>
      </c>
      <c r="G313" s="31">
        <v>16561</v>
      </c>
      <c r="H313" s="32">
        <v>0.3073682257</v>
      </c>
      <c r="J313" s="51" t="s">
        <v>1017</v>
      </c>
      <c r="K313" s="51" t="s">
        <v>992</v>
      </c>
      <c r="L313" s="51" t="s">
        <v>203</v>
      </c>
      <c r="M313" s="51">
        <v>55.07</v>
      </c>
      <c r="N313" s="51">
        <v>47.32</v>
      </c>
      <c r="O313" s="51">
        <v>7.75</v>
      </c>
      <c r="P313" s="51">
        <v>0.140729980025422</v>
      </c>
    </row>
    <row r="314" spans="1:16" x14ac:dyDescent="0.3">
      <c r="A314" s="30" t="s">
        <v>992</v>
      </c>
      <c r="B314" s="31" t="s">
        <v>95</v>
      </c>
      <c r="C314" s="31" t="s">
        <v>1047</v>
      </c>
      <c r="D314" s="31" t="s">
        <v>1048</v>
      </c>
      <c r="E314" s="31">
        <v>49105</v>
      </c>
      <c r="F314" s="31">
        <v>75860</v>
      </c>
      <c r="G314" s="31">
        <v>26755</v>
      </c>
      <c r="H314" s="32">
        <v>0.35268916420000002</v>
      </c>
      <c r="J314" s="51" t="s">
        <v>1019</v>
      </c>
      <c r="K314" s="51" t="s">
        <v>992</v>
      </c>
      <c r="L314" s="51" t="s">
        <v>62</v>
      </c>
      <c r="M314" s="51">
        <v>35.25</v>
      </c>
      <c r="N314" s="51">
        <v>20.459</v>
      </c>
      <c r="O314" s="51">
        <v>14.79</v>
      </c>
      <c r="P314" s="51">
        <v>0.41957446808510601</v>
      </c>
    </row>
    <row r="315" spans="1:16" x14ac:dyDescent="0.3">
      <c r="A315" s="30" t="s">
        <v>992</v>
      </c>
      <c r="B315" s="31" t="s">
        <v>183</v>
      </c>
      <c r="C315" s="31" t="s">
        <v>1049</v>
      </c>
      <c r="D315" s="31" t="s">
        <v>1050</v>
      </c>
      <c r="E315" s="31">
        <v>0</v>
      </c>
      <c r="F315" s="31">
        <v>1210</v>
      </c>
      <c r="G315" s="31">
        <v>1210</v>
      </c>
      <c r="H315" s="32">
        <v>1</v>
      </c>
      <c r="J315" s="51" t="s">
        <v>1021</v>
      </c>
      <c r="K315" s="51" t="s">
        <v>992</v>
      </c>
      <c r="L315" s="51" t="s">
        <v>68</v>
      </c>
      <c r="M315" s="51">
        <v>44.67</v>
      </c>
      <c r="N315" s="51">
        <v>31.172999999999998</v>
      </c>
      <c r="O315" s="51">
        <v>13.5</v>
      </c>
      <c r="P315" s="51">
        <v>0.30221625251846901</v>
      </c>
    </row>
    <row r="316" spans="1:16" x14ac:dyDescent="0.3">
      <c r="A316" s="30" t="s">
        <v>992</v>
      </c>
      <c r="B316" s="31" t="s">
        <v>87</v>
      </c>
      <c r="C316" s="31" t="s">
        <v>1051</v>
      </c>
      <c r="D316" s="31" t="s">
        <v>1052</v>
      </c>
      <c r="E316" s="31">
        <v>50506</v>
      </c>
      <c r="F316" s="31">
        <v>70300</v>
      </c>
      <c r="G316" s="31">
        <v>19794</v>
      </c>
      <c r="H316" s="32">
        <v>0.28156472259999998</v>
      </c>
      <c r="J316" s="51" t="s">
        <v>1023</v>
      </c>
      <c r="K316" s="51" t="s">
        <v>992</v>
      </c>
      <c r="L316" s="51" t="s">
        <v>89</v>
      </c>
      <c r="M316" s="51">
        <v>43.48</v>
      </c>
      <c r="N316" s="51">
        <v>25.471</v>
      </c>
      <c r="O316" s="51">
        <v>18.010000000000002</v>
      </c>
      <c r="P316" s="51">
        <v>0.41421343146274098</v>
      </c>
    </row>
    <row r="317" spans="1:16" x14ac:dyDescent="0.3">
      <c r="A317" s="30" t="s">
        <v>1053</v>
      </c>
      <c r="B317" s="31" t="s">
        <v>1054</v>
      </c>
      <c r="C317" s="31" t="s">
        <v>1055</v>
      </c>
      <c r="D317" s="31" t="s">
        <v>1056</v>
      </c>
      <c r="E317" s="31">
        <v>16099</v>
      </c>
      <c r="F317" s="31">
        <v>34890</v>
      </c>
      <c r="G317" s="31">
        <v>18791</v>
      </c>
      <c r="H317" s="32">
        <v>0.53857838920000001</v>
      </c>
      <c r="J317" s="51" t="s">
        <v>1025</v>
      </c>
      <c r="K317" s="51" t="s">
        <v>992</v>
      </c>
      <c r="L317" s="51" t="s">
        <v>101</v>
      </c>
      <c r="M317" s="51">
        <v>60.68</v>
      </c>
      <c r="N317" s="51">
        <v>46.427</v>
      </c>
      <c r="O317" s="51">
        <v>14.25</v>
      </c>
      <c r="P317" s="51">
        <v>0.234838497033619</v>
      </c>
    </row>
    <row r="318" spans="1:16" x14ac:dyDescent="0.3">
      <c r="A318" s="30" t="s">
        <v>1053</v>
      </c>
      <c r="B318" s="31" t="s">
        <v>1057</v>
      </c>
      <c r="C318" s="31" t="s">
        <v>1058</v>
      </c>
      <c r="D318" s="31" t="s">
        <v>1059</v>
      </c>
      <c r="E318" s="31">
        <v>30410</v>
      </c>
      <c r="F318" s="31">
        <v>61650</v>
      </c>
      <c r="G318" s="31">
        <v>31240</v>
      </c>
      <c r="H318" s="32">
        <v>0.50673154909999996</v>
      </c>
      <c r="J318" s="51" t="s">
        <v>1027</v>
      </c>
      <c r="K318" s="51" t="s">
        <v>992</v>
      </c>
      <c r="L318" s="51" t="s">
        <v>103</v>
      </c>
      <c r="M318" s="51">
        <v>31.84</v>
      </c>
      <c r="N318" s="51">
        <v>16.279</v>
      </c>
      <c r="O318" s="51">
        <v>15.56</v>
      </c>
      <c r="P318" s="51">
        <v>0.48869346733668301</v>
      </c>
    </row>
    <row r="319" spans="1:16" x14ac:dyDescent="0.3">
      <c r="A319" s="30" t="s">
        <v>1053</v>
      </c>
      <c r="B319" s="31" t="s">
        <v>1060</v>
      </c>
      <c r="C319" s="31" t="s">
        <v>1061</v>
      </c>
      <c r="D319" s="31" t="s">
        <v>1062</v>
      </c>
      <c r="E319" s="31">
        <v>46043</v>
      </c>
      <c r="F319" s="31">
        <v>56820</v>
      </c>
      <c r="G319" s="31">
        <v>10777</v>
      </c>
      <c r="H319" s="32">
        <v>0.18966913060000001</v>
      </c>
      <c r="J319" s="51" t="s">
        <v>1029</v>
      </c>
      <c r="K319" s="51" t="s">
        <v>992</v>
      </c>
      <c r="L319" s="51" t="s">
        <v>107</v>
      </c>
      <c r="M319" s="51">
        <v>25.33</v>
      </c>
      <c r="N319" s="51">
        <v>13.606999999999999</v>
      </c>
      <c r="O319" s="51">
        <v>11.72</v>
      </c>
      <c r="P319" s="51">
        <v>0.462692459534149</v>
      </c>
    </row>
    <row r="320" spans="1:16" x14ac:dyDescent="0.3">
      <c r="A320" s="30" t="s">
        <v>1053</v>
      </c>
      <c r="B320" s="31" t="s">
        <v>1063</v>
      </c>
      <c r="C320" s="31" t="s">
        <v>1064</v>
      </c>
      <c r="D320" s="31" t="s">
        <v>1065</v>
      </c>
      <c r="E320" s="31">
        <v>33387</v>
      </c>
      <c r="F320" s="31">
        <v>44460</v>
      </c>
      <c r="G320" s="31">
        <v>11073</v>
      </c>
      <c r="H320" s="32">
        <v>0.24905533060000001</v>
      </c>
      <c r="J320" s="51" t="s">
        <v>1031</v>
      </c>
      <c r="K320" s="51" t="s">
        <v>992</v>
      </c>
      <c r="L320" s="51" t="s">
        <v>222</v>
      </c>
      <c r="M320" s="51">
        <v>54.67</v>
      </c>
      <c r="N320" s="51">
        <v>49.645000000000003</v>
      </c>
      <c r="O320" s="51">
        <v>5.03</v>
      </c>
      <c r="P320" s="51">
        <v>9.2006584964331395E-2</v>
      </c>
    </row>
    <row r="321" spans="1:16" x14ac:dyDescent="0.3">
      <c r="A321" s="30" t="s">
        <v>1053</v>
      </c>
      <c r="B321" s="31" t="s">
        <v>1066</v>
      </c>
      <c r="C321" s="31" t="s">
        <v>1067</v>
      </c>
      <c r="D321" s="31" t="s">
        <v>1068</v>
      </c>
      <c r="E321" s="31">
        <v>54847</v>
      </c>
      <c r="F321" s="31">
        <v>67550</v>
      </c>
      <c r="G321" s="31">
        <v>12703</v>
      </c>
      <c r="H321" s="32">
        <v>0.1880532939</v>
      </c>
      <c r="J321" s="51" t="s">
        <v>1033</v>
      </c>
      <c r="K321" s="51" t="s">
        <v>992</v>
      </c>
      <c r="L321" s="51" t="s">
        <v>33</v>
      </c>
      <c r="M321" s="51">
        <v>41.62</v>
      </c>
      <c r="N321" s="51">
        <v>26.221</v>
      </c>
      <c r="O321" s="51">
        <v>15.4</v>
      </c>
      <c r="P321" s="51">
        <v>0.37001441614608399</v>
      </c>
    </row>
    <row r="322" spans="1:16" x14ac:dyDescent="0.3">
      <c r="A322" s="30" t="s">
        <v>1053</v>
      </c>
      <c r="B322" s="31" t="s">
        <v>1069</v>
      </c>
      <c r="C322" s="31" t="s">
        <v>1070</v>
      </c>
      <c r="D322" s="31" t="s">
        <v>1071</v>
      </c>
      <c r="E322" s="31">
        <v>50764</v>
      </c>
      <c r="F322" s="31">
        <v>59870</v>
      </c>
      <c r="G322" s="31">
        <v>9106</v>
      </c>
      <c r="H322" s="32">
        <v>0.1520962085</v>
      </c>
      <c r="J322" s="51" t="s">
        <v>1035</v>
      </c>
      <c r="K322" s="51" t="s">
        <v>992</v>
      </c>
      <c r="L322" s="51" t="s">
        <v>47</v>
      </c>
      <c r="M322" s="51">
        <v>37.69</v>
      </c>
      <c r="N322" s="51">
        <v>21.872</v>
      </c>
      <c r="O322" s="51">
        <v>15.82</v>
      </c>
      <c r="P322" s="51">
        <v>0.41973998408065799</v>
      </c>
    </row>
    <row r="323" spans="1:16" x14ac:dyDescent="0.3">
      <c r="A323" s="30" t="s">
        <v>1053</v>
      </c>
      <c r="B323" s="31" t="s">
        <v>1072</v>
      </c>
      <c r="C323" s="31" t="s">
        <v>1073</v>
      </c>
      <c r="D323" s="31" t="s">
        <v>1074</v>
      </c>
      <c r="E323" s="31">
        <v>8785</v>
      </c>
      <c r="F323" s="31">
        <v>35440</v>
      </c>
      <c r="G323" s="31">
        <v>26655</v>
      </c>
      <c r="H323" s="32">
        <v>0.75211625280000005</v>
      </c>
      <c r="J323" s="51" t="s">
        <v>1037</v>
      </c>
      <c r="K323" s="51" t="s">
        <v>992</v>
      </c>
      <c r="L323" s="51" t="s">
        <v>223</v>
      </c>
      <c r="M323" s="51">
        <v>56.12</v>
      </c>
      <c r="N323" s="51">
        <v>51.22</v>
      </c>
      <c r="O323" s="51">
        <v>4.9000000000000004</v>
      </c>
      <c r="P323" s="51">
        <v>8.7312900926585904E-2</v>
      </c>
    </row>
    <row r="324" spans="1:16" x14ac:dyDescent="0.3">
      <c r="A324" s="30" t="s">
        <v>1053</v>
      </c>
      <c r="B324" s="31" t="s">
        <v>1075</v>
      </c>
      <c r="C324" s="31" t="s">
        <v>1076</v>
      </c>
      <c r="D324" s="31" t="s">
        <v>1077</v>
      </c>
      <c r="E324" s="31">
        <v>34832</v>
      </c>
      <c r="F324" s="31">
        <v>61080</v>
      </c>
      <c r="G324" s="31">
        <v>26248</v>
      </c>
      <c r="H324" s="32">
        <v>0.42973149970000002</v>
      </c>
      <c r="J324" s="51" t="s">
        <v>1039</v>
      </c>
      <c r="K324" s="51" t="s">
        <v>992</v>
      </c>
      <c r="L324" s="51" t="s">
        <v>99</v>
      </c>
      <c r="M324" s="51">
        <v>52.06</v>
      </c>
      <c r="N324" s="51">
        <v>42.582999999999998</v>
      </c>
      <c r="O324" s="51">
        <v>9.48</v>
      </c>
      <c r="P324" s="51">
        <v>0.182097579715713</v>
      </c>
    </row>
    <row r="325" spans="1:16" x14ac:dyDescent="0.3">
      <c r="A325" s="30" t="s">
        <v>1053</v>
      </c>
      <c r="B325" s="31" t="s">
        <v>1078</v>
      </c>
      <c r="C325" s="31" t="s">
        <v>1079</v>
      </c>
      <c r="D325" s="31" t="s">
        <v>1080</v>
      </c>
      <c r="E325" s="31">
        <v>51971</v>
      </c>
      <c r="F325" s="31">
        <v>86300</v>
      </c>
      <c r="G325" s="31">
        <v>34329</v>
      </c>
      <c r="H325" s="32">
        <v>0.39778679030000003</v>
      </c>
      <c r="J325" s="51" t="s">
        <v>1041</v>
      </c>
      <c r="K325" s="51" t="s">
        <v>992</v>
      </c>
      <c r="L325" s="51" t="s">
        <v>102</v>
      </c>
      <c r="M325" s="51">
        <v>39.130000000000003</v>
      </c>
      <c r="N325" s="51">
        <v>33.698</v>
      </c>
      <c r="O325" s="51">
        <v>5.43</v>
      </c>
      <c r="P325" s="51">
        <v>0.13876820853565</v>
      </c>
    </row>
    <row r="326" spans="1:16" x14ac:dyDescent="0.3">
      <c r="A326" s="30" t="s">
        <v>1053</v>
      </c>
      <c r="B326" s="31" t="s">
        <v>1081</v>
      </c>
      <c r="C326" s="31" t="s">
        <v>1082</v>
      </c>
      <c r="D326" s="31" t="s">
        <v>1083</v>
      </c>
      <c r="E326" s="31">
        <v>101089</v>
      </c>
      <c r="F326" s="31">
        <v>111640</v>
      </c>
      <c r="G326" s="31">
        <v>10551</v>
      </c>
      <c r="H326" s="32">
        <v>9.4509136499999993E-2</v>
      </c>
      <c r="J326" s="51" t="s">
        <v>1043</v>
      </c>
      <c r="K326" s="51" t="s">
        <v>992</v>
      </c>
      <c r="L326" s="51" t="s">
        <v>61</v>
      </c>
      <c r="M326" s="51">
        <v>50.82</v>
      </c>
      <c r="N326" s="51">
        <v>37.968000000000004</v>
      </c>
      <c r="O326" s="51">
        <v>12.85</v>
      </c>
      <c r="P326" s="51">
        <v>0.25285320739866202</v>
      </c>
    </row>
    <row r="327" spans="1:16" x14ac:dyDescent="0.3">
      <c r="A327" s="30" t="s">
        <v>1053</v>
      </c>
      <c r="B327" s="31" t="s">
        <v>1084</v>
      </c>
      <c r="C327" s="31" t="s">
        <v>1085</v>
      </c>
      <c r="D327" s="31" t="s">
        <v>1086</v>
      </c>
      <c r="E327" s="31">
        <v>60827</v>
      </c>
      <c r="F327" s="31">
        <v>65620</v>
      </c>
      <c r="G327" s="31">
        <v>4793</v>
      </c>
      <c r="H327" s="32">
        <v>7.3041755599999994E-2</v>
      </c>
      <c r="J327" s="51" t="s">
        <v>1045</v>
      </c>
      <c r="K327" s="51" t="s">
        <v>992</v>
      </c>
      <c r="L327" s="51" t="s">
        <v>84</v>
      </c>
      <c r="M327" s="51">
        <v>53.88</v>
      </c>
      <c r="N327" s="51">
        <v>37.311</v>
      </c>
      <c r="O327" s="51">
        <v>16.57</v>
      </c>
      <c r="P327" s="51">
        <v>0.30753526354862698</v>
      </c>
    </row>
    <row r="328" spans="1:16" x14ac:dyDescent="0.3">
      <c r="A328" s="30" t="s">
        <v>1053</v>
      </c>
      <c r="B328" s="31" t="s">
        <v>1087</v>
      </c>
      <c r="C328" s="31" t="s">
        <v>1088</v>
      </c>
      <c r="D328" s="31" t="s">
        <v>1089</v>
      </c>
      <c r="E328" s="31">
        <v>61363</v>
      </c>
      <c r="F328" s="31">
        <v>63150</v>
      </c>
      <c r="G328" s="31">
        <v>1787</v>
      </c>
      <c r="H328" s="32">
        <v>2.8297703899999999E-2</v>
      </c>
      <c r="J328" s="51" t="s">
        <v>1047</v>
      </c>
      <c r="K328" s="51" t="s">
        <v>992</v>
      </c>
      <c r="L328" s="51" t="s">
        <v>95</v>
      </c>
      <c r="M328" s="51">
        <v>75.87</v>
      </c>
      <c r="N328" s="51">
        <v>48.999000000000002</v>
      </c>
      <c r="O328" s="51">
        <v>26.87</v>
      </c>
      <c r="P328" s="51">
        <v>0.35415842889152499</v>
      </c>
    </row>
    <row r="329" spans="1:16" x14ac:dyDescent="0.3">
      <c r="A329" s="30" t="s">
        <v>1053</v>
      </c>
      <c r="B329" s="31" t="s">
        <v>1090</v>
      </c>
      <c r="C329" s="31" t="s">
        <v>1091</v>
      </c>
      <c r="D329" s="31" t="s">
        <v>1092</v>
      </c>
      <c r="E329" s="31">
        <v>51555</v>
      </c>
      <c r="F329" s="31">
        <v>56750</v>
      </c>
      <c r="G329" s="31">
        <v>5195</v>
      </c>
      <c r="H329" s="32">
        <v>9.1541850199999997E-2</v>
      </c>
      <c r="J329" s="51" t="s">
        <v>1049</v>
      </c>
      <c r="K329" s="51" t="s">
        <v>992</v>
      </c>
      <c r="L329" s="51" t="s">
        <v>183</v>
      </c>
      <c r="M329" s="51">
        <v>1.21</v>
      </c>
      <c r="N329" s="51">
        <v>0</v>
      </c>
      <c r="O329" s="51">
        <v>1.21</v>
      </c>
      <c r="P329" s="51">
        <v>1</v>
      </c>
    </row>
    <row r="330" spans="1:16" x14ac:dyDescent="0.3">
      <c r="A330" s="30" t="s">
        <v>1053</v>
      </c>
      <c r="B330" s="31" t="s">
        <v>1093</v>
      </c>
      <c r="C330" s="31" t="s">
        <v>1094</v>
      </c>
      <c r="D330" s="31" t="s">
        <v>1095</v>
      </c>
      <c r="E330" s="31">
        <v>136881</v>
      </c>
      <c r="F330" s="31">
        <v>152320</v>
      </c>
      <c r="G330" s="31">
        <v>15439</v>
      </c>
      <c r="H330" s="32">
        <v>0.1013589811</v>
      </c>
      <c r="J330" s="51" t="s">
        <v>1051</v>
      </c>
      <c r="K330" s="51" t="s">
        <v>992</v>
      </c>
      <c r="L330" s="51" t="s">
        <v>87</v>
      </c>
      <c r="M330" s="51">
        <v>70.290000000000006</v>
      </c>
      <c r="N330" s="51">
        <v>50.417000000000002</v>
      </c>
      <c r="O330" s="51">
        <v>19.87</v>
      </c>
      <c r="P330" s="51">
        <v>0.28268601508038099</v>
      </c>
    </row>
    <row r="331" spans="1:16" x14ac:dyDescent="0.3">
      <c r="A331" s="30" t="s">
        <v>1053</v>
      </c>
      <c r="B331" s="31" t="s">
        <v>1096</v>
      </c>
      <c r="C331" s="31" t="s">
        <v>1097</v>
      </c>
      <c r="D331" s="31" t="s">
        <v>1098</v>
      </c>
      <c r="E331" s="31">
        <v>105641</v>
      </c>
      <c r="F331" s="31">
        <v>108210</v>
      </c>
      <c r="G331" s="31">
        <v>2569</v>
      </c>
      <c r="H331" s="32">
        <v>2.3740874200000001E-2</v>
      </c>
      <c r="J331" s="51" t="s">
        <v>1055</v>
      </c>
      <c r="K331" s="51" t="s">
        <v>1053</v>
      </c>
      <c r="L331" s="51" t="s">
        <v>1054</v>
      </c>
      <c r="M331" s="51">
        <v>34.89</v>
      </c>
      <c r="N331" s="51">
        <v>16.050999999999998</v>
      </c>
      <c r="O331" s="51">
        <v>18.84</v>
      </c>
      <c r="P331" s="51">
        <v>0.539982803095443</v>
      </c>
    </row>
    <row r="332" spans="1:16" x14ac:dyDescent="0.3">
      <c r="A332" s="30" t="s">
        <v>1053</v>
      </c>
      <c r="B332" s="31" t="s">
        <v>1099</v>
      </c>
      <c r="C332" s="31" t="s">
        <v>1100</v>
      </c>
      <c r="D332" s="31" t="s">
        <v>1101</v>
      </c>
      <c r="E332" s="31">
        <v>76714</v>
      </c>
      <c r="F332" s="31">
        <v>78660</v>
      </c>
      <c r="G332" s="31">
        <v>1946</v>
      </c>
      <c r="H332" s="32">
        <v>2.4739384699999999E-2</v>
      </c>
      <c r="J332" s="51" t="s">
        <v>1058</v>
      </c>
      <c r="K332" s="51" t="s">
        <v>1053</v>
      </c>
      <c r="L332" s="51" t="s">
        <v>1057</v>
      </c>
      <c r="M332" s="51">
        <v>61.65</v>
      </c>
      <c r="N332" s="51">
        <v>30.309000000000001</v>
      </c>
      <c r="O332" s="51">
        <v>31.34</v>
      </c>
      <c r="P332" s="51">
        <v>0.508353609083536</v>
      </c>
    </row>
    <row r="333" spans="1:16" x14ac:dyDescent="0.3">
      <c r="A333" s="30" t="s">
        <v>1053</v>
      </c>
      <c r="B333" s="31" t="s">
        <v>1102</v>
      </c>
      <c r="C333" s="31" t="s">
        <v>1103</v>
      </c>
      <c r="D333" s="31" t="s">
        <v>1104</v>
      </c>
      <c r="E333" s="31">
        <v>31624</v>
      </c>
      <c r="F333" s="31">
        <v>32460</v>
      </c>
      <c r="G333" s="31">
        <v>836</v>
      </c>
      <c r="H333" s="32">
        <v>2.5754775099999998E-2</v>
      </c>
      <c r="J333" s="51" t="s">
        <v>1061</v>
      </c>
      <c r="K333" s="51" t="s">
        <v>1053</v>
      </c>
      <c r="L333" s="51" t="s">
        <v>1060</v>
      </c>
      <c r="M333" s="51">
        <v>56.82</v>
      </c>
      <c r="N333" s="51">
        <v>45.924999999999997</v>
      </c>
      <c r="O333" s="51">
        <v>10.9</v>
      </c>
      <c r="P333" s="51">
        <v>0.19183386131643801</v>
      </c>
    </row>
    <row r="334" spans="1:16" x14ac:dyDescent="0.3">
      <c r="A334" s="30" t="s">
        <v>1053</v>
      </c>
      <c r="B334" s="31" t="s">
        <v>1105</v>
      </c>
      <c r="C334" s="31" t="s">
        <v>1106</v>
      </c>
      <c r="D334" s="31" t="s">
        <v>1107</v>
      </c>
      <c r="E334" s="31">
        <v>40068</v>
      </c>
      <c r="F334" s="31">
        <v>41010</v>
      </c>
      <c r="G334" s="31">
        <v>942</v>
      </c>
      <c r="H334" s="32">
        <v>2.2970007300000001E-2</v>
      </c>
      <c r="J334" s="51" t="s">
        <v>1064</v>
      </c>
      <c r="K334" s="51" t="s">
        <v>1053</v>
      </c>
      <c r="L334" s="51" t="s">
        <v>1063</v>
      </c>
      <c r="M334" s="51">
        <v>44.46</v>
      </c>
      <c r="N334" s="51">
        <v>33.277000000000001</v>
      </c>
      <c r="O334" s="51">
        <v>11.18</v>
      </c>
      <c r="P334" s="51">
        <v>0.251461988304094</v>
      </c>
    </row>
    <row r="335" spans="1:16" x14ac:dyDescent="0.3">
      <c r="A335" s="30" t="s">
        <v>1053</v>
      </c>
      <c r="B335" s="31" t="s">
        <v>1108</v>
      </c>
      <c r="C335" s="31" t="s">
        <v>1109</v>
      </c>
      <c r="D335" s="31" t="s">
        <v>1110</v>
      </c>
      <c r="E335" s="31">
        <v>30532</v>
      </c>
      <c r="F335" s="31">
        <v>41280</v>
      </c>
      <c r="G335" s="31">
        <v>10748</v>
      </c>
      <c r="H335" s="32">
        <v>0.26036821710000002</v>
      </c>
      <c r="J335" s="51" t="s">
        <v>1067</v>
      </c>
      <c r="K335" s="51" t="s">
        <v>1053</v>
      </c>
      <c r="L335" s="51" t="s">
        <v>1066</v>
      </c>
      <c r="M335" s="51">
        <v>67.55</v>
      </c>
      <c r="N335" s="51">
        <v>54.701000000000001</v>
      </c>
      <c r="O335" s="51">
        <v>12.85</v>
      </c>
      <c r="P335" s="51">
        <v>0.19022945965951099</v>
      </c>
    </row>
    <row r="336" spans="1:16" x14ac:dyDescent="0.3">
      <c r="A336" s="30" t="s">
        <v>1053</v>
      </c>
      <c r="B336" s="31" t="s">
        <v>1111</v>
      </c>
      <c r="C336" s="31" t="s">
        <v>1112</v>
      </c>
      <c r="D336" s="31" t="s">
        <v>1113</v>
      </c>
      <c r="E336" s="31">
        <v>62651</v>
      </c>
      <c r="F336" s="31">
        <v>66080</v>
      </c>
      <c r="G336" s="31">
        <v>3429</v>
      </c>
      <c r="H336" s="32">
        <v>5.1891646499999999E-2</v>
      </c>
      <c r="J336" s="51" t="s">
        <v>1070</v>
      </c>
      <c r="K336" s="51" t="s">
        <v>1053</v>
      </c>
      <c r="L336" s="51" t="s">
        <v>1069</v>
      </c>
      <c r="M336" s="51">
        <v>59.87</v>
      </c>
      <c r="N336" s="51">
        <v>50.656999999999996</v>
      </c>
      <c r="O336" s="51">
        <v>9.2100000000000009</v>
      </c>
      <c r="P336" s="51">
        <v>0.15383330549523999</v>
      </c>
    </row>
    <row r="337" spans="1:16" x14ac:dyDescent="0.3">
      <c r="A337" s="30" t="s">
        <v>1053</v>
      </c>
      <c r="B337" s="31" t="s">
        <v>1114</v>
      </c>
      <c r="C337" s="31" t="s">
        <v>1115</v>
      </c>
      <c r="D337" s="31" t="s">
        <v>1116</v>
      </c>
      <c r="E337" s="31">
        <v>28377</v>
      </c>
      <c r="F337" s="31">
        <v>64270</v>
      </c>
      <c r="G337" s="31">
        <v>35893</v>
      </c>
      <c r="H337" s="32">
        <v>0.55847207099999996</v>
      </c>
      <c r="J337" s="51" t="s">
        <v>1073</v>
      </c>
      <c r="K337" s="51" t="s">
        <v>1053</v>
      </c>
      <c r="L337" s="51" t="s">
        <v>1072</v>
      </c>
      <c r="M337" s="51">
        <v>35.44</v>
      </c>
      <c r="N337" s="51">
        <v>8.7390000000000008</v>
      </c>
      <c r="O337" s="51">
        <v>26.7</v>
      </c>
      <c r="P337" s="51">
        <v>0.75338600451467297</v>
      </c>
    </row>
    <row r="338" spans="1:16" x14ac:dyDescent="0.3">
      <c r="A338" s="30" t="s">
        <v>1053</v>
      </c>
      <c r="B338" s="31" t="s">
        <v>1117</v>
      </c>
      <c r="C338" s="31" t="s">
        <v>1118</v>
      </c>
      <c r="D338" s="31" t="s">
        <v>1119</v>
      </c>
      <c r="E338" s="31">
        <v>26438</v>
      </c>
      <c r="F338" s="31">
        <v>27020</v>
      </c>
      <c r="G338" s="31">
        <v>582</v>
      </c>
      <c r="H338" s="32">
        <v>2.15396003E-2</v>
      </c>
      <c r="J338" s="51" t="s">
        <v>1076</v>
      </c>
      <c r="K338" s="51" t="s">
        <v>1053</v>
      </c>
      <c r="L338" s="51" t="s">
        <v>1075</v>
      </c>
      <c r="M338" s="51">
        <v>61.08</v>
      </c>
      <c r="N338" s="51">
        <v>34.722000000000001</v>
      </c>
      <c r="O338" s="51">
        <v>26.36</v>
      </c>
      <c r="P338" s="51">
        <v>0.43156516044531801</v>
      </c>
    </row>
    <row r="339" spans="1:16" x14ac:dyDescent="0.3">
      <c r="A339" s="30" t="s">
        <v>1120</v>
      </c>
      <c r="B339" s="31" t="s">
        <v>1121</v>
      </c>
      <c r="C339" s="31" t="s">
        <v>1122</v>
      </c>
      <c r="D339" s="31" t="s">
        <v>1123</v>
      </c>
      <c r="E339" s="31">
        <v>22656</v>
      </c>
      <c r="F339" s="31">
        <v>23358.570122000001</v>
      </c>
      <c r="G339" s="31">
        <v>702.57012219000001</v>
      </c>
      <c r="H339" s="32">
        <v>3.0077616800000002E-2</v>
      </c>
      <c r="J339" s="51" t="s">
        <v>1079</v>
      </c>
      <c r="K339" s="51" t="s">
        <v>1053</v>
      </c>
      <c r="L339" s="51" t="s">
        <v>1078</v>
      </c>
      <c r="M339" s="51">
        <v>86.31</v>
      </c>
      <c r="N339" s="51">
        <v>51.83</v>
      </c>
      <c r="O339" s="51">
        <v>34.479999999999997</v>
      </c>
      <c r="P339" s="51">
        <v>0.39949020970918803</v>
      </c>
    </row>
    <row r="340" spans="1:16" x14ac:dyDescent="0.3">
      <c r="A340" s="30" t="s">
        <v>1120</v>
      </c>
      <c r="B340" s="31" t="s">
        <v>1124</v>
      </c>
      <c r="C340" s="31" t="s">
        <v>1125</v>
      </c>
      <c r="D340" s="31" t="s">
        <v>1126</v>
      </c>
      <c r="E340" s="31">
        <v>44130</v>
      </c>
      <c r="F340" s="31">
        <v>69045.854135999994</v>
      </c>
      <c r="G340" s="31">
        <v>24915.854136000002</v>
      </c>
      <c r="H340" s="32">
        <v>0.36085952510000002</v>
      </c>
      <c r="J340" s="51" t="s">
        <v>1082</v>
      </c>
      <c r="K340" s="51" t="s">
        <v>1053</v>
      </c>
      <c r="L340" s="51" t="s">
        <v>1081</v>
      </c>
      <c r="M340" s="51">
        <v>111.64</v>
      </c>
      <c r="N340" s="51">
        <v>100.88200000000001</v>
      </c>
      <c r="O340" s="51">
        <v>10.76</v>
      </c>
      <c r="P340" s="51">
        <v>9.6381225367251896E-2</v>
      </c>
    </row>
    <row r="341" spans="1:16" x14ac:dyDescent="0.3">
      <c r="A341" s="30" t="s">
        <v>1120</v>
      </c>
      <c r="B341" s="31" t="s">
        <v>1127</v>
      </c>
      <c r="C341" s="31" t="s">
        <v>1128</v>
      </c>
      <c r="D341" s="31" t="s">
        <v>1129</v>
      </c>
      <c r="E341" s="31">
        <v>53945</v>
      </c>
      <c r="F341" s="31">
        <v>54718.306169000003</v>
      </c>
      <c r="G341" s="31">
        <v>773.30616949</v>
      </c>
      <c r="H341" s="32">
        <v>1.41324947E-2</v>
      </c>
      <c r="J341" s="51" t="s">
        <v>1085</v>
      </c>
      <c r="K341" s="51" t="s">
        <v>1053</v>
      </c>
      <c r="L341" s="51" t="s">
        <v>1084</v>
      </c>
      <c r="M341" s="51">
        <v>65.62</v>
      </c>
      <c r="N341" s="51">
        <v>60.744999999999997</v>
      </c>
      <c r="O341" s="51">
        <v>4.88</v>
      </c>
      <c r="P341" s="51">
        <v>7.4367570862541907E-2</v>
      </c>
    </row>
    <row r="342" spans="1:16" x14ac:dyDescent="0.3">
      <c r="A342" s="30" t="s">
        <v>1120</v>
      </c>
      <c r="B342" s="31" t="s">
        <v>1130</v>
      </c>
      <c r="C342" s="31" t="s">
        <v>1131</v>
      </c>
      <c r="D342" s="31" t="s">
        <v>1132</v>
      </c>
      <c r="E342" s="31">
        <v>39732</v>
      </c>
      <c r="F342" s="31">
        <v>44631.867724000003</v>
      </c>
      <c r="G342" s="31">
        <v>4899.8677243000002</v>
      </c>
      <c r="H342" s="32">
        <v>0.1097840618</v>
      </c>
      <c r="J342" s="51" t="s">
        <v>1088</v>
      </c>
      <c r="K342" s="51" t="s">
        <v>1053</v>
      </c>
      <c r="L342" s="51" t="s">
        <v>1087</v>
      </c>
      <c r="M342" s="51">
        <v>63.15</v>
      </c>
      <c r="N342" s="51">
        <v>61.244999999999997</v>
      </c>
      <c r="O342" s="51">
        <v>1.91</v>
      </c>
      <c r="P342" s="51">
        <v>3.0245447347585101E-2</v>
      </c>
    </row>
    <row r="343" spans="1:16" x14ac:dyDescent="0.3">
      <c r="A343" s="30" t="s">
        <v>1120</v>
      </c>
      <c r="B343" s="31" t="s">
        <v>1133</v>
      </c>
      <c r="C343" s="31" t="s">
        <v>1134</v>
      </c>
      <c r="D343" s="31" t="s">
        <v>1135</v>
      </c>
      <c r="E343" s="31">
        <v>35298</v>
      </c>
      <c r="F343" s="31">
        <v>38581</v>
      </c>
      <c r="G343" s="31">
        <v>3283</v>
      </c>
      <c r="H343" s="32">
        <v>8.5093698999999995E-2</v>
      </c>
      <c r="J343" s="51" t="s">
        <v>1091</v>
      </c>
      <c r="K343" s="51" t="s">
        <v>1053</v>
      </c>
      <c r="L343" s="51" t="s">
        <v>1090</v>
      </c>
      <c r="M343" s="51">
        <v>56.75</v>
      </c>
      <c r="N343" s="51">
        <v>51.484999999999999</v>
      </c>
      <c r="O343" s="51">
        <v>5.27</v>
      </c>
      <c r="P343" s="51">
        <v>9.2863436123348006E-2</v>
      </c>
    </row>
    <row r="344" spans="1:16" x14ac:dyDescent="0.3">
      <c r="A344" s="30" t="s">
        <v>1120</v>
      </c>
      <c r="B344" s="31" t="s">
        <v>1136</v>
      </c>
      <c r="C344" s="31" t="s">
        <v>1137</v>
      </c>
      <c r="D344" s="31" t="s">
        <v>1138</v>
      </c>
      <c r="E344" s="31">
        <v>1684</v>
      </c>
      <c r="F344" s="31">
        <v>12947.539756</v>
      </c>
      <c r="G344" s="31">
        <v>11263.539756</v>
      </c>
      <c r="H344" s="32">
        <v>0.86993668049999995</v>
      </c>
      <c r="J344" s="51" t="s">
        <v>1094</v>
      </c>
      <c r="K344" s="51" t="s">
        <v>1053</v>
      </c>
      <c r="L344" s="51" t="s">
        <v>1093</v>
      </c>
      <c r="M344" s="51">
        <v>152.33000000000001</v>
      </c>
      <c r="N344" s="51">
        <v>136.66800000000001</v>
      </c>
      <c r="O344" s="51">
        <v>15.66</v>
      </c>
      <c r="P344" s="51">
        <v>0.102803124794853</v>
      </c>
    </row>
    <row r="345" spans="1:16" x14ac:dyDescent="0.3">
      <c r="A345" s="30" t="s">
        <v>1120</v>
      </c>
      <c r="B345" s="31" t="s">
        <v>1139</v>
      </c>
      <c r="C345" s="31" t="s">
        <v>1140</v>
      </c>
      <c r="D345" s="31" t="s">
        <v>1141</v>
      </c>
      <c r="E345" s="31">
        <v>66426</v>
      </c>
      <c r="F345" s="31">
        <v>71062.195244000002</v>
      </c>
      <c r="G345" s="31">
        <v>4636.1952443</v>
      </c>
      <c r="H345" s="32">
        <v>6.5241373800000002E-2</v>
      </c>
      <c r="J345" s="51" t="s">
        <v>1097</v>
      </c>
      <c r="K345" s="51" t="s">
        <v>1053</v>
      </c>
      <c r="L345" s="51" t="s">
        <v>1096</v>
      </c>
      <c r="M345" s="51">
        <v>108.21</v>
      </c>
      <c r="N345" s="51">
        <v>105.40900000000001</v>
      </c>
      <c r="O345" s="51">
        <v>2.8</v>
      </c>
      <c r="P345" s="51">
        <v>2.5875612235468099E-2</v>
      </c>
    </row>
    <row r="346" spans="1:16" x14ac:dyDescent="0.3">
      <c r="A346" s="30" t="s">
        <v>1120</v>
      </c>
      <c r="B346" s="31" t="s">
        <v>1142</v>
      </c>
      <c r="C346" s="31" t="s">
        <v>1143</v>
      </c>
      <c r="D346" s="31" t="s">
        <v>1144</v>
      </c>
      <c r="E346" s="31">
        <v>42570</v>
      </c>
      <c r="F346" s="31">
        <v>107534.63369</v>
      </c>
      <c r="G346" s="31">
        <v>64964.633688000002</v>
      </c>
      <c r="H346" s="32">
        <v>0.6041275398</v>
      </c>
      <c r="J346" s="51" t="s">
        <v>1100</v>
      </c>
      <c r="K346" s="51" t="s">
        <v>1053</v>
      </c>
      <c r="L346" s="51" t="s">
        <v>1099</v>
      </c>
      <c r="M346" s="51">
        <v>78.66</v>
      </c>
      <c r="N346" s="51">
        <v>76.566999999999993</v>
      </c>
      <c r="O346" s="51">
        <v>2.09</v>
      </c>
      <c r="P346" s="51">
        <v>2.6570048309178699E-2</v>
      </c>
    </row>
    <row r="347" spans="1:16" x14ac:dyDescent="0.3">
      <c r="A347" s="30" t="s">
        <v>1120</v>
      </c>
      <c r="B347" s="31" t="s">
        <v>1145</v>
      </c>
      <c r="C347" s="31" t="s">
        <v>1146</v>
      </c>
      <c r="D347" s="31" t="s">
        <v>1147</v>
      </c>
      <c r="E347" s="31">
        <v>33999</v>
      </c>
      <c r="F347" s="31">
        <v>37490.203331999997</v>
      </c>
      <c r="G347" s="31">
        <v>3491.2033322000002</v>
      </c>
      <c r="H347" s="32">
        <v>9.3123083400000001E-2</v>
      </c>
      <c r="J347" s="51" t="s">
        <v>1103</v>
      </c>
      <c r="K347" s="51" t="s">
        <v>1053</v>
      </c>
      <c r="L347" s="51" t="s">
        <v>1102</v>
      </c>
      <c r="M347" s="51">
        <v>32.46</v>
      </c>
      <c r="N347" s="51">
        <v>31.542999999999999</v>
      </c>
      <c r="O347" s="51">
        <v>0.92</v>
      </c>
      <c r="P347" s="51">
        <v>2.83425754775108E-2</v>
      </c>
    </row>
    <row r="348" spans="1:16" x14ac:dyDescent="0.3">
      <c r="A348" s="30" t="s">
        <v>1120</v>
      </c>
      <c r="B348" s="31" t="s">
        <v>1148</v>
      </c>
      <c r="C348" s="31" t="s">
        <v>1149</v>
      </c>
      <c r="D348" s="31" t="s">
        <v>1150</v>
      </c>
      <c r="E348" s="31">
        <v>36479</v>
      </c>
      <c r="F348" s="31">
        <v>37715.258192000001</v>
      </c>
      <c r="G348" s="31">
        <v>1236.2581921000001</v>
      </c>
      <c r="H348" s="32">
        <v>3.2778728100000001E-2</v>
      </c>
      <c r="J348" s="51" t="s">
        <v>1106</v>
      </c>
      <c r="K348" s="51" t="s">
        <v>1053</v>
      </c>
      <c r="L348" s="51" t="s">
        <v>1105</v>
      </c>
      <c r="M348" s="51">
        <v>41.01</v>
      </c>
      <c r="N348" s="51">
        <v>39.981000000000002</v>
      </c>
      <c r="O348" s="51">
        <v>1.03</v>
      </c>
      <c r="P348" s="51">
        <v>2.5115825408437001E-2</v>
      </c>
    </row>
    <row r="349" spans="1:16" x14ac:dyDescent="0.3">
      <c r="A349" s="30" t="s">
        <v>1120</v>
      </c>
      <c r="B349" s="31" t="s">
        <v>1151</v>
      </c>
      <c r="C349" s="31" t="s">
        <v>1152</v>
      </c>
      <c r="D349" s="31" t="s">
        <v>1153</v>
      </c>
      <c r="E349" s="31">
        <v>30495</v>
      </c>
      <c r="F349" s="31">
        <v>41961</v>
      </c>
      <c r="G349" s="31">
        <v>11466</v>
      </c>
      <c r="H349" s="32">
        <v>0.27325373559999999</v>
      </c>
      <c r="J349" s="51" t="s">
        <v>1109</v>
      </c>
      <c r="K349" s="51" t="s">
        <v>1053</v>
      </c>
      <c r="L349" s="51" t="s">
        <v>1108</v>
      </c>
      <c r="M349" s="51">
        <v>41.28</v>
      </c>
      <c r="N349" s="51">
        <v>30.462</v>
      </c>
      <c r="O349" s="51">
        <v>10.82</v>
      </c>
      <c r="P349" s="51">
        <v>0.26211240310077499</v>
      </c>
    </row>
    <row r="350" spans="1:16" x14ac:dyDescent="0.3">
      <c r="A350" s="30" t="s">
        <v>1120</v>
      </c>
      <c r="B350" s="31" t="s">
        <v>1154</v>
      </c>
      <c r="C350" s="31" t="s">
        <v>1155</v>
      </c>
      <c r="D350" s="31" t="s">
        <v>1156</v>
      </c>
      <c r="E350" s="31">
        <v>58954</v>
      </c>
      <c r="F350" s="31">
        <v>63357.191535999998</v>
      </c>
      <c r="G350" s="31">
        <v>4403.1915361000001</v>
      </c>
      <c r="H350" s="32">
        <v>6.9497896399999995E-2</v>
      </c>
      <c r="J350" s="51" t="s">
        <v>1112</v>
      </c>
      <c r="K350" s="51" t="s">
        <v>1053</v>
      </c>
      <c r="L350" s="51" t="s">
        <v>1111</v>
      </c>
      <c r="M350" s="51">
        <v>66.08</v>
      </c>
      <c r="N350" s="51">
        <v>62.529000000000003</v>
      </c>
      <c r="O350" s="51">
        <v>3.55</v>
      </c>
      <c r="P350" s="51">
        <v>5.3722760290556899E-2</v>
      </c>
    </row>
    <row r="351" spans="1:16" x14ac:dyDescent="0.3">
      <c r="A351" s="30" t="s">
        <v>1120</v>
      </c>
      <c r="B351" s="31" t="s">
        <v>1157</v>
      </c>
      <c r="C351" s="31" t="s">
        <v>1158</v>
      </c>
      <c r="D351" s="31" t="s">
        <v>1159</v>
      </c>
      <c r="E351" s="31">
        <v>0</v>
      </c>
      <c r="F351" s="31">
        <v>10248.240457</v>
      </c>
      <c r="G351" s="31">
        <v>10248.240457</v>
      </c>
      <c r="H351" s="32">
        <v>1</v>
      </c>
      <c r="J351" s="51" t="s">
        <v>1115</v>
      </c>
      <c r="K351" s="51" t="s">
        <v>1053</v>
      </c>
      <c r="L351" s="51" t="s">
        <v>1114</v>
      </c>
      <c r="M351" s="51">
        <v>64.27</v>
      </c>
      <c r="N351" s="51">
        <v>28.262</v>
      </c>
      <c r="O351" s="51">
        <v>36.01</v>
      </c>
      <c r="P351" s="51">
        <v>0.56029251594834295</v>
      </c>
    </row>
    <row r="352" spans="1:16" x14ac:dyDescent="0.3">
      <c r="A352" s="30" t="s">
        <v>1120</v>
      </c>
      <c r="B352" s="31" t="s">
        <v>1160</v>
      </c>
      <c r="C352" s="31" t="s">
        <v>1161</v>
      </c>
      <c r="D352" s="31" t="s">
        <v>1162</v>
      </c>
      <c r="E352" s="31">
        <v>36970</v>
      </c>
      <c r="F352" s="31">
        <v>53685.741872999999</v>
      </c>
      <c r="G352" s="31">
        <v>16715.741872999999</v>
      </c>
      <c r="H352" s="32">
        <v>0.31136278070000001</v>
      </c>
      <c r="J352" s="51" t="s">
        <v>1118</v>
      </c>
      <c r="K352" s="51" t="s">
        <v>1053</v>
      </c>
      <c r="L352" s="51" t="s">
        <v>1117</v>
      </c>
      <c r="M352" s="51">
        <v>27.02</v>
      </c>
      <c r="N352" s="51">
        <v>26.379000000000001</v>
      </c>
      <c r="O352" s="51">
        <v>0.64</v>
      </c>
      <c r="P352" s="51">
        <v>2.36861584011843E-2</v>
      </c>
    </row>
    <row r="353" spans="1:16" x14ac:dyDescent="0.3">
      <c r="A353" s="30" t="s">
        <v>1120</v>
      </c>
      <c r="B353" s="31" t="s">
        <v>1163</v>
      </c>
      <c r="C353" s="31" t="s">
        <v>1164</v>
      </c>
      <c r="D353" s="31" t="s">
        <v>1165</v>
      </c>
      <c r="E353" s="31">
        <v>0</v>
      </c>
      <c r="F353" s="31">
        <v>10281.822377</v>
      </c>
      <c r="G353" s="31">
        <v>10281.822377</v>
      </c>
      <c r="H353" s="32">
        <v>1</v>
      </c>
      <c r="J353" s="51" t="s">
        <v>1122</v>
      </c>
      <c r="K353" s="51" t="s">
        <v>1120</v>
      </c>
      <c r="L353" s="51" t="s">
        <v>1121</v>
      </c>
      <c r="M353" s="51">
        <v>24.221</v>
      </c>
      <c r="N353" s="51">
        <v>22.61</v>
      </c>
      <c r="O353" s="51">
        <v>1.61</v>
      </c>
      <c r="P353" s="51">
        <v>6.6471243961851306E-2</v>
      </c>
    </row>
    <row r="354" spans="1:16" x14ac:dyDescent="0.3">
      <c r="A354" s="30" t="s">
        <v>1120</v>
      </c>
      <c r="B354" s="31" t="s">
        <v>1166</v>
      </c>
      <c r="C354" s="31" t="s">
        <v>1167</v>
      </c>
      <c r="D354" s="31" t="s">
        <v>1168</v>
      </c>
      <c r="E354" s="31">
        <v>46658</v>
      </c>
      <c r="F354" s="31">
        <v>51867.271542000002</v>
      </c>
      <c r="G354" s="31">
        <v>5209.2715424999997</v>
      </c>
      <c r="H354" s="32">
        <v>0.1004346554</v>
      </c>
      <c r="J354" s="51" t="s">
        <v>1125</v>
      </c>
      <c r="K354" s="51" t="s">
        <v>1120</v>
      </c>
      <c r="L354" s="51" t="s">
        <v>1124</v>
      </c>
      <c r="M354" s="51">
        <v>74.453000000000003</v>
      </c>
      <c r="N354" s="51">
        <v>44.026000000000003</v>
      </c>
      <c r="O354" s="51">
        <v>30.43</v>
      </c>
      <c r="P354" s="51">
        <v>0.408714222395337</v>
      </c>
    </row>
    <row r="355" spans="1:16" x14ac:dyDescent="0.3">
      <c r="A355" s="30" t="s">
        <v>1120</v>
      </c>
      <c r="B355" s="31" t="s">
        <v>1169</v>
      </c>
      <c r="C355" s="31" t="s">
        <v>1170</v>
      </c>
      <c r="D355" s="31" t="s">
        <v>1171</v>
      </c>
      <c r="E355" s="31">
        <v>125137</v>
      </c>
      <c r="F355" s="31">
        <v>143885.24655000001</v>
      </c>
      <c r="G355" s="31">
        <v>18748.246545000002</v>
      </c>
      <c r="H355" s="32">
        <v>0.13029999249999999</v>
      </c>
      <c r="J355" s="51" t="s">
        <v>1128</v>
      </c>
      <c r="K355" s="51" t="s">
        <v>1120</v>
      </c>
      <c r="L355" s="51" t="s">
        <v>1127</v>
      </c>
      <c r="M355" s="51">
        <v>57.872999999999998</v>
      </c>
      <c r="N355" s="51">
        <v>53.789000000000001</v>
      </c>
      <c r="O355" s="51">
        <v>4.08</v>
      </c>
      <c r="P355" s="51">
        <v>7.0499196516510307E-2</v>
      </c>
    </row>
    <row r="356" spans="1:16" x14ac:dyDescent="0.3">
      <c r="A356" s="30" t="s">
        <v>1120</v>
      </c>
      <c r="B356" s="31" t="s">
        <v>1172</v>
      </c>
      <c r="C356" s="31" t="s">
        <v>1173</v>
      </c>
      <c r="D356" s="31" t="s">
        <v>1174</v>
      </c>
      <c r="E356" s="31">
        <v>32182</v>
      </c>
      <c r="F356" s="31">
        <v>38882.669522999997</v>
      </c>
      <c r="G356" s="31">
        <v>6700.6695229999996</v>
      </c>
      <c r="H356" s="32">
        <v>0.17233049080000001</v>
      </c>
      <c r="J356" s="51" t="s">
        <v>1131</v>
      </c>
      <c r="K356" s="51" t="s">
        <v>1120</v>
      </c>
      <c r="L356" s="51" t="s">
        <v>1130</v>
      </c>
      <c r="M356" s="51">
        <v>46.671999999999997</v>
      </c>
      <c r="N356" s="51">
        <v>39.667000000000002</v>
      </c>
      <c r="O356" s="51">
        <v>7.01</v>
      </c>
      <c r="P356" s="51">
        <v>0.15019712032910501</v>
      </c>
    </row>
    <row r="357" spans="1:16" x14ac:dyDescent="0.3">
      <c r="A357" s="30" t="s">
        <v>1120</v>
      </c>
      <c r="B357" s="31" t="s">
        <v>1175</v>
      </c>
      <c r="C357" s="31" t="s">
        <v>1176</v>
      </c>
      <c r="D357" s="31" t="s">
        <v>1177</v>
      </c>
      <c r="E357" s="31">
        <v>98846</v>
      </c>
      <c r="F357" s="31">
        <v>106739.68242</v>
      </c>
      <c r="G357" s="31">
        <v>7893.6824176</v>
      </c>
      <c r="H357" s="32">
        <v>7.39526504E-2</v>
      </c>
      <c r="J357" s="51" t="s">
        <v>1134</v>
      </c>
      <c r="K357" s="51" t="s">
        <v>1120</v>
      </c>
      <c r="L357" s="51" t="s">
        <v>1133</v>
      </c>
      <c r="M357" s="51">
        <v>38.389000000000003</v>
      </c>
      <c r="N357" s="51">
        <v>35.268000000000001</v>
      </c>
      <c r="O357" s="51">
        <v>3.12</v>
      </c>
      <c r="P357" s="51">
        <v>8.1273281408736894E-2</v>
      </c>
    </row>
    <row r="358" spans="1:16" x14ac:dyDescent="0.3">
      <c r="A358" s="30" t="s">
        <v>1120</v>
      </c>
      <c r="B358" s="31" t="s">
        <v>1178</v>
      </c>
      <c r="C358" s="31" t="s">
        <v>1179</v>
      </c>
      <c r="D358" s="31" t="s">
        <v>1180</v>
      </c>
      <c r="E358" s="31">
        <v>65462</v>
      </c>
      <c r="F358" s="31">
        <v>110286.30241</v>
      </c>
      <c r="G358" s="31">
        <v>44824.302408000003</v>
      </c>
      <c r="H358" s="32">
        <v>0.40643580779999999</v>
      </c>
      <c r="J358" s="51" t="s">
        <v>1137</v>
      </c>
      <c r="K358" s="51" t="s">
        <v>1120</v>
      </c>
      <c r="L358" s="51" t="s">
        <v>1136</v>
      </c>
      <c r="M358" s="51">
        <v>14.599</v>
      </c>
      <c r="N358" s="51">
        <v>1.6819999999999999</v>
      </c>
      <c r="O358" s="51">
        <v>12.92</v>
      </c>
      <c r="P358" s="51">
        <v>0.88499212274813299</v>
      </c>
    </row>
    <row r="359" spans="1:16" x14ac:dyDescent="0.3">
      <c r="A359" s="30" t="s">
        <v>1120</v>
      </c>
      <c r="B359" s="31" t="s">
        <v>1181</v>
      </c>
      <c r="C359" s="31" t="s">
        <v>1182</v>
      </c>
      <c r="D359" s="31" t="s">
        <v>1183</v>
      </c>
      <c r="E359" s="31">
        <v>20762</v>
      </c>
      <c r="F359" s="31">
        <v>40962.962812999998</v>
      </c>
      <c r="G359" s="31">
        <v>20200.962812999998</v>
      </c>
      <c r="H359" s="32">
        <v>0.4931518969</v>
      </c>
      <c r="J359" s="51" t="s">
        <v>1140</v>
      </c>
      <c r="K359" s="51" t="s">
        <v>1120</v>
      </c>
      <c r="L359" s="51" t="s">
        <v>1139</v>
      </c>
      <c r="M359" s="51">
        <v>73.766999999999996</v>
      </c>
      <c r="N359" s="51">
        <v>66.296000000000006</v>
      </c>
      <c r="O359" s="51">
        <v>7.47</v>
      </c>
      <c r="P359" s="51">
        <v>0.10126479320021101</v>
      </c>
    </row>
    <row r="360" spans="1:16" x14ac:dyDescent="0.3">
      <c r="A360" s="30" t="s">
        <v>1120</v>
      </c>
      <c r="B360" s="31" t="s">
        <v>1184</v>
      </c>
      <c r="C360" s="31" t="s">
        <v>1185</v>
      </c>
      <c r="D360" s="31" t="s">
        <v>1186</v>
      </c>
      <c r="E360" s="31">
        <v>216315</v>
      </c>
      <c r="F360" s="31">
        <v>230524.04449</v>
      </c>
      <c r="G360" s="31">
        <v>14209.044494</v>
      </c>
      <c r="H360" s="32">
        <v>6.1638014900000003E-2</v>
      </c>
      <c r="J360" s="51" t="s">
        <v>1143</v>
      </c>
      <c r="K360" s="51" t="s">
        <v>1120</v>
      </c>
      <c r="L360" s="51" t="s">
        <v>1142</v>
      </c>
      <c r="M360" s="51">
        <v>116.453</v>
      </c>
      <c r="N360" s="51">
        <v>42.494999999999997</v>
      </c>
      <c r="O360" s="51">
        <v>73.959999999999994</v>
      </c>
      <c r="P360" s="51">
        <v>0.63510600843258702</v>
      </c>
    </row>
    <row r="361" spans="1:16" x14ac:dyDescent="0.3">
      <c r="A361" s="30" t="s">
        <v>1120</v>
      </c>
      <c r="B361" s="31" t="s">
        <v>1187</v>
      </c>
      <c r="C361" s="31" t="s">
        <v>1188</v>
      </c>
      <c r="D361" s="31" t="s">
        <v>1189</v>
      </c>
      <c r="E361" s="31">
        <v>79374</v>
      </c>
      <c r="F361" s="31">
        <v>83561.620131000003</v>
      </c>
      <c r="G361" s="31">
        <v>4187.6201311000004</v>
      </c>
      <c r="H361" s="32">
        <v>5.0114156799999997E-2</v>
      </c>
      <c r="J361" s="51" t="s">
        <v>1146</v>
      </c>
      <c r="K361" s="51" t="s">
        <v>1120</v>
      </c>
      <c r="L361" s="51" t="s">
        <v>1145</v>
      </c>
      <c r="M361" s="51">
        <v>38.835000000000001</v>
      </c>
      <c r="N361" s="51">
        <v>33.920999999999999</v>
      </c>
      <c r="O361" s="51">
        <v>4.91</v>
      </c>
      <c r="P361" s="51">
        <v>0.12643234195957301</v>
      </c>
    </row>
    <row r="362" spans="1:16" x14ac:dyDescent="0.3">
      <c r="A362" s="30" t="s">
        <v>1120</v>
      </c>
      <c r="B362" s="31" t="s">
        <v>1190</v>
      </c>
      <c r="C362" s="31" t="s">
        <v>1191</v>
      </c>
      <c r="D362" s="31" t="s">
        <v>1192</v>
      </c>
      <c r="E362" s="31">
        <v>41241</v>
      </c>
      <c r="F362" s="31">
        <v>42653.409797</v>
      </c>
      <c r="G362" s="31">
        <v>1412.4097967</v>
      </c>
      <c r="H362" s="32">
        <v>3.3113643300000002E-2</v>
      </c>
      <c r="J362" s="51" t="s">
        <v>1149</v>
      </c>
      <c r="K362" s="51" t="s">
        <v>1120</v>
      </c>
      <c r="L362" s="51" t="s">
        <v>1148</v>
      </c>
      <c r="M362" s="51">
        <v>39.296999999999997</v>
      </c>
      <c r="N362" s="51">
        <v>36.417999999999999</v>
      </c>
      <c r="O362" s="51">
        <v>2.88</v>
      </c>
      <c r="P362" s="51">
        <v>7.3288037254752303E-2</v>
      </c>
    </row>
    <row r="363" spans="1:16" x14ac:dyDescent="0.3">
      <c r="A363" s="30" t="s">
        <v>1120</v>
      </c>
      <c r="B363" s="31" t="s">
        <v>1193</v>
      </c>
      <c r="C363" s="31" t="s">
        <v>1194</v>
      </c>
      <c r="D363" s="31" t="s">
        <v>1195</v>
      </c>
      <c r="E363" s="31">
        <v>74041</v>
      </c>
      <c r="F363" s="31">
        <v>76443.467069999999</v>
      </c>
      <c r="G363" s="31">
        <v>2402.4670703000002</v>
      </c>
      <c r="H363" s="32">
        <v>3.1428023399999998E-2</v>
      </c>
      <c r="J363" s="51" t="s">
        <v>1152</v>
      </c>
      <c r="K363" s="51" t="s">
        <v>1120</v>
      </c>
      <c r="L363" s="51" t="s">
        <v>1151</v>
      </c>
      <c r="M363" s="51">
        <v>44.454000000000001</v>
      </c>
      <c r="N363" s="51">
        <v>30.434000000000001</v>
      </c>
      <c r="O363" s="51">
        <v>14.02</v>
      </c>
      <c r="P363" s="51">
        <v>0.31538219282854202</v>
      </c>
    </row>
    <row r="364" spans="1:16" x14ac:dyDescent="0.3">
      <c r="A364" s="30" t="s">
        <v>1120</v>
      </c>
      <c r="B364" s="31" t="s">
        <v>1196</v>
      </c>
      <c r="C364" s="31" t="s">
        <v>1197</v>
      </c>
      <c r="D364" s="31" t="s">
        <v>1198</v>
      </c>
      <c r="E364" s="31">
        <v>39655</v>
      </c>
      <c r="F364" s="31">
        <v>53313.893257000003</v>
      </c>
      <c r="G364" s="31">
        <v>13658.893257</v>
      </c>
      <c r="H364" s="32">
        <v>0.25619763299999998</v>
      </c>
      <c r="J364" s="51" t="s">
        <v>1155</v>
      </c>
      <c r="K364" s="51" t="s">
        <v>1120</v>
      </c>
      <c r="L364" s="51" t="s">
        <v>1154</v>
      </c>
      <c r="M364" s="51">
        <v>67.8</v>
      </c>
      <c r="N364" s="51">
        <v>58.796999999999997</v>
      </c>
      <c r="O364" s="51">
        <v>9</v>
      </c>
      <c r="P364" s="51">
        <v>0.132743362831858</v>
      </c>
    </row>
    <row r="365" spans="1:16" x14ac:dyDescent="0.3">
      <c r="A365" s="30" t="s">
        <v>1120</v>
      </c>
      <c r="B365" s="31" t="s">
        <v>1199</v>
      </c>
      <c r="C365" s="31" t="s">
        <v>1200</v>
      </c>
      <c r="D365" s="31" t="s">
        <v>1201</v>
      </c>
      <c r="E365" s="31">
        <v>59413</v>
      </c>
      <c r="F365" s="31">
        <v>69635</v>
      </c>
      <c r="G365" s="31">
        <v>10222</v>
      </c>
      <c r="H365" s="32">
        <v>0.14679399730000001</v>
      </c>
      <c r="J365" s="51" t="s">
        <v>1158</v>
      </c>
      <c r="K365" s="51" t="s">
        <v>1120</v>
      </c>
      <c r="L365" s="51" t="s">
        <v>1157</v>
      </c>
      <c r="M365" s="51">
        <v>11.063000000000001</v>
      </c>
      <c r="N365" s="51">
        <v>0</v>
      </c>
      <c r="O365" s="51">
        <v>11.063000000000001</v>
      </c>
      <c r="P365" s="51">
        <v>1</v>
      </c>
    </row>
    <row r="366" spans="1:16" x14ac:dyDescent="0.3">
      <c r="A366" s="30" t="s">
        <v>1120</v>
      </c>
      <c r="B366" s="31" t="s">
        <v>1202</v>
      </c>
      <c r="C366" s="31" t="s">
        <v>1203</v>
      </c>
      <c r="D366" s="31" t="s">
        <v>1204</v>
      </c>
      <c r="E366" s="31">
        <v>43636</v>
      </c>
      <c r="F366" s="31">
        <v>45350</v>
      </c>
      <c r="G366" s="31">
        <v>1714</v>
      </c>
      <c r="H366" s="32">
        <v>3.7794928300000002E-2</v>
      </c>
      <c r="J366" s="51" t="s">
        <v>1161</v>
      </c>
      <c r="K366" s="51" t="s">
        <v>1120</v>
      </c>
      <c r="L366" s="51" t="s">
        <v>1160</v>
      </c>
      <c r="M366" s="51">
        <v>57.94</v>
      </c>
      <c r="N366" s="51">
        <v>36.82</v>
      </c>
      <c r="O366" s="51">
        <v>21.12</v>
      </c>
      <c r="P366" s="51">
        <v>0.36451501553331001</v>
      </c>
    </row>
    <row r="367" spans="1:16" x14ac:dyDescent="0.3">
      <c r="A367" s="30" t="s">
        <v>1120</v>
      </c>
      <c r="B367" s="31" t="s">
        <v>1205</v>
      </c>
      <c r="C367" s="31" t="s">
        <v>1206</v>
      </c>
      <c r="D367" s="31" t="s">
        <v>1207</v>
      </c>
      <c r="E367" s="31">
        <v>162303</v>
      </c>
      <c r="F367" s="31">
        <v>165501.4259</v>
      </c>
      <c r="G367" s="31">
        <v>3198.4259037000002</v>
      </c>
      <c r="H367" s="32">
        <v>1.93256698E-2</v>
      </c>
      <c r="J367" s="51" t="s">
        <v>1164</v>
      </c>
      <c r="K367" s="51" t="s">
        <v>1120</v>
      </c>
      <c r="L367" s="51" t="s">
        <v>1163</v>
      </c>
      <c r="M367" s="51">
        <v>11.109</v>
      </c>
      <c r="N367" s="51">
        <v>0</v>
      </c>
      <c r="O367" s="51">
        <v>11.109</v>
      </c>
      <c r="P367" s="51">
        <v>1</v>
      </c>
    </row>
    <row r="368" spans="1:16" x14ac:dyDescent="0.3">
      <c r="A368" s="30" t="s">
        <v>1120</v>
      </c>
      <c r="B368" s="31" t="s">
        <v>1208</v>
      </c>
      <c r="C368" s="31" t="s">
        <v>1209</v>
      </c>
      <c r="D368" s="31" t="s">
        <v>1210</v>
      </c>
      <c r="E368" s="31">
        <v>45866</v>
      </c>
      <c r="F368" s="31">
        <v>67086.766302000004</v>
      </c>
      <c r="G368" s="31">
        <v>21220.766302</v>
      </c>
      <c r="H368" s="32">
        <v>0.31631821700000001</v>
      </c>
      <c r="J368" s="51" t="s">
        <v>1167</v>
      </c>
      <c r="K368" s="51" t="s">
        <v>1120</v>
      </c>
      <c r="L368" s="51" t="s">
        <v>1166</v>
      </c>
      <c r="M368" s="51">
        <v>54.942</v>
      </c>
      <c r="N368" s="51">
        <v>46.546999999999997</v>
      </c>
      <c r="O368" s="51">
        <v>8.4</v>
      </c>
      <c r="P368" s="51">
        <v>0.152888500600633</v>
      </c>
    </row>
    <row r="369" spans="1:16" x14ac:dyDescent="0.3">
      <c r="A369" s="30" t="s">
        <v>1120</v>
      </c>
      <c r="B369" s="31" t="s">
        <v>1211</v>
      </c>
      <c r="C369" s="31" t="s">
        <v>1212</v>
      </c>
      <c r="D369" s="31" t="s">
        <v>1213</v>
      </c>
      <c r="E369" s="31">
        <v>253997</v>
      </c>
      <c r="F369" s="31">
        <v>288439.79116000002</v>
      </c>
      <c r="G369" s="31">
        <v>34442.791163000002</v>
      </c>
      <c r="H369" s="32">
        <v>0.11941067850000001</v>
      </c>
      <c r="J369" s="51" t="s">
        <v>1170</v>
      </c>
      <c r="K369" s="51" t="s">
        <v>1120</v>
      </c>
      <c r="L369" s="51" t="s">
        <v>1169</v>
      </c>
      <c r="M369" s="51">
        <v>148.77099999999999</v>
      </c>
      <c r="N369" s="51">
        <v>124.901</v>
      </c>
      <c r="O369" s="51">
        <v>23.87</v>
      </c>
      <c r="P369" s="51">
        <v>0.160447936761869</v>
      </c>
    </row>
    <row r="370" spans="1:16" x14ac:dyDescent="0.3">
      <c r="A370" s="30" t="s">
        <v>1120</v>
      </c>
      <c r="B370" s="31" t="s">
        <v>1214</v>
      </c>
      <c r="C370" s="31" t="s">
        <v>1215</v>
      </c>
      <c r="D370" s="31" t="s">
        <v>1216</v>
      </c>
      <c r="E370" s="31">
        <v>142386</v>
      </c>
      <c r="F370" s="31">
        <v>150053.86843999999</v>
      </c>
      <c r="G370" s="31">
        <v>7667.8684350000003</v>
      </c>
      <c r="H370" s="32">
        <v>5.1100771400000002E-2</v>
      </c>
      <c r="J370" s="51" t="s">
        <v>1173</v>
      </c>
      <c r="K370" s="51" t="s">
        <v>1120</v>
      </c>
      <c r="L370" s="51" t="s">
        <v>1172</v>
      </c>
      <c r="M370" s="51">
        <v>40.997999999999998</v>
      </c>
      <c r="N370" s="51">
        <v>32.082999999999998</v>
      </c>
      <c r="O370" s="51">
        <v>8.92</v>
      </c>
      <c r="P370" s="51">
        <v>0.21757158885799299</v>
      </c>
    </row>
    <row r="371" spans="1:16" x14ac:dyDescent="0.3">
      <c r="A371" s="30" t="s">
        <v>407</v>
      </c>
      <c r="B371" s="31" t="s">
        <v>407</v>
      </c>
      <c r="C371" s="31" t="s">
        <v>407</v>
      </c>
      <c r="D371" s="31" t="s">
        <v>407</v>
      </c>
      <c r="E371" s="31"/>
      <c r="F371" s="31"/>
      <c r="G371" s="31"/>
      <c r="H371" s="32"/>
      <c r="J371" s="51" t="s">
        <v>1176</v>
      </c>
      <c r="K371" s="51" t="s">
        <v>1120</v>
      </c>
      <c r="L371" s="51" t="s">
        <v>1175</v>
      </c>
      <c r="M371" s="51">
        <v>115.08</v>
      </c>
      <c r="N371" s="51">
        <v>98.570999999999998</v>
      </c>
      <c r="O371" s="51">
        <v>16.510000000000002</v>
      </c>
      <c r="P371" s="51">
        <v>0.14346541536322599</v>
      </c>
    </row>
    <row r="372" spans="1:16" x14ac:dyDescent="0.3">
      <c r="A372" s="30" t="s">
        <v>1217</v>
      </c>
      <c r="B372" s="30" t="s">
        <v>1218</v>
      </c>
      <c r="C372" s="30" t="s">
        <v>1219</v>
      </c>
      <c r="D372" s="30" t="s">
        <v>407</v>
      </c>
      <c r="E372" s="30">
        <v>23718269</v>
      </c>
      <c r="F372" s="30">
        <v>27624156.846000001</v>
      </c>
      <c r="G372" s="30">
        <v>3905887.8464000002</v>
      </c>
      <c r="H372" s="33">
        <v>0.14139392079999999</v>
      </c>
      <c r="J372" s="51" t="s">
        <v>1179</v>
      </c>
      <c r="K372" s="51" t="s">
        <v>1120</v>
      </c>
      <c r="L372" s="51" t="s">
        <v>1178</v>
      </c>
      <c r="M372" s="51">
        <v>116.42100000000001</v>
      </c>
      <c r="N372" s="51">
        <v>65.334000000000003</v>
      </c>
      <c r="O372" s="51">
        <v>51.09</v>
      </c>
      <c r="P372" s="51">
        <v>0.43883835390522302</v>
      </c>
    </row>
    <row r="373" spans="1:16" x14ac:dyDescent="0.3">
      <c r="A373" s="30" t="s">
        <v>407</v>
      </c>
      <c r="B373" s="31" t="s">
        <v>407</v>
      </c>
      <c r="C373" s="31" t="s">
        <v>407</v>
      </c>
      <c r="D373" s="31" t="s">
        <v>407</v>
      </c>
      <c r="E373" s="31"/>
      <c r="F373" s="31"/>
      <c r="G373" s="31"/>
      <c r="H373" s="32"/>
      <c r="J373" s="51" t="s">
        <v>1182</v>
      </c>
      <c r="K373" s="51" t="s">
        <v>1120</v>
      </c>
      <c r="L373" s="51" t="s">
        <v>1181</v>
      </c>
      <c r="M373" s="51">
        <v>47.78</v>
      </c>
      <c r="N373" s="51">
        <v>20.696999999999999</v>
      </c>
      <c r="O373" s="51">
        <v>27.08</v>
      </c>
      <c r="P373" s="51">
        <v>0.56676433654248604</v>
      </c>
    </row>
    <row r="374" spans="1:16" x14ac:dyDescent="0.3">
      <c r="A374" s="30" t="s">
        <v>407</v>
      </c>
      <c r="B374" s="30" t="s">
        <v>1</v>
      </c>
      <c r="C374" s="30" t="s">
        <v>1220</v>
      </c>
      <c r="D374" s="30" t="s">
        <v>407</v>
      </c>
      <c r="E374" s="30">
        <v>20480704</v>
      </c>
      <c r="F374" s="30">
        <v>23765820</v>
      </c>
      <c r="G374" s="30">
        <v>3285116</v>
      </c>
      <c r="H374" s="33">
        <v>0.1382285989</v>
      </c>
      <c r="J374" s="51" t="s">
        <v>1185</v>
      </c>
      <c r="K374" s="51" t="s">
        <v>1120</v>
      </c>
      <c r="L374" s="51" t="s">
        <v>1184</v>
      </c>
      <c r="M374" s="51">
        <v>244.131</v>
      </c>
      <c r="N374" s="51">
        <v>215.845</v>
      </c>
      <c r="O374" s="51">
        <v>28.29</v>
      </c>
      <c r="P374" s="51">
        <v>0.115880408469223</v>
      </c>
    </row>
    <row r="375" spans="1:16" x14ac:dyDescent="0.3">
      <c r="A375" s="30" t="s">
        <v>407</v>
      </c>
      <c r="B375" s="31" t="s">
        <v>418</v>
      </c>
      <c r="C375" s="31" t="s">
        <v>1221</v>
      </c>
      <c r="D375" s="31" t="s">
        <v>1222</v>
      </c>
      <c r="E375" s="31">
        <v>1120405</v>
      </c>
      <c r="F375" s="31">
        <v>1209920</v>
      </c>
      <c r="G375" s="31">
        <v>89515</v>
      </c>
      <c r="H375" s="32">
        <v>7.3984230400000003E-2</v>
      </c>
      <c r="J375" s="51" t="s">
        <v>1188</v>
      </c>
      <c r="K375" s="51" t="s">
        <v>1120</v>
      </c>
      <c r="L375" s="51" t="s">
        <v>1187</v>
      </c>
      <c r="M375" s="51">
        <v>85.724000000000004</v>
      </c>
      <c r="N375" s="51">
        <v>79.233000000000004</v>
      </c>
      <c r="O375" s="51">
        <v>6.49</v>
      </c>
      <c r="P375" s="51">
        <v>7.5708086416872794E-2</v>
      </c>
    </row>
    <row r="376" spans="1:16" x14ac:dyDescent="0.3">
      <c r="A376" s="30" t="s">
        <v>407</v>
      </c>
      <c r="B376" s="31" t="s">
        <v>443</v>
      </c>
      <c r="C376" s="31" t="s">
        <v>1223</v>
      </c>
      <c r="D376" s="31" t="s">
        <v>1224</v>
      </c>
      <c r="E376" s="31">
        <v>2942331</v>
      </c>
      <c r="F376" s="31">
        <v>3225630</v>
      </c>
      <c r="G376" s="31">
        <v>283299</v>
      </c>
      <c r="H376" s="32">
        <v>8.7827494199999995E-2</v>
      </c>
      <c r="J376" s="51" t="s">
        <v>1191</v>
      </c>
      <c r="K376" s="51" t="s">
        <v>1120</v>
      </c>
      <c r="L376" s="51" t="s">
        <v>1190</v>
      </c>
      <c r="M376" s="51">
        <v>45.103999999999999</v>
      </c>
      <c r="N376" s="51">
        <v>41.137</v>
      </c>
      <c r="O376" s="51">
        <v>3.97</v>
      </c>
      <c r="P376" s="51">
        <v>8.8018800993259996E-2</v>
      </c>
    </row>
    <row r="377" spans="1:16" x14ac:dyDescent="0.3">
      <c r="A377" s="30" t="s">
        <v>407</v>
      </c>
      <c r="B377" s="31" t="s">
        <v>522</v>
      </c>
      <c r="C377" s="31" t="s">
        <v>1225</v>
      </c>
      <c r="D377" s="31" t="s">
        <v>1226</v>
      </c>
      <c r="E377" s="31">
        <v>2150554</v>
      </c>
      <c r="F377" s="31">
        <v>2380620</v>
      </c>
      <c r="G377" s="31">
        <v>230066</v>
      </c>
      <c r="H377" s="32">
        <v>9.6641211099999999E-2</v>
      </c>
      <c r="J377" s="51" t="s">
        <v>1194</v>
      </c>
      <c r="K377" s="51" t="s">
        <v>1120</v>
      </c>
      <c r="L377" s="51" t="s">
        <v>1193</v>
      </c>
      <c r="M377" s="51">
        <v>78.603999999999999</v>
      </c>
      <c r="N377" s="51">
        <v>73.861000000000004</v>
      </c>
      <c r="O377" s="51">
        <v>4.74</v>
      </c>
      <c r="P377" s="51">
        <v>6.0302274693399799E-2</v>
      </c>
    </row>
    <row r="378" spans="1:16" x14ac:dyDescent="0.3">
      <c r="A378" s="30" t="s">
        <v>407</v>
      </c>
      <c r="B378" s="31" t="s">
        <v>565</v>
      </c>
      <c r="C378" s="31" t="s">
        <v>1227</v>
      </c>
      <c r="D378" s="31" t="s">
        <v>1228</v>
      </c>
      <c r="E378" s="31">
        <v>1807130</v>
      </c>
      <c r="F378" s="31">
        <v>2041330</v>
      </c>
      <c r="G378" s="31">
        <v>234200</v>
      </c>
      <c r="H378" s="32">
        <v>0.11472912270000001</v>
      </c>
      <c r="J378" s="51" t="s">
        <v>1197</v>
      </c>
      <c r="K378" s="51" t="s">
        <v>1120</v>
      </c>
      <c r="L378" s="51" t="s">
        <v>1196</v>
      </c>
      <c r="M378" s="51">
        <v>55.872</v>
      </c>
      <c r="N378" s="51">
        <v>39.57</v>
      </c>
      <c r="O378" s="51">
        <v>16.3</v>
      </c>
      <c r="P378" s="51">
        <v>0.29173825887743399</v>
      </c>
    </row>
    <row r="379" spans="1:16" x14ac:dyDescent="0.3">
      <c r="A379" s="30" t="s">
        <v>407</v>
      </c>
      <c r="B379" s="31" t="s">
        <v>399</v>
      </c>
      <c r="C379" s="31" t="s">
        <v>1229</v>
      </c>
      <c r="D379" s="31" t="s">
        <v>1230</v>
      </c>
      <c r="E379" s="31">
        <v>2145296</v>
      </c>
      <c r="F379" s="31">
        <v>2441460</v>
      </c>
      <c r="G379" s="31">
        <v>296164</v>
      </c>
      <c r="H379" s="32">
        <v>0.1213061037</v>
      </c>
      <c r="J379" s="51" t="s">
        <v>1200</v>
      </c>
      <c r="K379" s="51" t="s">
        <v>1120</v>
      </c>
      <c r="L379" s="51" t="s">
        <v>1199</v>
      </c>
      <c r="M379" s="51">
        <v>74.025999999999996</v>
      </c>
      <c r="N379" s="51">
        <v>59.219000000000001</v>
      </c>
      <c r="O379" s="51">
        <v>14.81</v>
      </c>
      <c r="P379" s="51">
        <v>0.20006484208251199</v>
      </c>
    </row>
    <row r="380" spans="1:16" x14ac:dyDescent="0.3">
      <c r="A380" s="30" t="s">
        <v>407</v>
      </c>
      <c r="B380" s="31" t="s">
        <v>706</v>
      </c>
      <c r="C380" s="31" t="s">
        <v>1231</v>
      </c>
      <c r="D380" s="31" t="s">
        <v>1232</v>
      </c>
      <c r="E380" s="31">
        <v>2109802</v>
      </c>
      <c r="F380" s="31">
        <v>2625010</v>
      </c>
      <c r="G380" s="31">
        <v>515208</v>
      </c>
      <c r="H380" s="32">
        <v>0.19626896660000001</v>
      </c>
      <c r="J380" s="51" t="s">
        <v>1203</v>
      </c>
      <c r="K380" s="51" t="s">
        <v>1120</v>
      </c>
      <c r="L380" s="51" t="s">
        <v>1202</v>
      </c>
      <c r="M380" s="51">
        <v>46.026000000000003</v>
      </c>
      <c r="N380" s="51">
        <v>43.573999999999998</v>
      </c>
      <c r="O380" s="51">
        <v>2.4500000000000002</v>
      </c>
      <c r="P380" s="51">
        <v>5.3230782601138497E-2</v>
      </c>
    </row>
    <row r="381" spans="1:16" x14ac:dyDescent="0.3">
      <c r="A381" s="30" t="s">
        <v>407</v>
      </c>
      <c r="B381" s="31" t="s">
        <v>401</v>
      </c>
      <c r="C381" s="31" t="s">
        <v>1233</v>
      </c>
      <c r="D381" s="31" t="s">
        <v>1234</v>
      </c>
      <c r="E381" s="31">
        <v>1215179</v>
      </c>
      <c r="F381" s="31">
        <v>1509930</v>
      </c>
      <c r="G381" s="31">
        <v>294751</v>
      </c>
      <c r="H381" s="32">
        <v>0.19520838709999999</v>
      </c>
      <c r="J381" s="51" t="s">
        <v>1206</v>
      </c>
      <c r="K381" s="51" t="s">
        <v>1120</v>
      </c>
      <c r="L381" s="51" t="s">
        <v>1205</v>
      </c>
      <c r="M381" s="51">
        <v>174.52799999999999</v>
      </c>
      <c r="N381" s="51">
        <v>161.97399999999999</v>
      </c>
      <c r="O381" s="51">
        <v>12.55</v>
      </c>
      <c r="P381" s="51">
        <v>7.1908232489915694E-2</v>
      </c>
    </row>
    <row r="382" spans="1:16" x14ac:dyDescent="0.3">
      <c r="A382" s="30" t="s">
        <v>407</v>
      </c>
      <c r="B382" s="31" t="s">
        <v>402</v>
      </c>
      <c r="C382" s="31" t="s">
        <v>1235</v>
      </c>
      <c r="D382" s="31" t="s">
        <v>1236</v>
      </c>
      <c r="E382" s="31">
        <v>1818563</v>
      </c>
      <c r="F382" s="31">
        <v>2018270</v>
      </c>
      <c r="G382" s="31">
        <v>199707</v>
      </c>
      <c r="H382" s="32">
        <v>9.8949595400000007E-2</v>
      </c>
      <c r="J382" s="51" t="s">
        <v>1209</v>
      </c>
      <c r="K382" s="51" t="s">
        <v>1120</v>
      </c>
      <c r="L382" s="51" t="s">
        <v>1208</v>
      </c>
      <c r="M382" s="51">
        <v>71.346999999999994</v>
      </c>
      <c r="N382" s="51">
        <v>45.756999999999998</v>
      </c>
      <c r="O382" s="51">
        <v>25.59</v>
      </c>
      <c r="P382" s="51">
        <v>0.35866960068398102</v>
      </c>
    </row>
    <row r="383" spans="1:16" x14ac:dyDescent="0.3">
      <c r="A383" s="30" t="s">
        <v>407</v>
      </c>
      <c r="B383" s="31" t="s">
        <v>863</v>
      </c>
      <c r="C383" s="31" t="s">
        <v>1237</v>
      </c>
      <c r="D383" s="31" t="s">
        <v>1238</v>
      </c>
      <c r="E383" s="31">
        <v>3272051</v>
      </c>
      <c r="F383" s="31">
        <v>3820050</v>
      </c>
      <c r="G383" s="31">
        <v>547999</v>
      </c>
      <c r="H383" s="32">
        <v>0.14345335789999999</v>
      </c>
      <c r="J383" s="51" t="s">
        <v>1212</v>
      </c>
      <c r="K383" s="51" t="s">
        <v>1120</v>
      </c>
      <c r="L383" s="51" t="s">
        <v>1211</v>
      </c>
      <c r="M383" s="51">
        <v>306</v>
      </c>
      <c r="N383" s="51">
        <v>253.35599999999999</v>
      </c>
      <c r="O383" s="51">
        <v>52.64</v>
      </c>
      <c r="P383" s="51">
        <v>0.17202614379084999</v>
      </c>
    </row>
    <row r="384" spans="1:16" ht="15.75" customHeight="1" x14ac:dyDescent="0.3">
      <c r="A384" s="52" t="s">
        <v>407</v>
      </c>
      <c r="B384" s="35" t="s">
        <v>992</v>
      </c>
      <c r="C384" s="31" t="s">
        <v>1239</v>
      </c>
      <c r="D384" s="31" t="s">
        <v>1240</v>
      </c>
      <c r="E384" s="35">
        <v>1899393</v>
      </c>
      <c r="F384" s="35">
        <v>2493600</v>
      </c>
      <c r="G384" s="35">
        <v>594207</v>
      </c>
      <c r="H384" s="36">
        <v>0.23829282960000001</v>
      </c>
      <c r="J384" s="51" t="s">
        <v>1215</v>
      </c>
      <c r="K384" s="51" t="s">
        <v>1120</v>
      </c>
      <c r="L384" s="51" t="s">
        <v>1214</v>
      </c>
      <c r="M384" s="51">
        <v>153.38800000000001</v>
      </c>
      <c r="N384" s="51">
        <v>142.05500000000001</v>
      </c>
      <c r="O384" s="51">
        <v>11.33</v>
      </c>
      <c r="P384" s="51">
        <v>7.3864969880303499E-2</v>
      </c>
    </row>
    <row r="385" spans="1:8" x14ac:dyDescent="0.3">
      <c r="A385" s="30" t="s">
        <v>407</v>
      </c>
      <c r="B385" s="30" t="s">
        <v>1053</v>
      </c>
      <c r="C385" s="30" t="s">
        <v>1241</v>
      </c>
      <c r="D385" s="30" t="s">
        <v>1242</v>
      </c>
      <c r="E385" s="30">
        <v>1140898</v>
      </c>
      <c r="F385" s="30">
        <v>1416530</v>
      </c>
      <c r="G385" s="30">
        <v>275632</v>
      </c>
      <c r="H385" s="33">
        <v>0.19458253619999999</v>
      </c>
    </row>
    <row r="386" spans="1:8" ht="15.75" customHeight="1" x14ac:dyDescent="0.3">
      <c r="A386" s="53" t="s">
        <v>407</v>
      </c>
      <c r="B386" s="38" t="s">
        <v>1120</v>
      </c>
      <c r="C386" s="30" t="s">
        <v>1243</v>
      </c>
      <c r="D386" s="30" t="s">
        <v>1244</v>
      </c>
      <c r="E386" s="38">
        <v>2050612</v>
      </c>
      <c r="F386" s="38">
        <v>2441806.8464000002</v>
      </c>
      <c r="G386" s="38">
        <v>391194.84641</v>
      </c>
      <c r="H386" s="39">
        <v>0.1602071216</v>
      </c>
    </row>
    <row r="387" spans="1:8" x14ac:dyDescent="0.3">
      <c r="A387" s="40" t="s">
        <v>407</v>
      </c>
      <c r="B387" s="41" t="s">
        <v>1245</v>
      </c>
      <c r="C387" s="42" t="s">
        <v>1245</v>
      </c>
      <c r="D387" s="42" t="s">
        <v>407</v>
      </c>
      <c r="E387" s="41">
        <v>46055</v>
      </c>
      <c r="F387" s="41"/>
      <c r="G387" s="41">
        <v>0</v>
      </c>
      <c r="H387" s="43"/>
    </row>
    <row r="388" spans="1:8" x14ac:dyDescent="0.3">
      <c r="A388" s="30" t="s">
        <v>407</v>
      </c>
      <c r="B388" s="54" t="s">
        <v>407</v>
      </c>
      <c r="C388" s="31" t="s">
        <v>407</v>
      </c>
      <c r="D388" s="31" t="s">
        <v>407</v>
      </c>
      <c r="E388" s="35"/>
      <c r="F388" s="35"/>
      <c r="G388" s="35"/>
      <c r="H388" s="50"/>
    </row>
    <row r="390" spans="1:8" x14ac:dyDescent="0.3">
      <c r="B390" s="26" t="s">
        <v>1246</v>
      </c>
      <c r="C390" s="56"/>
      <c r="D390" s="44"/>
    </row>
    <row r="391" spans="1:8" x14ac:dyDescent="0.3">
      <c r="B391" s="26" t="s">
        <v>1247</v>
      </c>
      <c r="C391" s="56"/>
      <c r="D391" s="44"/>
    </row>
    <row r="392" spans="1:8" x14ac:dyDescent="0.3">
      <c r="B392" s="26" t="s">
        <v>1248</v>
      </c>
      <c r="C392" s="56"/>
      <c r="D392" s="44"/>
    </row>
    <row r="393" spans="1:8" x14ac:dyDescent="0.3">
      <c r="B393" s="26" t="s">
        <v>1249</v>
      </c>
      <c r="C393" s="56"/>
      <c r="D393" s="44"/>
      <c r="E393" s="31"/>
      <c r="F393" s="31"/>
      <c r="G393" s="31"/>
      <c r="H393" s="31"/>
    </row>
    <row r="394" spans="1:8" x14ac:dyDescent="0.3">
      <c r="B394" s="26" t="s">
        <v>1250</v>
      </c>
      <c r="C394" s="56"/>
      <c r="D394" s="44"/>
    </row>
    <row r="395" spans="1:8" x14ac:dyDescent="0.3">
      <c r="B395" s="26" t="s">
        <v>1251</v>
      </c>
      <c r="C395" s="56"/>
      <c r="D395" s="44"/>
    </row>
    <row r="396" spans="1:8" x14ac:dyDescent="0.3">
      <c r="B396" s="26" t="s">
        <v>1252</v>
      </c>
      <c r="C396" s="56"/>
      <c r="D396" s="44"/>
    </row>
    <row r="397" spans="1:8" x14ac:dyDescent="0.3">
      <c r="B397" s="26" t="s">
        <v>1253</v>
      </c>
      <c r="C397" s="56"/>
      <c r="D397" s="45"/>
    </row>
    <row r="398" spans="1:8" x14ac:dyDescent="0.3">
      <c r="B398" s="46" t="s">
        <v>1254</v>
      </c>
      <c r="C398" s="56"/>
      <c r="D398" s="45"/>
    </row>
    <row r="399" spans="1:8" x14ac:dyDescent="0.3">
      <c r="B399" s="26" t="s">
        <v>1255</v>
      </c>
      <c r="C399" s="56"/>
      <c r="D399" s="45"/>
    </row>
    <row r="400" spans="1:8" x14ac:dyDescent="0.3">
      <c r="B400" s="46" t="s">
        <v>1267</v>
      </c>
      <c r="C400" s="56"/>
      <c r="D400" s="45"/>
    </row>
    <row r="401" spans="2:4" x14ac:dyDescent="0.3">
      <c r="B401" s="26" t="s">
        <v>1257</v>
      </c>
      <c r="C401" s="56"/>
      <c r="D401" s="45"/>
    </row>
    <row r="402" spans="2:4" x14ac:dyDescent="0.3">
      <c r="B402" s="26" t="s">
        <v>1258</v>
      </c>
      <c r="C402" s="56"/>
      <c r="D402" s="45"/>
    </row>
    <row r="403" spans="2:4" x14ac:dyDescent="0.3">
      <c r="B403" s="26" t="s">
        <v>1259</v>
      </c>
      <c r="C403" s="56"/>
      <c r="D403" s="44"/>
    </row>
    <row r="404" spans="2:4" x14ac:dyDescent="0.3">
      <c r="B404" s="26" t="s">
        <v>1260</v>
      </c>
      <c r="C404" s="56"/>
      <c r="D404" s="44"/>
    </row>
    <row r="405" spans="2:4" x14ac:dyDescent="0.3">
      <c r="B405" s="26" t="s">
        <v>1261</v>
      </c>
      <c r="C405" s="56"/>
      <c r="D405" s="44"/>
    </row>
    <row r="406" spans="2:4" x14ac:dyDescent="0.3">
      <c r="B406" s="44"/>
      <c r="C406" s="56"/>
      <c r="D406" s="56"/>
    </row>
    <row r="407" spans="2:4" x14ac:dyDescent="0.3">
      <c r="B407" s="44"/>
      <c r="D407" s="44"/>
    </row>
    <row r="408" spans="2:4" x14ac:dyDescent="0.3">
      <c r="B408" s="44"/>
    </row>
    <row r="409" spans="2:4" x14ac:dyDescent="0.3">
      <c r="B409" s="34"/>
    </row>
    <row r="413" spans="2:4" ht="15" customHeight="1" x14ac:dyDescent="0.3"/>
    <row r="417" s="51" customFormat="1" ht="13.2" customHeight="1" x14ac:dyDescent="0.3"/>
  </sheetData>
  <conditionalFormatting sqref="H3:H382 G383:H383">
    <cfRule type="cellIs" dxfId="3" priority="1" operator="lessThan">
      <formula>0</formula>
    </cfRule>
  </conditionalFormatting>
  <hyperlinks>
    <hyperlink ref="B393" r:id="rId1" display="    http://www.ons.gov.uk/ons/publications/re-reference-tables.html?edition=tcm%3A77-294273" xr:uid="{CBDCEADF-5AC2-4185-BC36-AC01BB5D59C5}"/>
    <hyperlink ref="B398" r:id="rId2" xr:uid="{29C5C32A-67D7-471D-B99C-36229ED8AD3B}"/>
    <hyperlink ref="B400" r:id="rId3" xr:uid="{0DA844DF-7BCB-483B-9D1F-EA595F10205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A5A4-1421-4EC0-B88E-5B26BEA6F3D0}">
  <sheetPr codeName="Sheet9"/>
  <dimension ref="A1:P417"/>
  <sheetViews>
    <sheetView topLeftCell="E1" workbookViewId="0">
      <selection activeCell="K2" sqref="K2"/>
    </sheetView>
  </sheetViews>
  <sheetFormatPr defaultColWidth="9.109375" defaultRowHeight="14.4" x14ac:dyDescent="0.3"/>
  <cols>
    <col min="1" max="1" width="30.33203125" style="51" customWidth="1"/>
    <col min="2" max="2" width="30.6640625" style="51" customWidth="1"/>
    <col min="3" max="3" width="12.6640625" style="51" customWidth="1"/>
    <col min="4" max="4" width="15.6640625" style="51" customWidth="1"/>
    <col min="5" max="8" width="25.6640625" style="51" customWidth="1"/>
    <col min="9" max="12" width="9.109375" style="51"/>
    <col min="13" max="16" width="16.109375" style="51" customWidth="1"/>
    <col min="17" max="16384" width="9.109375" style="51"/>
  </cols>
  <sheetData>
    <row r="1" spans="1:16" ht="15.6" customHeight="1" x14ac:dyDescent="0.3">
      <c r="A1" s="23" t="s">
        <v>1264</v>
      </c>
      <c r="B1" s="24"/>
      <c r="C1" s="24"/>
      <c r="D1" s="24"/>
      <c r="E1" s="25"/>
      <c r="F1" s="25"/>
      <c r="G1" s="25"/>
      <c r="H1" s="25"/>
      <c r="J1" s="51" t="s">
        <v>1293</v>
      </c>
    </row>
    <row r="2" spans="1:16" ht="77.25" customHeight="1" x14ac:dyDescent="0.3">
      <c r="A2" s="27" t="s">
        <v>410</v>
      </c>
      <c r="B2" s="28" t="s">
        <v>411</v>
      </c>
      <c r="C2" s="28" t="s">
        <v>412</v>
      </c>
      <c r="D2" s="28" t="s">
        <v>413</v>
      </c>
      <c r="E2" s="29" t="s">
        <v>414</v>
      </c>
      <c r="F2" s="29" t="s">
        <v>415</v>
      </c>
      <c r="G2" s="29" t="s">
        <v>416</v>
      </c>
      <c r="H2" s="29" t="s">
        <v>417</v>
      </c>
      <c r="J2" s="51" t="s">
        <v>1275</v>
      </c>
    </row>
    <row r="3" spans="1:16" x14ac:dyDescent="0.3">
      <c r="A3" s="30" t="s">
        <v>418</v>
      </c>
      <c r="B3" s="31" t="s">
        <v>122</v>
      </c>
      <c r="C3" s="31" t="s">
        <v>419</v>
      </c>
      <c r="D3" s="31" t="s">
        <v>420</v>
      </c>
      <c r="E3" s="31">
        <v>42167</v>
      </c>
      <c r="F3" s="31">
        <v>43410</v>
      </c>
      <c r="G3" s="31">
        <v>1243</v>
      </c>
      <c r="H3" s="32">
        <v>2.86339553E-2</v>
      </c>
      <c r="J3" s="51" t="s">
        <v>1276</v>
      </c>
    </row>
    <row r="4" spans="1:16" x14ac:dyDescent="0.3">
      <c r="A4" s="30" t="s">
        <v>418</v>
      </c>
      <c r="B4" s="31" t="s">
        <v>126</v>
      </c>
      <c r="C4" s="31" t="s">
        <v>421</v>
      </c>
      <c r="D4" s="31" t="s">
        <v>422</v>
      </c>
      <c r="E4" s="31">
        <v>60417</v>
      </c>
      <c r="F4" s="31">
        <v>63020</v>
      </c>
      <c r="G4" s="31">
        <v>2603</v>
      </c>
      <c r="H4" s="32">
        <v>4.1304347800000002E-2</v>
      </c>
      <c r="J4" s="51" t="s">
        <v>1277</v>
      </c>
    </row>
    <row r="5" spans="1:16" ht="86.4" x14ac:dyDescent="0.3">
      <c r="A5" s="30" t="s">
        <v>418</v>
      </c>
      <c r="B5" s="31" t="s">
        <v>127</v>
      </c>
      <c r="C5" s="31" t="s">
        <v>423</v>
      </c>
      <c r="D5" s="31" t="s">
        <v>424</v>
      </c>
      <c r="E5" s="31">
        <v>60830</v>
      </c>
      <c r="F5" s="31">
        <v>63720</v>
      </c>
      <c r="G5" s="31">
        <v>2890</v>
      </c>
      <c r="H5" s="32">
        <v>4.5354676699999999E-2</v>
      </c>
      <c r="J5" s="51" t="s">
        <v>1278</v>
      </c>
      <c r="K5" s="51" t="s">
        <v>1279</v>
      </c>
      <c r="L5" s="51" t="s">
        <v>1280</v>
      </c>
      <c r="M5" s="62" t="s">
        <v>1281</v>
      </c>
      <c r="N5" s="62" t="s">
        <v>1282</v>
      </c>
      <c r="O5" s="62" t="s">
        <v>1283</v>
      </c>
      <c r="P5" s="62" t="s">
        <v>1284</v>
      </c>
    </row>
    <row r="6" spans="1:16" x14ac:dyDescent="0.3">
      <c r="A6" s="30" t="s">
        <v>418</v>
      </c>
      <c r="B6" s="31" t="s">
        <v>129</v>
      </c>
      <c r="C6" s="31" t="s">
        <v>425</v>
      </c>
      <c r="D6" s="31" t="s">
        <v>426</v>
      </c>
      <c r="E6" s="31">
        <v>83028</v>
      </c>
      <c r="F6" s="31">
        <v>85630</v>
      </c>
      <c r="G6" s="31">
        <v>2602</v>
      </c>
      <c r="H6" s="32">
        <v>3.0386546800000001E-2</v>
      </c>
      <c r="J6" s="51" t="s">
        <v>1219</v>
      </c>
      <c r="K6" s="51" t="s">
        <v>1218</v>
      </c>
      <c r="L6" s="51" t="s">
        <v>1285</v>
      </c>
      <c r="M6" s="51">
        <v>28001.971000000001</v>
      </c>
      <c r="N6" s="51">
        <v>23860.536</v>
      </c>
      <c r="O6" s="51">
        <v>4141.4399999999996</v>
      </c>
      <c r="P6" s="51">
        <v>0.147898160454491</v>
      </c>
    </row>
    <row r="7" spans="1:16" x14ac:dyDescent="0.3">
      <c r="A7" s="30" t="s">
        <v>418</v>
      </c>
      <c r="B7" s="31" t="s">
        <v>130</v>
      </c>
      <c r="C7" s="31" t="s">
        <v>427</v>
      </c>
      <c r="D7" s="31" t="s">
        <v>428</v>
      </c>
      <c r="E7" s="31">
        <v>47161</v>
      </c>
      <c r="F7" s="31">
        <v>49960</v>
      </c>
      <c r="G7" s="31">
        <v>2799</v>
      </c>
      <c r="H7" s="32">
        <v>5.6024819900000002E-2</v>
      </c>
      <c r="J7" s="51" t="s">
        <v>1286</v>
      </c>
      <c r="K7" s="51" t="s">
        <v>1287</v>
      </c>
      <c r="L7" s="51" t="s">
        <v>1285</v>
      </c>
      <c r="M7" s="51">
        <v>25406.94</v>
      </c>
      <c r="N7" s="51">
        <v>21784.434000000001</v>
      </c>
      <c r="O7" s="51">
        <v>3622.51</v>
      </c>
      <c r="P7" s="51">
        <v>0.14257954716309801</v>
      </c>
    </row>
    <row r="8" spans="1:16" x14ac:dyDescent="0.3">
      <c r="A8" s="30" t="s">
        <v>418</v>
      </c>
      <c r="B8" s="31" t="s">
        <v>38</v>
      </c>
      <c r="C8" s="31" t="s">
        <v>429</v>
      </c>
      <c r="D8" s="31" t="s">
        <v>430</v>
      </c>
      <c r="E8" s="31">
        <v>226812</v>
      </c>
      <c r="F8" s="31">
        <v>242160</v>
      </c>
      <c r="G8" s="31">
        <v>15348</v>
      </c>
      <c r="H8" s="32">
        <v>6.3379583700000006E-2</v>
      </c>
      <c r="J8" s="51" t="s">
        <v>1220</v>
      </c>
      <c r="K8" s="51" t="s">
        <v>1</v>
      </c>
      <c r="L8" s="51" t="s">
        <v>1285</v>
      </c>
      <c r="M8" s="51">
        <v>23982.720000000001</v>
      </c>
      <c r="N8" s="51">
        <v>20595.78</v>
      </c>
      <c r="O8" s="51">
        <v>3386.94</v>
      </c>
      <c r="P8" s="51">
        <v>0.14122418141061599</v>
      </c>
    </row>
    <row r="9" spans="1:16" x14ac:dyDescent="0.3">
      <c r="A9" s="30" t="s">
        <v>418</v>
      </c>
      <c r="B9" s="31" t="s">
        <v>75</v>
      </c>
      <c r="C9" s="31" t="s">
        <v>431</v>
      </c>
      <c r="D9" s="31" t="s">
        <v>432</v>
      </c>
      <c r="E9" s="31">
        <v>122958</v>
      </c>
      <c r="F9" s="31">
        <v>151390</v>
      </c>
      <c r="G9" s="31">
        <v>28432</v>
      </c>
      <c r="H9" s="32">
        <v>0.18780632799999999</v>
      </c>
      <c r="J9" s="51" t="s">
        <v>1221</v>
      </c>
      <c r="K9" s="51" t="s">
        <v>418</v>
      </c>
      <c r="L9" s="51" t="s">
        <v>1285</v>
      </c>
      <c r="M9" s="51">
        <v>1219.08</v>
      </c>
      <c r="N9" s="51">
        <v>1128.3240000000001</v>
      </c>
      <c r="O9" s="51">
        <v>90.76</v>
      </c>
      <c r="P9" s="51">
        <v>7.4449584932900201E-2</v>
      </c>
    </row>
    <row r="10" spans="1:16" x14ac:dyDescent="0.3">
      <c r="A10" s="30" t="s">
        <v>418</v>
      </c>
      <c r="B10" s="31" t="s">
        <v>344</v>
      </c>
      <c r="C10" s="31" t="s">
        <v>433</v>
      </c>
      <c r="D10" s="31" t="s">
        <v>434</v>
      </c>
      <c r="E10" s="31">
        <v>113063</v>
      </c>
      <c r="F10" s="31">
        <v>130360</v>
      </c>
      <c r="G10" s="31">
        <v>17297</v>
      </c>
      <c r="H10" s="32">
        <v>0.1326864069</v>
      </c>
      <c r="J10" s="51" t="s">
        <v>1223</v>
      </c>
      <c r="K10" s="51" t="s">
        <v>443</v>
      </c>
      <c r="L10" s="51" t="s">
        <v>1285</v>
      </c>
      <c r="M10" s="51">
        <v>3249.36</v>
      </c>
      <c r="N10" s="51">
        <v>2954.462</v>
      </c>
      <c r="O10" s="51">
        <v>294.89999999999998</v>
      </c>
      <c r="P10" s="51">
        <v>9.07563335549154E-2</v>
      </c>
    </row>
    <row r="11" spans="1:16" x14ac:dyDescent="0.3">
      <c r="A11" s="30" t="s">
        <v>418</v>
      </c>
      <c r="B11" s="31" t="s">
        <v>345</v>
      </c>
      <c r="C11" s="31" t="s">
        <v>435</v>
      </c>
      <c r="D11" s="31" t="s">
        <v>436</v>
      </c>
      <c r="E11" s="31">
        <v>93876</v>
      </c>
      <c r="F11" s="31">
        <v>96860</v>
      </c>
      <c r="G11" s="31">
        <v>2984</v>
      </c>
      <c r="H11" s="32">
        <v>3.0807350800000001E-2</v>
      </c>
      <c r="J11" s="51" t="s">
        <v>1225</v>
      </c>
      <c r="K11" s="51" t="s">
        <v>522</v>
      </c>
      <c r="L11" s="51" t="s">
        <v>1285</v>
      </c>
      <c r="M11" s="51">
        <v>2399.16</v>
      </c>
      <c r="N11" s="51">
        <v>2159.5639999999999</v>
      </c>
      <c r="O11" s="51">
        <v>239.6</v>
      </c>
      <c r="P11" s="51">
        <v>9.9868287233865205E-2</v>
      </c>
    </row>
    <row r="12" spans="1:16" x14ac:dyDescent="0.3">
      <c r="A12" s="30" t="s">
        <v>418</v>
      </c>
      <c r="B12" s="31" t="s">
        <v>346</v>
      </c>
      <c r="C12" s="31" t="s">
        <v>437</v>
      </c>
      <c r="D12" s="31" t="s">
        <v>438</v>
      </c>
      <c r="E12" s="31">
        <v>70008</v>
      </c>
      <c r="F12" s="31">
        <v>71440</v>
      </c>
      <c r="G12" s="31">
        <v>1432</v>
      </c>
      <c r="H12" s="32">
        <v>2.0044792799999999E-2</v>
      </c>
      <c r="J12" s="51" t="s">
        <v>1227</v>
      </c>
      <c r="K12" s="51" t="s">
        <v>565</v>
      </c>
      <c r="L12" s="51" t="s">
        <v>1285</v>
      </c>
      <c r="M12" s="51">
        <v>2061.6799999999998</v>
      </c>
      <c r="N12" s="51">
        <v>1822.595</v>
      </c>
      <c r="O12" s="51">
        <v>239.09</v>
      </c>
      <c r="P12" s="51">
        <v>0.1159685305188</v>
      </c>
    </row>
    <row r="13" spans="1:16" x14ac:dyDescent="0.3">
      <c r="A13" s="30" t="s">
        <v>418</v>
      </c>
      <c r="B13" s="31" t="s">
        <v>347</v>
      </c>
      <c r="C13" s="31" t="s">
        <v>439</v>
      </c>
      <c r="D13" s="31" t="s">
        <v>440</v>
      </c>
      <c r="E13" s="31">
        <v>122589</v>
      </c>
      <c r="F13" s="31">
        <v>128000</v>
      </c>
      <c r="G13" s="31">
        <v>5411</v>
      </c>
      <c r="H13" s="32">
        <v>4.2273437499999997E-2</v>
      </c>
      <c r="J13" s="51" t="s">
        <v>1229</v>
      </c>
      <c r="K13" s="51" t="s">
        <v>399</v>
      </c>
      <c r="L13" s="51" t="s">
        <v>1285</v>
      </c>
      <c r="M13" s="51">
        <v>2462.0700000000002</v>
      </c>
      <c r="N13" s="51">
        <v>2157.902</v>
      </c>
      <c r="O13" s="51">
        <v>304.17</v>
      </c>
      <c r="P13" s="51">
        <v>0.123542385066225</v>
      </c>
    </row>
    <row r="14" spans="1:16" x14ac:dyDescent="0.3">
      <c r="A14" s="30" t="s">
        <v>418</v>
      </c>
      <c r="B14" s="31" t="s">
        <v>343</v>
      </c>
      <c r="C14" s="31" t="s">
        <v>441</v>
      </c>
      <c r="D14" s="31" t="s">
        <v>442</v>
      </c>
      <c r="E14" s="31">
        <v>88039</v>
      </c>
      <c r="F14" s="31">
        <v>93280</v>
      </c>
      <c r="G14" s="31">
        <v>5241</v>
      </c>
      <c r="H14" s="32">
        <v>5.6185677500000003E-2</v>
      </c>
      <c r="J14" s="51" t="s">
        <v>1231</v>
      </c>
      <c r="K14" s="51" t="s">
        <v>706</v>
      </c>
      <c r="L14" s="51" t="s">
        <v>1285</v>
      </c>
      <c r="M14" s="51">
        <v>2650.84</v>
      </c>
      <c r="N14" s="51">
        <v>2126.165</v>
      </c>
      <c r="O14" s="51">
        <v>524.67999999999995</v>
      </c>
      <c r="P14" s="51">
        <v>0.19792971284573899</v>
      </c>
    </row>
    <row r="15" spans="1:16" x14ac:dyDescent="0.3">
      <c r="A15" s="30" t="s">
        <v>443</v>
      </c>
      <c r="B15" s="31" t="s">
        <v>132</v>
      </c>
      <c r="C15" s="31" t="s">
        <v>444</v>
      </c>
      <c r="D15" s="31" t="s">
        <v>445</v>
      </c>
      <c r="E15" s="31">
        <v>55169</v>
      </c>
      <c r="F15" s="31">
        <v>56420</v>
      </c>
      <c r="G15" s="31">
        <v>1251</v>
      </c>
      <c r="H15" s="32">
        <v>2.2172988300000002E-2</v>
      </c>
      <c r="J15" s="51" t="s">
        <v>1288</v>
      </c>
      <c r="K15" s="51" t="s">
        <v>1289</v>
      </c>
      <c r="L15" s="51" t="s">
        <v>1285</v>
      </c>
      <c r="M15" s="51">
        <v>3565.34</v>
      </c>
      <c r="N15" s="51">
        <v>3031.6559999999999</v>
      </c>
      <c r="O15" s="51">
        <v>533.67999999999995</v>
      </c>
      <c r="P15" s="51">
        <v>0.14968558398357501</v>
      </c>
    </row>
    <row r="16" spans="1:16" x14ac:dyDescent="0.3">
      <c r="A16" s="30" t="s">
        <v>443</v>
      </c>
      <c r="B16" s="31" t="s">
        <v>133</v>
      </c>
      <c r="C16" s="31" t="s">
        <v>446</v>
      </c>
      <c r="D16" s="31" t="s">
        <v>447</v>
      </c>
      <c r="E16" s="31">
        <v>88515</v>
      </c>
      <c r="F16" s="31">
        <v>92320</v>
      </c>
      <c r="G16" s="31">
        <v>3805</v>
      </c>
      <c r="H16" s="32">
        <v>4.1215337999999997E-2</v>
      </c>
      <c r="J16" s="51" t="s">
        <v>1233</v>
      </c>
      <c r="K16" s="51" t="s">
        <v>401</v>
      </c>
      <c r="L16" s="51" t="s">
        <v>1285</v>
      </c>
      <c r="M16" s="51">
        <v>1528.3</v>
      </c>
      <c r="N16" s="51">
        <v>1210.7750000000001</v>
      </c>
      <c r="O16" s="51">
        <v>317.52999999999997</v>
      </c>
      <c r="P16" s="51">
        <v>0.20776679971209799</v>
      </c>
    </row>
    <row r="17" spans="1:16" x14ac:dyDescent="0.3">
      <c r="A17" s="30" t="s">
        <v>443</v>
      </c>
      <c r="B17" s="31" t="s">
        <v>135</v>
      </c>
      <c r="C17" s="31" t="s">
        <v>448</v>
      </c>
      <c r="D17" s="31" t="s">
        <v>449</v>
      </c>
      <c r="E17" s="31">
        <v>58612</v>
      </c>
      <c r="F17" s="31">
        <v>60650</v>
      </c>
      <c r="G17" s="31">
        <v>2038</v>
      </c>
      <c r="H17" s="32">
        <v>3.3602638099999999E-2</v>
      </c>
      <c r="J17" s="51" t="s">
        <v>1235</v>
      </c>
      <c r="K17" s="51" t="s">
        <v>402</v>
      </c>
      <c r="L17" s="51" t="s">
        <v>1285</v>
      </c>
      <c r="M17" s="51">
        <v>2037.04</v>
      </c>
      <c r="N17" s="51">
        <v>1820.8810000000001</v>
      </c>
      <c r="O17" s="51">
        <v>216.16</v>
      </c>
      <c r="P17" s="51">
        <v>0.10611475474217499</v>
      </c>
    </row>
    <row r="18" spans="1:16" x14ac:dyDescent="0.3">
      <c r="A18" s="30" t="s">
        <v>443</v>
      </c>
      <c r="B18" s="31" t="s">
        <v>137</v>
      </c>
      <c r="C18" s="31" t="s">
        <v>450</v>
      </c>
      <c r="D18" s="31" t="s">
        <v>451</v>
      </c>
      <c r="E18" s="31">
        <v>63222</v>
      </c>
      <c r="F18" s="31">
        <v>71280</v>
      </c>
      <c r="G18" s="31">
        <v>8058</v>
      </c>
      <c r="H18" s="32">
        <v>0.11304713800000001</v>
      </c>
      <c r="J18" s="51" t="s">
        <v>1237</v>
      </c>
      <c r="K18" s="51" t="s">
        <v>863</v>
      </c>
      <c r="L18" s="51" t="s">
        <v>1285</v>
      </c>
      <c r="M18" s="51">
        <v>3856.48</v>
      </c>
      <c r="N18" s="51">
        <v>3298.8159999999998</v>
      </c>
      <c r="O18" s="51">
        <v>557.66</v>
      </c>
      <c r="P18" s="51">
        <v>0.144603368875244</v>
      </c>
    </row>
    <row r="19" spans="1:16" x14ac:dyDescent="0.3">
      <c r="A19" s="30" t="s">
        <v>443</v>
      </c>
      <c r="B19" s="31" t="s">
        <v>29</v>
      </c>
      <c r="C19" s="31" t="s">
        <v>452</v>
      </c>
      <c r="D19" s="31" t="s">
        <v>453</v>
      </c>
      <c r="E19" s="31">
        <v>152198</v>
      </c>
      <c r="F19" s="31">
        <v>172010</v>
      </c>
      <c r="G19" s="31">
        <v>19812</v>
      </c>
      <c r="H19" s="32">
        <v>0.11517935</v>
      </c>
      <c r="J19" s="51" t="s">
        <v>1239</v>
      </c>
      <c r="K19" s="51" t="s">
        <v>992</v>
      </c>
      <c r="L19" s="51" t="s">
        <v>1285</v>
      </c>
      <c r="M19" s="51">
        <v>2518.7199999999998</v>
      </c>
      <c r="N19" s="51">
        <v>1916.296</v>
      </c>
      <c r="O19" s="51">
        <v>602.41999999999996</v>
      </c>
      <c r="P19" s="51">
        <v>0.23917704230720399</v>
      </c>
    </row>
    <row r="20" spans="1:16" x14ac:dyDescent="0.3">
      <c r="A20" s="30" t="s">
        <v>443</v>
      </c>
      <c r="B20" s="31" t="s">
        <v>182</v>
      </c>
      <c r="C20" s="31" t="s">
        <v>454</v>
      </c>
      <c r="D20" s="31" t="s">
        <v>455</v>
      </c>
      <c r="E20" s="31">
        <v>139472</v>
      </c>
      <c r="F20" s="31">
        <v>154680</v>
      </c>
      <c r="G20" s="31">
        <v>15208</v>
      </c>
      <c r="H20" s="32">
        <v>9.8319110400000007E-2</v>
      </c>
      <c r="J20" s="51" t="s">
        <v>1241</v>
      </c>
      <c r="K20" s="51" t="s">
        <v>1053</v>
      </c>
      <c r="L20" s="51" t="s">
        <v>1285</v>
      </c>
      <c r="M20" s="51">
        <v>1424.22</v>
      </c>
      <c r="N20" s="51">
        <v>1146.7750000000001</v>
      </c>
      <c r="O20" s="51">
        <v>277.45</v>
      </c>
      <c r="P20" s="51">
        <v>0.19480838634480599</v>
      </c>
    </row>
    <row r="21" spans="1:16" x14ac:dyDescent="0.3">
      <c r="A21" s="30" t="s">
        <v>443</v>
      </c>
      <c r="B21" s="31" t="s">
        <v>23</v>
      </c>
      <c r="C21" s="31" t="s">
        <v>456</v>
      </c>
      <c r="D21" s="31" t="s">
        <v>457</v>
      </c>
      <c r="E21" s="31">
        <v>38578</v>
      </c>
      <c r="F21" s="31">
        <v>46780</v>
      </c>
      <c r="G21" s="31">
        <v>8202</v>
      </c>
      <c r="H21" s="32">
        <v>0.17533133819999999</v>
      </c>
      <c r="J21" s="51" t="s">
        <v>1243</v>
      </c>
      <c r="K21" s="51" t="s">
        <v>1120</v>
      </c>
      <c r="L21" s="51" t="s">
        <v>1285</v>
      </c>
      <c r="M21" s="51">
        <v>2595.0309999999999</v>
      </c>
      <c r="N21" s="51">
        <v>2076.1019999999999</v>
      </c>
      <c r="O21" s="51">
        <v>518.92999999999995</v>
      </c>
      <c r="P21" s="51">
        <v>0.19997063618893199</v>
      </c>
    </row>
    <row r="22" spans="1:16" x14ac:dyDescent="0.3">
      <c r="A22" s="30" t="s">
        <v>443</v>
      </c>
      <c r="B22" s="31" t="s">
        <v>194</v>
      </c>
      <c r="C22" s="31" t="s">
        <v>458</v>
      </c>
      <c r="D22" s="31" t="s">
        <v>459</v>
      </c>
      <c r="E22" s="31">
        <v>32449</v>
      </c>
      <c r="F22" s="31">
        <v>33520</v>
      </c>
      <c r="G22" s="31">
        <v>1071</v>
      </c>
      <c r="H22" s="32">
        <v>3.1951074000000003E-2</v>
      </c>
      <c r="J22" s="51" t="s">
        <v>419</v>
      </c>
      <c r="K22" s="51" t="s">
        <v>418</v>
      </c>
      <c r="L22" s="51" t="s">
        <v>122</v>
      </c>
      <c r="M22" s="51">
        <v>43.41</v>
      </c>
      <c r="N22" s="51">
        <v>42.067999999999998</v>
      </c>
      <c r="O22" s="51">
        <v>1.34</v>
      </c>
      <c r="P22" s="51">
        <v>3.0868463487675701E-2</v>
      </c>
    </row>
    <row r="23" spans="1:16" x14ac:dyDescent="0.3">
      <c r="A23" s="30" t="s">
        <v>443</v>
      </c>
      <c r="B23" s="31" t="s">
        <v>195</v>
      </c>
      <c r="C23" s="31" t="s">
        <v>460</v>
      </c>
      <c r="D23" s="31" t="s">
        <v>461</v>
      </c>
      <c r="E23" s="31">
        <v>43936</v>
      </c>
      <c r="F23" s="31">
        <v>51730</v>
      </c>
      <c r="G23" s="31">
        <v>7794</v>
      </c>
      <c r="H23" s="32">
        <v>0.15066692440000001</v>
      </c>
      <c r="J23" s="51" t="s">
        <v>421</v>
      </c>
      <c r="K23" s="51" t="s">
        <v>418</v>
      </c>
      <c r="L23" s="51" t="s">
        <v>126</v>
      </c>
      <c r="M23" s="51">
        <v>63.02</v>
      </c>
      <c r="N23" s="51">
        <v>60.247</v>
      </c>
      <c r="O23" s="51">
        <v>2.77</v>
      </c>
      <c r="P23" s="51">
        <v>4.3954300222151702E-2</v>
      </c>
    </row>
    <row r="24" spans="1:16" x14ac:dyDescent="0.3">
      <c r="A24" s="30" t="s">
        <v>443</v>
      </c>
      <c r="B24" s="31" t="s">
        <v>31</v>
      </c>
      <c r="C24" s="31" t="s">
        <v>462</v>
      </c>
      <c r="D24" s="31" t="s">
        <v>463</v>
      </c>
      <c r="E24" s="31">
        <v>29083</v>
      </c>
      <c r="F24" s="31">
        <v>33530</v>
      </c>
      <c r="G24" s="31">
        <v>4447</v>
      </c>
      <c r="H24" s="32">
        <v>0.13262749779999999</v>
      </c>
      <c r="J24" s="51" t="s">
        <v>423</v>
      </c>
      <c r="K24" s="51" t="s">
        <v>418</v>
      </c>
      <c r="L24" s="51" t="s">
        <v>127</v>
      </c>
      <c r="M24" s="51">
        <v>63.72</v>
      </c>
      <c r="N24" s="51">
        <v>60.718000000000004</v>
      </c>
      <c r="O24" s="51">
        <v>3</v>
      </c>
      <c r="P24" s="51">
        <v>4.70809792843691E-2</v>
      </c>
    </row>
    <row r="25" spans="1:16" x14ac:dyDescent="0.3">
      <c r="A25" s="30" t="s">
        <v>443</v>
      </c>
      <c r="B25" s="31" t="s">
        <v>46</v>
      </c>
      <c r="C25" s="31" t="s">
        <v>464</v>
      </c>
      <c r="D25" s="31" t="s">
        <v>465</v>
      </c>
      <c r="E25" s="31">
        <v>11119</v>
      </c>
      <c r="F25" s="31">
        <v>26250</v>
      </c>
      <c r="G25" s="31">
        <v>15131</v>
      </c>
      <c r="H25" s="32">
        <v>0.57641904759999996</v>
      </c>
      <c r="J25" s="51" t="s">
        <v>425</v>
      </c>
      <c r="K25" s="51" t="s">
        <v>418</v>
      </c>
      <c r="L25" s="51" t="s">
        <v>129</v>
      </c>
      <c r="M25" s="51">
        <v>85.63</v>
      </c>
      <c r="N25" s="51">
        <v>82.864000000000004</v>
      </c>
      <c r="O25" s="51">
        <v>2.77</v>
      </c>
      <c r="P25" s="51">
        <v>3.2348476001401401E-2</v>
      </c>
    </row>
    <row r="26" spans="1:16" x14ac:dyDescent="0.3">
      <c r="A26" s="30" t="s">
        <v>443</v>
      </c>
      <c r="B26" s="31" t="s">
        <v>92</v>
      </c>
      <c r="C26" s="31" t="s">
        <v>466</v>
      </c>
      <c r="D26" s="31" t="s">
        <v>467</v>
      </c>
      <c r="E26" s="31">
        <v>40669</v>
      </c>
      <c r="F26" s="31">
        <v>53150</v>
      </c>
      <c r="G26" s="31">
        <v>12481</v>
      </c>
      <c r="H26" s="32">
        <v>0.2348259643</v>
      </c>
      <c r="J26" s="51" t="s">
        <v>427</v>
      </c>
      <c r="K26" s="51" t="s">
        <v>418</v>
      </c>
      <c r="L26" s="51" t="s">
        <v>130</v>
      </c>
      <c r="M26" s="51">
        <v>49.96</v>
      </c>
      <c r="N26" s="51">
        <v>47.064</v>
      </c>
      <c r="O26" s="51">
        <v>2.9</v>
      </c>
      <c r="P26" s="51">
        <v>5.8046437149719798E-2</v>
      </c>
    </row>
    <row r="27" spans="1:16" x14ac:dyDescent="0.3">
      <c r="A27" s="30" t="s">
        <v>443</v>
      </c>
      <c r="B27" s="31" t="s">
        <v>254</v>
      </c>
      <c r="C27" s="31" t="s">
        <v>468</v>
      </c>
      <c r="D27" s="31" t="s">
        <v>469</v>
      </c>
      <c r="E27" s="31">
        <v>40032</v>
      </c>
      <c r="F27" s="31">
        <v>40970</v>
      </c>
      <c r="G27" s="31">
        <v>938</v>
      </c>
      <c r="H27" s="32">
        <v>2.2894801100000001E-2</v>
      </c>
      <c r="J27" s="51" t="s">
        <v>429</v>
      </c>
      <c r="K27" s="51" t="s">
        <v>418</v>
      </c>
      <c r="L27" s="51" t="s">
        <v>38</v>
      </c>
      <c r="M27" s="51">
        <v>242.11</v>
      </c>
      <c r="N27" s="51">
        <v>226.36</v>
      </c>
      <c r="O27" s="51">
        <v>15.75</v>
      </c>
      <c r="P27" s="51">
        <v>6.5053075048531694E-2</v>
      </c>
    </row>
    <row r="28" spans="1:16" x14ac:dyDescent="0.3">
      <c r="A28" s="30" t="s">
        <v>443</v>
      </c>
      <c r="B28" s="31" t="s">
        <v>255</v>
      </c>
      <c r="C28" s="31" t="s">
        <v>470</v>
      </c>
      <c r="D28" s="31" t="s">
        <v>471</v>
      </c>
      <c r="E28" s="31">
        <v>47625</v>
      </c>
      <c r="F28" s="31">
        <v>50020</v>
      </c>
      <c r="G28" s="31">
        <v>2395</v>
      </c>
      <c r="H28" s="32">
        <v>4.78808477E-2</v>
      </c>
      <c r="J28" s="51" t="s">
        <v>431</v>
      </c>
      <c r="K28" s="51" t="s">
        <v>418</v>
      </c>
      <c r="L28" s="51" t="s">
        <v>75</v>
      </c>
      <c r="M28" s="51">
        <v>151.38999999999999</v>
      </c>
      <c r="N28" s="51">
        <v>122.687</v>
      </c>
      <c r="O28" s="51">
        <v>28.7</v>
      </c>
      <c r="P28" s="51">
        <v>0.189576590263558</v>
      </c>
    </row>
    <row r="29" spans="1:16" x14ac:dyDescent="0.3">
      <c r="A29" s="30" t="s">
        <v>443</v>
      </c>
      <c r="B29" s="31" t="s">
        <v>256</v>
      </c>
      <c r="C29" s="31" t="s">
        <v>472</v>
      </c>
      <c r="D29" s="31" t="s">
        <v>473</v>
      </c>
      <c r="E29" s="31">
        <v>33684</v>
      </c>
      <c r="F29" s="31">
        <v>38140</v>
      </c>
      <c r="G29" s="31">
        <v>4456</v>
      </c>
      <c r="H29" s="32">
        <v>0.11683272159999999</v>
      </c>
      <c r="J29" s="51" t="s">
        <v>433</v>
      </c>
      <c r="K29" s="51" t="s">
        <v>418</v>
      </c>
      <c r="L29" s="51" t="s">
        <v>344</v>
      </c>
      <c r="M29" s="51">
        <v>130.31</v>
      </c>
      <c r="N29" s="51">
        <v>112.752</v>
      </c>
      <c r="O29" s="51">
        <v>17.559999999999999</v>
      </c>
      <c r="P29" s="51">
        <v>0.13475558284091799</v>
      </c>
    </row>
    <row r="30" spans="1:16" x14ac:dyDescent="0.3">
      <c r="A30" s="30" t="s">
        <v>443</v>
      </c>
      <c r="B30" s="31" t="s">
        <v>257</v>
      </c>
      <c r="C30" s="31" t="s">
        <v>474</v>
      </c>
      <c r="D30" s="31" t="s">
        <v>475</v>
      </c>
      <c r="E30" s="31">
        <v>35817</v>
      </c>
      <c r="F30" s="31">
        <v>36800</v>
      </c>
      <c r="G30" s="31">
        <v>983</v>
      </c>
      <c r="H30" s="32">
        <v>2.6711956500000002E-2</v>
      </c>
      <c r="J30" s="51" t="s">
        <v>435</v>
      </c>
      <c r="K30" s="51" t="s">
        <v>418</v>
      </c>
      <c r="L30" s="51" t="s">
        <v>345</v>
      </c>
      <c r="M30" s="51">
        <v>96.86</v>
      </c>
      <c r="N30" s="51">
        <v>93.661000000000001</v>
      </c>
      <c r="O30" s="51">
        <v>3.2</v>
      </c>
      <c r="P30" s="51">
        <v>3.3037373528804502E-2</v>
      </c>
    </row>
    <row r="31" spans="1:16" x14ac:dyDescent="0.3">
      <c r="A31" s="30" t="s">
        <v>443</v>
      </c>
      <c r="B31" s="31" t="s">
        <v>258</v>
      </c>
      <c r="C31" s="31" t="s">
        <v>476</v>
      </c>
      <c r="D31" s="31" t="s">
        <v>477</v>
      </c>
      <c r="E31" s="31">
        <v>55706</v>
      </c>
      <c r="F31" s="31">
        <v>64000</v>
      </c>
      <c r="G31" s="31">
        <v>8294</v>
      </c>
      <c r="H31" s="32">
        <v>0.12959375000000001</v>
      </c>
      <c r="J31" s="51" t="s">
        <v>437</v>
      </c>
      <c r="K31" s="51" t="s">
        <v>418</v>
      </c>
      <c r="L31" s="51" t="s">
        <v>346</v>
      </c>
      <c r="M31" s="51">
        <v>71.44</v>
      </c>
      <c r="N31" s="51">
        <v>69.822999999999993</v>
      </c>
      <c r="O31" s="51">
        <v>1.62</v>
      </c>
      <c r="P31" s="51">
        <v>2.2676371780515101E-2</v>
      </c>
    </row>
    <row r="32" spans="1:16" x14ac:dyDescent="0.3">
      <c r="A32" s="30" t="s">
        <v>443</v>
      </c>
      <c r="B32" s="31" t="s">
        <v>259</v>
      </c>
      <c r="C32" s="31" t="s">
        <v>478</v>
      </c>
      <c r="D32" s="31" t="s">
        <v>479</v>
      </c>
      <c r="E32" s="31">
        <v>38747</v>
      </c>
      <c r="F32" s="31">
        <v>40120</v>
      </c>
      <c r="G32" s="31">
        <v>1373</v>
      </c>
      <c r="H32" s="32">
        <v>3.4222333000000001E-2</v>
      </c>
      <c r="J32" s="51" t="s">
        <v>439</v>
      </c>
      <c r="K32" s="51" t="s">
        <v>418</v>
      </c>
      <c r="L32" s="51" t="s">
        <v>347</v>
      </c>
      <c r="M32" s="51">
        <v>127.96</v>
      </c>
      <c r="N32" s="51">
        <v>122.271</v>
      </c>
      <c r="O32" s="51">
        <v>5.69</v>
      </c>
      <c r="P32" s="51">
        <v>4.4467020944044998E-2</v>
      </c>
    </row>
    <row r="33" spans="1:16" x14ac:dyDescent="0.3">
      <c r="A33" s="30" t="s">
        <v>443</v>
      </c>
      <c r="B33" s="31" t="s">
        <v>260</v>
      </c>
      <c r="C33" s="31" t="s">
        <v>480</v>
      </c>
      <c r="D33" s="31" t="s">
        <v>481</v>
      </c>
      <c r="E33" s="31">
        <v>56234</v>
      </c>
      <c r="F33" s="31">
        <v>62240</v>
      </c>
      <c r="G33" s="31">
        <v>6006</v>
      </c>
      <c r="H33" s="32">
        <v>9.6497429300000007E-2</v>
      </c>
      <c r="J33" s="51" t="s">
        <v>441</v>
      </c>
      <c r="K33" s="51" t="s">
        <v>418</v>
      </c>
      <c r="L33" s="51" t="s">
        <v>343</v>
      </c>
      <c r="M33" s="51">
        <v>93.28</v>
      </c>
      <c r="N33" s="51">
        <v>87.808999999999997</v>
      </c>
      <c r="O33" s="51">
        <v>5.47</v>
      </c>
      <c r="P33" s="51">
        <v>5.8640651801029203E-2</v>
      </c>
    </row>
    <row r="34" spans="1:16" x14ac:dyDescent="0.3">
      <c r="A34" s="30" t="s">
        <v>443</v>
      </c>
      <c r="B34" s="31" t="s">
        <v>77</v>
      </c>
      <c r="C34" s="31" t="s">
        <v>482</v>
      </c>
      <c r="D34" s="31" t="s">
        <v>483</v>
      </c>
      <c r="E34" s="31">
        <v>21968</v>
      </c>
      <c r="F34" s="31">
        <v>26280</v>
      </c>
      <c r="G34" s="31">
        <v>4312</v>
      </c>
      <c r="H34" s="32">
        <v>0.1640791476</v>
      </c>
      <c r="J34" s="51" t="s">
        <v>444</v>
      </c>
      <c r="K34" s="51" t="s">
        <v>443</v>
      </c>
      <c r="L34" s="51" t="s">
        <v>132</v>
      </c>
      <c r="M34" s="51">
        <v>56.41</v>
      </c>
      <c r="N34" s="51">
        <v>55.01</v>
      </c>
      <c r="O34" s="51">
        <v>1.4</v>
      </c>
      <c r="P34" s="51">
        <v>2.48182946286119E-2</v>
      </c>
    </row>
    <row r="35" spans="1:16" x14ac:dyDescent="0.3">
      <c r="A35" s="30" t="s">
        <v>443</v>
      </c>
      <c r="B35" s="31" t="s">
        <v>261</v>
      </c>
      <c r="C35" s="31" t="s">
        <v>484</v>
      </c>
      <c r="D35" s="31" t="s">
        <v>485</v>
      </c>
      <c r="E35" s="31">
        <v>30670</v>
      </c>
      <c r="F35" s="31">
        <v>31790</v>
      </c>
      <c r="G35" s="31">
        <v>1120</v>
      </c>
      <c r="H35" s="32">
        <v>3.5231204799999999E-2</v>
      </c>
      <c r="J35" s="51" t="s">
        <v>446</v>
      </c>
      <c r="K35" s="51" t="s">
        <v>443</v>
      </c>
      <c r="L35" s="51" t="s">
        <v>133</v>
      </c>
      <c r="M35" s="51">
        <v>92.32</v>
      </c>
      <c r="N35" s="51">
        <v>88.228999999999999</v>
      </c>
      <c r="O35" s="51">
        <v>4.09</v>
      </c>
      <c r="P35" s="51">
        <v>4.4302426343154198E-2</v>
      </c>
    </row>
    <row r="36" spans="1:16" x14ac:dyDescent="0.3">
      <c r="A36" s="30" t="s">
        <v>443</v>
      </c>
      <c r="B36" s="31" t="s">
        <v>262</v>
      </c>
      <c r="C36" s="31" t="s">
        <v>486</v>
      </c>
      <c r="D36" s="31" t="s">
        <v>487</v>
      </c>
      <c r="E36" s="31">
        <v>47091</v>
      </c>
      <c r="F36" s="31">
        <v>49080</v>
      </c>
      <c r="G36" s="31">
        <v>1989</v>
      </c>
      <c r="H36" s="32">
        <v>4.0525672399999997E-2</v>
      </c>
      <c r="J36" s="51" t="s">
        <v>448</v>
      </c>
      <c r="K36" s="51" t="s">
        <v>443</v>
      </c>
      <c r="L36" s="51" t="s">
        <v>135</v>
      </c>
      <c r="M36" s="51">
        <v>60.65</v>
      </c>
      <c r="N36" s="51">
        <v>58.408999999999999</v>
      </c>
      <c r="O36" s="51">
        <v>2.2400000000000002</v>
      </c>
      <c r="P36" s="51">
        <v>3.6933223413025601E-2</v>
      </c>
    </row>
    <row r="37" spans="1:16" x14ac:dyDescent="0.3">
      <c r="A37" s="30" t="s">
        <v>443</v>
      </c>
      <c r="B37" s="31" t="s">
        <v>263</v>
      </c>
      <c r="C37" s="31" t="s">
        <v>488</v>
      </c>
      <c r="D37" s="31" t="s">
        <v>489</v>
      </c>
      <c r="E37" s="31">
        <v>43134</v>
      </c>
      <c r="F37" s="31">
        <v>49180</v>
      </c>
      <c r="G37" s="31">
        <v>6046</v>
      </c>
      <c r="H37" s="32">
        <v>0.1229361529</v>
      </c>
      <c r="J37" s="51" t="s">
        <v>450</v>
      </c>
      <c r="K37" s="51" t="s">
        <v>443</v>
      </c>
      <c r="L37" s="51" t="s">
        <v>137</v>
      </c>
      <c r="M37" s="51">
        <v>71.28</v>
      </c>
      <c r="N37" s="51">
        <v>62.984999999999999</v>
      </c>
      <c r="O37" s="51">
        <v>8.3000000000000007</v>
      </c>
      <c r="P37" s="51">
        <v>0.116442199775533</v>
      </c>
    </row>
    <row r="38" spans="1:16" x14ac:dyDescent="0.3">
      <c r="A38" s="30" t="s">
        <v>443</v>
      </c>
      <c r="B38" s="31" t="s">
        <v>264</v>
      </c>
      <c r="C38" s="31" t="s">
        <v>490</v>
      </c>
      <c r="D38" s="31" t="s">
        <v>491</v>
      </c>
      <c r="E38" s="31">
        <v>46046</v>
      </c>
      <c r="F38" s="31">
        <v>51850</v>
      </c>
      <c r="G38" s="31">
        <v>5804</v>
      </c>
      <c r="H38" s="32">
        <v>0.1119382835</v>
      </c>
      <c r="J38" s="51" t="s">
        <v>452</v>
      </c>
      <c r="K38" s="51" t="s">
        <v>443</v>
      </c>
      <c r="L38" s="51" t="s">
        <v>29</v>
      </c>
      <c r="M38" s="51">
        <v>171.96</v>
      </c>
      <c r="N38" s="51">
        <v>151.887</v>
      </c>
      <c r="O38" s="51">
        <v>20.07</v>
      </c>
      <c r="P38" s="51">
        <v>0.11671318911374701</v>
      </c>
    </row>
    <row r="39" spans="1:16" x14ac:dyDescent="0.3">
      <c r="A39" s="30" t="s">
        <v>443</v>
      </c>
      <c r="B39" s="31" t="s">
        <v>324</v>
      </c>
      <c r="C39" s="31" t="s">
        <v>492</v>
      </c>
      <c r="D39" s="31" t="s">
        <v>493</v>
      </c>
      <c r="E39" s="31">
        <v>116803</v>
      </c>
      <c r="F39" s="31">
        <v>124120</v>
      </c>
      <c r="G39" s="31">
        <v>7317</v>
      </c>
      <c r="H39" s="32">
        <v>5.8951015099999997E-2</v>
      </c>
      <c r="J39" s="51" t="s">
        <v>454</v>
      </c>
      <c r="K39" s="51" t="s">
        <v>443</v>
      </c>
      <c r="L39" s="51" t="s">
        <v>182</v>
      </c>
      <c r="M39" s="51">
        <v>154.63</v>
      </c>
      <c r="N39" s="51">
        <v>139.16399999999999</v>
      </c>
      <c r="O39" s="51">
        <v>15.47</v>
      </c>
      <c r="P39" s="51">
        <v>0.100045269352648</v>
      </c>
    </row>
    <row r="40" spans="1:16" x14ac:dyDescent="0.3">
      <c r="A40" s="30" t="s">
        <v>443</v>
      </c>
      <c r="B40" s="31" t="s">
        <v>325</v>
      </c>
      <c r="C40" s="31" t="s">
        <v>494</v>
      </c>
      <c r="D40" s="31" t="s">
        <v>495</v>
      </c>
      <c r="E40" s="31">
        <v>79515</v>
      </c>
      <c r="F40" s="31">
        <v>83350</v>
      </c>
      <c r="G40" s="31">
        <v>3835</v>
      </c>
      <c r="H40" s="32">
        <v>4.6010797800000003E-2</v>
      </c>
      <c r="J40" s="51" t="s">
        <v>456</v>
      </c>
      <c r="K40" s="51" t="s">
        <v>443</v>
      </c>
      <c r="L40" s="51" t="s">
        <v>23</v>
      </c>
      <c r="M40" s="51">
        <v>46.78</v>
      </c>
      <c r="N40" s="51">
        <v>38.457999999999998</v>
      </c>
      <c r="O40" s="51">
        <v>8.32</v>
      </c>
      <c r="P40" s="51">
        <v>0.17785378366823401</v>
      </c>
    </row>
    <row r="41" spans="1:16" x14ac:dyDescent="0.3">
      <c r="A41" s="30" t="s">
        <v>443</v>
      </c>
      <c r="B41" s="31" t="s">
        <v>326</v>
      </c>
      <c r="C41" s="31" t="s">
        <v>496</v>
      </c>
      <c r="D41" s="31" t="s">
        <v>497</v>
      </c>
      <c r="E41" s="31">
        <v>184304</v>
      </c>
      <c r="F41" s="31">
        <v>226310</v>
      </c>
      <c r="G41" s="31">
        <v>42006</v>
      </c>
      <c r="H41" s="32">
        <v>0.1856126552</v>
      </c>
      <c r="J41" s="51" t="s">
        <v>458</v>
      </c>
      <c r="K41" s="51" t="s">
        <v>443</v>
      </c>
      <c r="L41" s="51" t="s">
        <v>194</v>
      </c>
      <c r="M41" s="51">
        <v>33.520000000000003</v>
      </c>
      <c r="N41" s="51">
        <v>32.366999999999997</v>
      </c>
      <c r="O41" s="51">
        <v>1.1499999999999999</v>
      </c>
      <c r="P41" s="51">
        <v>3.4307875894988099E-2</v>
      </c>
    </row>
    <row r="42" spans="1:16" x14ac:dyDescent="0.3">
      <c r="A42" s="30" t="s">
        <v>443</v>
      </c>
      <c r="B42" s="31" t="s">
        <v>327</v>
      </c>
      <c r="C42" s="31" t="s">
        <v>498</v>
      </c>
      <c r="D42" s="31" t="s">
        <v>499</v>
      </c>
      <c r="E42" s="31">
        <v>91743</v>
      </c>
      <c r="F42" s="31">
        <v>95850</v>
      </c>
      <c r="G42" s="31">
        <v>4107</v>
      </c>
      <c r="H42" s="32">
        <v>4.28482003E-2</v>
      </c>
      <c r="J42" s="51" t="s">
        <v>460</v>
      </c>
      <c r="K42" s="51" t="s">
        <v>443</v>
      </c>
      <c r="L42" s="51" t="s">
        <v>195</v>
      </c>
      <c r="M42" s="51">
        <v>51.73</v>
      </c>
      <c r="N42" s="51">
        <v>43.811</v>
      </c>
      <c r="O42" s="51">
        <v>7.92</v>
      </c>
      <c r="P42" s="51">
        <v>0.15310264836651799</v>
      </c>
    </row>
    <row r="43" spans="1:16" x14ac:dyDescent="0.3">
      <c r="A43" s="30" t="s">
        <v>443</v>
      </c>
      <c r="B43" s="31" t="s">
        <v>328</v>
      </c>
      <c r="C43" s="31" t="s">
        <v>500</v>
      </c>
      <c r="D43" s="31" t="s">
        <v>501</v>
      </c>
      <c r="E43" s="31">
        <v>89703</v>
      </c>
      <c r="F43" s="31">
        <v>93260</v>
      </c>
      <c r="G43" s="31">
        <v>3557</v>
      </c>
      <c r="H43" s="32">
        <v>3.8140682000000002E-2</v>
      </c>
      <c r="J43" s="51" t="s">
        <v>462</v>
      </c>
      <c r="K43" s="51" t="s">
        <v>443</v>
      </c>
      <c r="L43" s="51" t="s">
        <v>31</v>
      </c>
      <c r="M43" s="51">
        <v>33.51</v>
      </c>
      <c r="N43" s="51">
        <v>29.001000000000001</v>
      </c>
      <c r="O43" s="51">
        <v>4.51</v>
      </c>
      <c r="P43" s="51">
        <v>0.134586690540137</v>
      </c>
    </row>
    <row r="44" spans="1:16" x14ac:dyDescent="0.3">
      <c r="A44" s="30" t="s">
        <v>443</v>
      </c>
      <c r="B44" s="31" t="s">
        <v>329</v>
      </c>
      <c r="C44" s="31" t="s">
        <v>502</v>
      </c>
      <c r="D44" s="31" t="s">
        <v>503</v>
      </c>
      <c r="E44" s="31">
        <v>97108</v>
      </c>
      <c r="F44" s="31">
        <v>114710</v>
      </c>
      <c r="G44" s="31">
        <v>17602</v>
      </c>
      <c r="H44" s="32">
        <v>0.1534478249</v>
      </c>
      <c r="J44" s="51" t="s">
        <v>464</v>
      </c>
      <c r="K44" s="51" t="s">
        <v>443</v>
      </c>
      <c r="L44" s="51" t="s">
        <v>46</v>
      </c>
      <c r="M44" s="51">
        <v>26.25</v>
      </c>
      <c r="N44" s="51">
        <v>11.087999999999999</v>
      </c>
      <c r="O44" s="51">
        <v>15.16</v>
      </c>
      <c r="P44" s="51">
        <v>0.57752380952380999</v>
      </c>
    </row>
    <row r="45" spans="1:16" x14ac:dyDescent="0.3">
      <c r="A45" s="30" t="s">
        <v>443</v>
      </c>
      <c r="B45" s="31" t="s">
        <v>330</v>
      </c>
      <c r="C45" s="31" t="s">
        <v>504</v>
      </c>
      <c r="D45" s="31" t="s">
        <v>505</v>
      </c>
      <c r="E45" s="31">
        <v>120212</v>
      </c>
      <c r="F45" s="31">
        <v>127960</v>
      </c>
      <c r="G45" s="31">
        <v>7748</v>
      </c>
      <c r="H45" s="32">
        <v>6.0550171899999998E-2</v>
      </c>
      <c r="J45" s="51" t="s">
        <v>466</v>
      </c>
      <c r="K45" s="51" t="s">
        <v>443</v>
      </c>
      <c r="L45" s="51" t="s">
        <v>92</v>
      </c>
      <c r="M45" s="51">
        <v>53.15</v>
      </c>
      <c r="N45" s="51">
        <v>40.555</v>
      </c>
      <c r="O45" s="51">
        <v>12.6</v>
      </c>
      <c r="P45" s="51">
        <v>0.237064910630292</v>
      </c>
    </row>
    <row r="46" spans="1:16" x14ac:dyDescent="0.3">
      <c r="A46" s="30" t="s">
        <v>443</v>
      </c>
      <c r="B46" s="31" t="s">
        <v>331</v>
      </c>
      <c r="C46" s="31" t="s">
        <v>506</v>
      </c>
      <c r="D46" s="31" t="s">
        <v>507</v>
      </c>
      <c r="E46" s="31">
        <v>97938</v>
      </c>
      <c r="F46" s="31">
        <v>101730</v>
      </c>
      <c r="G46" s="31">
        <v>3792</v>
      </c>
      <c r="H46" s="32">
        <v>3.72751401E-2</v>
      </c>
      <c r="J46" s="51" t="s">
        <v>468</v>
      </c>
      <c r="K46" s="51" t="s">
        <v>443</v>
      </c>
      <c r="L46" s="51" t="s">
        <v>254</v>
      </c>
      <c r="M46" s="51">
        <v>40.97</v>
      </c>
      <c r="N46" s="51">
        <v>39.902999999999999</v>
      </c>
      <c r="O46" s="51">
        <v>1.07</v>
      </c>
      <c r="P46" s="51">
        <v>2.6116670734683899E-2</v>
      </c>
    </row>
    <row r="47" spans="1:16" x14ac:dyDescent="0.3">
      <c r="A47" s="30" t="s">
        <v>443</v>
      </c>
      <c r="B47" s="31" t="s">
        <v>332</v>
      </c>
      <c r="C47" s="31" t="s">
        <v>508</v>
      </c>
      <c r="D47" s="31" t="s">
        <v>509</v>
      </c>
      <c r="E47" s="31">
        <v>92097</v>
      </c>
      <c r="F47" s="31">
        <v>98450</v>
      </c>
      <c r="G47" s="31">
        <v>6353</v>
      </c>
      <c r="H47" s="32">
        <v>6.4530218400000006E-2</v>
      </c>
      <c r="J47" s="51" t="s">
        <v>470</v>
      </c>
      <c r="K47" s="51" t="s">
        <v>443</v>
      </c>
      <c r="L47" s="51" t="s">
        <v>255</v>
      </c>
      <c r="M47" s="51">
        <v>50.01</v>
      </c>
      <c r="N47" s="51">
        <v>47.548000000000002</v>
      </c>
      <c r="O47" s="51">
        <v>2.46</v>
      </c>
      <c r="P47" s="51">
        <v>4.9190161967606498E-2</v>
      </c>
    </row>
    <row r="48" spans="1:16" x14ac:dyDescent="0.3">
      <c r="A48" s="30" t="s">
        <v>443</v>
      </c>
      <c r="B48" s="31" t="s">
        <v>333</v>
      </c>
      <c r="C48" s="31" t="s">
        <v>510</v>
      </c>
      <c r="D48" s="31" t="s">
        <v>511</v>
      </c>
      <c r="E48" s="31">
        <v>138568</v>
      </c>
      <c r="F48" s="31">
        <v>143220</v>
      </c>
      <c r="G48" s="31">
        <v>4652</v>
      </c>
      <c r="H48" s="32">
        <v>3.2481496999999998E-2</v>
      </c>
      <c r="J48" s="51" t="s">
        <v>472</v>
      </c>
      <c r="K48" s="51" t="s">
        <v>443</v>
      </c>
      <c r="L48" s="51" t="s">
        <v>256</v>
      </c>
      <c r="M48" s="51">
        <v>38.14</v>
      </c>
      <c r="N48" s="51">
        <v>33.595999999999997</v>
      </c>
      <c r="O48" s="51">
        <v>4.54</v>
      </c>
      <c r="P48" s="51">
        <v>0.11903513371788101</v>
      </c>
    </row>
    <row r="49" spans="1:16" x14ac:dyDescent="0.3">
      <c r="A49" s="30" t="s">
        <v>443</v>
      </c>
      <c r="B49" s="31" t="s">
        <v>334</v>
      </c>
      <c r="C49" s="31" t="s">
        <v>512</v>
      </c>
      <c r="D49" s="31" t="s">
        <v>513</v>
      </c>
      <c r="E49" s="31">
        <v>64816</v>
      </c>
      <c r="F49" s="31">
        <v>66540</v>
      </c>
      <c r="G49" s="31">
        <v>1724</v>
      </c>
      <c r="H49" s="32">
        <v>2.59092275E-2</v>
      </c>
      <c r="J49" s="51" t="s">
        <v>474</v>
      </c>
      <c r="K49" s="51" t="s">
        <v>443</v>
      </c>
      <c r="L49" s="51" t="s">
        <v>257</v>
      </c>
      <c r="M49" s="51">
        <v>36.799999999999997</v>
      </c>
      <c r="N49" s="51">
        <v>35.664999999999999</v>
      </c>
      <c r="O49" s="51">
        <v>1.1399999999999999</v>
      </c>
      <c r="P49" s="51">
        <v>3.0978260869565202E-2</v>
      </c>
    </row>
    <row r="50" spans="1:16" x14ac:dyDescent="0.3">
      <c r="A50" s="30" t="s">
        <v>443</v>
      </c>
      <c r="B50" s="31" t="s">
        <v>335</v>
      </c>
      <c r="C50" s="31" t="s">
        <v>514</v>
      </c>
      <c r="D50" s="31" t="s">
        <v>515</v>
      </c>
      <c r="E50" s="31">
        <v>199154</v>
      </c>
      <c r="F50" s="31">
        <v>224400</v>
      </c>
      <c r="G50" s="31">
        <v>25246</v>
      </c>
      <c r="H50" s="32">
        <v>0.1125044563</v>
      </c>
      <c r="J50" s="51" t="s">
        <v>476</v>
      </c>
      <c r="K50" s="51" t="s">
        <v>443</v>
      </c>
      <c r="L50" s="51" t="s">
        <v>258</v>
      </c>
      <c r="M50" s="51">
        <v>63.98</v>
      </c>
      <c r="N50" s="51">
        <v>55.595999999999997</v>
      </c>
      <c r="O50" s="51">
        <v>8.3800000000000008</v>
      </c>
      <c r="P50" s="51">
        <v>0.13097843075961199</v>
      </c>
    </row>
    <row r="51" spans="1:16" x14ac:dyDescent="0.3">
      <c r="A51" s="30" t="s">
        <v>443</v>
      </c>
      <c r="B51" s="31" t="s">
        <v>336</v>
      </c>
      <c r="C51" s="31" t="s">
        <v>516</v>
      </c>
      <c r="D51" s="31" t="s">
        <v>517</v>
      </c>
      <c r="E51" s="31">
        <v>80318</v>
      </c>
      <c r="F51" s="31">
        <v>82320</v>
      </c>
      <c r="G51" s="31">
        <v>2002</v>
      </c>
      <c r="H51" s="32">
        <v>2.4319727900000001E-2</v>
      </c>
      <c r="J51" s="51" t="s">
        <v>478</v>
      </c>
      <c r="K51" s="51" t="s">
        <v>443</v>
      </c>
      <c r="L51" s="51" t="s">
        <v>259</v>
      </c>
      <c r="M51" s="51">
        <v>40.11</v>
      </c>
      <c r="N51" s="51">
        <v>38.607999999999997</v>
      </c>
      <c r="O51" s="51">
        <v>1.5</v>
      </c>
      <c r="P51" s="51">
        <v>3.7397157816005999E-2</v>
      </c>
    </row>
    <row r="52" spans="1:16" x14ac:dyDescent="0.3">
      <c r="A52" s="30" t="s">
        <v>443</v>
      </c>
      <c r="B52" s="31" t="s">
        <v>337</v>
      </c>
      <c r="C52" s="31" t="s">
        <v>518</v>
      </c>
      <c r="D52" s="31" t="s">
        <v>519</v>
      </c>
      <c r="E52" s="31">
        <v>119078</v>
      </c>
      <c r="F52" s="31">
        <v>127060</v>
      </c>
      <c r="G52" s="31">
        <v>7982</v>
      </c>
      <c r="H52" s="32">
        <v>6.2820714599999994E-2</v>
      </c>
      <c r="J52" s="51" t="s">
        <v>480</v>
      </c>
      <c r="K52" s="51" t="s">
        <v>443</v>
      </c>
      <c r="L52" s="51" t="s">
        <v>260</v>
      </c>
      <c r="M52" s="51">
        <v>62.23</v>
      </c>
      <c r="N52" s="51">
        <v>55.984999999999999</v>
      </c>
      <c r="O52" s="51">
        <v>6.25</v>
      </c>
      <c r="P52" s="51">
        <v>0.10043387433713601</v>
      </c>
    </row>
    <row r="53" spans="1:16" x14ac:dyDescent="0.3">
      <c r="A53" s="30" t="s">
        <v>443</v>
      </c>
      <c r="B53" s="31" t="s">
        <v>338</v>
      </c>
      <c r="C53" s="31" t="s">
        <v>520</v>
      </c>
      <c r="D53" s="31" t="s">
        <v>521</v>
      </c>
      <c r="E53" s="31">
        <v>141119</v>
      </c>
      <c r="F53" s="31">
        <v>147770</v>
      </c>
      <c r="G53" s="31">
        <v>6651</v>
      </c>
      <c r="H53" s="32">
        <v>4.5009135800000002E-2</v>
      </c>
      <c r="J53" s="51" t="s">
        <v>482</v>
      </c>
      <c r="K53" s="51" t="s">
        <v>443</v>
      </c>
      <c r="L53" s="51" t="s">
        <v>77</v>
      </c>
      <c r="M53" s="51">
        <v>26.27</v>
      </c>
      <c r="N53" s="51">
        <v>21.907</v>
      </c>
      <c r="O53" s="51">
        <v>4.3600000000000003</v>
      </c>
      <c r="P53" s="51">
        <v>0.165968785687096</v>
      </c>
    </row>
    <row r="54" spans="1:16" x14ac:dyDescent="0.3">
      <c r="A54" s="30" t="s">
        <v>522</v>
      </c>
      <c r="B54" s="31" t="s">
        <v>138</v>
      </c>
      <c r="C54" s="31" t="s">
        <v>523</v>
      </c>
      <c r="D54" s="31" t="s">
        <v>524</v>
      </c>
      <c r="E54" s="31">
        <v>114030</v>
      </c>
      <c r="F54" s="31">
        <v>119600</v>
      </c>
      <c r="G54" s="31">
        <v>5570</v>
      </c>
      <c r="H54" s="32">
        <v>4.6571906400000002E-2</v>
      </c>
      <c r="J54" s="51" t="s">
        <v>484</v>
      </c>
      <c r="K54" s="51" t="s">
        <v>443</v>
      </c>
      <c r="L54" s="51" t="s">
        <v>261</v>
      </c>
      <c r="M54" s="51">
        <v>31.79</v>
      </c>
      <c r="N54" s="51">
        <v>30.530999999999999</v>
      </c>
      <c r="O54" s="51">
        <v>1.26</v>
      </c>
      <c r="P54" s="51">
        <v>3.9635105379049997E-2</v>
      </c>
    </row>
    <row r="55" spans="1:16" x14ac:dyDescent="0.3">
      <c r="A55" s="30" t="s">
        <v>522</v>
      </c>
      <c r="B55" s="31" t="s">
        <v>43</v>
      </c>
      <c r="C55" s="31" t="s">
        <v>525</v>
      </c>
      <c r="D55" s="31" t="s">
        <v>526</v>
      </c>
      <c r="E55" s="31">
        <v>131713</v>
      </c>
      <c r="F55" s="31">
        <v>154080</v>
      </c>
      <c r="G55" s="31">
        <v>22367</v>
      </c>
      <c r="H55" s="32">
        <v>0.14516484939999999</v>
      </c>
      <c r="J55" s="51" t="s">
        <v>486</v>
      </c>
      <c r="K55" s="51" t="s">
        <v>443</v>
      </c>
      <c r="L55" s="51" t="s">
        <v>262</v>
      </c>
      <c r="M55" s="51">
        <v>49.08</v>
      </c>
      <c r="N55" s="51">
        <v>47</v>
      </c>
      <c r="O55" s="51">
        <v>2.08</v>
      </c>
      <c r="P55" s="51">
        <v>4.2379788101059503E-2</v>
      </c>
    </row>
    <row r="56" spans="1:16" x14ac:dyDescent="0.3">
      <c r="A56" s="30" t="s">
        <v>522</v>
      </c>
      <c r="B56" s="31" t="s">
        <v>141</v>
      </c>
      <c r="C56" s="31" t="s">
        <v>527</v>
      </c>
      <c r="D56" s="31" t="s">
        <v>528</v>
      </c>
      <c r="E56" s="31">
        <v>69458</v>
      </c>
      <c r="F56" s="31">
        <v>72760</v>
      </c>
      <c r="G56" s="31">
        <v>3302</v>
      </c>
      <c r="H56" s="32">
        <v>4.5382078100000001E-2</v>
      </c>
      <c r="J56" s="51" t="s">
        <v>488</v>
      </c>
      <c r="K56" s="51" t="s">
        <v>443</v>
      </c>
      <c r="L56" s="51" t="s">
        <v>263</v>
      </c>
      <c r="M56" s="51">
        <v>49.18</v>
      </c>
      <c r="N56" s="51">
        <v>43.04</v>
      </c>
      <c r="O56" s="51">
        <v>6.14</v>
      </c>
      <c r="P56" s="51">
        <v>0.124847498983327</v>
      </c>
    </row>
    <row r="57" spans="1:16" x14ac:dyDescent="0.3">
      <c r="A57" s="30" t="s">
        <v>522</v>
      </c>
      <c r="B57" s="31" t="s">
        <v>70</v>
      </c>
      <c r="C57" s="31" t="s">
        <v>529</v>
      </c>
      <c r="D57" s="31" t="s">
        <v>530</v>
      </c>
      <c r="E57" s="31">
        <v>67321</v>
      </c>
      <c r="F57" s="31">
        <v>74950</v>
      </c>
      <c r="G57" s="31">
        <v>7629</v>
      </c>
      <c r="H57" s="32">
        <v>0.1017878586</v>
      </c>
      <c r="J57" s="51" t="s">
        <v>490</v>
      </c>
      <c r="K57" s="51" t="s">
        <v>443</v>
      </c>
      <c r="L57" s="51" t="s">
        <v>264</v>
      </c>
      <c r="M57" s="51">
        <v>51.83</v>
      </c>
      <c r="N57" s="51">
        <v>45.957000000000001</v>
      </c>
      <c r="O57" s="51">
        <v>5.87</v>
      </c>
      <c r="P57" s="51">
        <v>0.113254871695929</v>
      </c>
    </row>
    <row r="58" spans="1:16" x14ac:dyDescent="0.3">
      <c r="A58" s="30" t="s">
        <v>522</v>
      </c>
      <c r="B58" s="31" t="s">
        <v>143</v>
      </c>
      <c r="C58" s="31" t="s">
        <v>531</v>
      </c>
      <c r="D58" s="31" t="s">
        <v>532</v>
      </c>
      <c r="E58" s="31">
        <v>79592</v>
      </c>
      <c r="F58" s="31">
        <v>89160</v>
      </c>
      <c r="G58" s="31">
        <v>9568</v>
      </c>
      <c r="H58" s="32">
        <v>0.1073126963</v>
      </c>
      <c r="J58" s="51" t="s">
        <v>492</v>
      </c>
      <c r="K58" s="51" t="s">
        <v>443</v>
      </c>
      <c r="L58" s="51" t="s">
        <v>324</v>
      </c>
      <c r="M58" s="51">
        <v>124.12</v>
      </c>
      <c r="N58" s="51">
        <v>116.517</v>
      </c>
      <c r="O58" s="51">
        <v>7.6</v>
      </c>
      <c r="P58" s="51">
        <v>6.1231066709635802E-2</v>
      </c>
    </row>
    <row r="59" spans="1:16" x14ac:dyDescent="0.3">
      <c r="A59" s="30" t="s">
        <v>522</v>
      </c>
      <c r="B59" s="31" t="s">
        <v>34</v>
      </c>
      <c r="C59" s="31" t="s">
        <v>533</v>
      </c>
      <c r="D59" s="31" t="s">
        <v>534</v>
      </c>
      <c r="E59" s="31">
        <v>21187</v>
      </c>
      <c r="F59" s="31">
        <v>27300</v>
      </c>
      <c r="G59" s="31">
        <v>6113</v>
      </c>
      <c r="H59" s="32">
        <v>0.2239194139</v>
      </c>
      <c r="J59" s="51" t="s">
        <v>494</v>
      </c>
      <c r="K59" s="51" t="s">
        <v>443</v>
      </c>
      <c r="L59" s="51" t="s">
        <v>325</v>
      </c>
      <c r="M59" s="51">
        <v>83.34</v>
      </c>
      <c r="N59" s="51">
        <v>79.340999999999994</v>
      </c>
      <c r="O59" s="51">
        <v>4</v>
      </c>
      <c r="P59" s="51">
        <v>4.7996160307175399E-2</v>
      </c>
    </row>
    <row r="60" spans="1:16" x14ac:dyDescent="0.3">
      <c r="A60" s="30" t="s">
        <v>522</v>
      </c>
      <c r="B60" s="31" t="s">
        <v>48</v>
      </c>
      <c r="C60" s="31" t="s">
        <v>535</v>
      </c>
      <c r="D60" s="31" t="s">
        <v>536</v>
      </c>
      <c r="E60" s="31">
        <v>25263</v>
      </c>
      <c r="F60" s="31">
        <v>41150</v>
      </c>
      <c r="G60" s="31">
        <v>15887</v>
      </c>
      <c r="H60" s="32">
        <v>0.3860753341</v>
      </c>
      <c r="J60" s="51" t="s">
        <v>496</v>
      </c>
      <c r="K60" s="51" t="s">
        <v>443</v>
      </c>
      <c r="L60" s="51" t="s">
        <v>326</v>
      </c>
      <c r="M60" s="51">
        <v>226.31</v>
      </c>
      <c r="N60" s="51">
        <v>183.583</v>
      </c>
      <c r="O60" s="51">
        <v>42.73</v>
      </c>
      <c r="P60" s="51">
        <v>0.188811806813663</v>
      </c>
    </row>
    <row r="61" spans="1:16" x14ac:dyDescent="0.3">
      <c r="A61" s="30" t="s">
        <v>522</v>
      </c>
      <c r="B61" s="31" t="s">
        <v>51</v>
      </c>
      <c r="C61" s="31" t="s">
        <v>537</v>
      </c>
      <c r="D61" s="31" t="s">
        <v>538</v>
      </c>
      <c r="E61" s="31">
        <v>58110</v>
      </c>
      <c r="F61" s="31">
        <v>71430</v>
      </c>
      <c r="G61" s="31">
        <v>13320</v>
      </c>
      <c r="H61" s="32">
        <v>0.18647627050000001</v>
      </c>
      <c r="J61" s="51" t="s">
        <v>498</v>
      </c>
      <c r="K61" s="51" t="s">
        <v>443</v>
      </c>
      <c r="L61" s="51" t="s">
        <v>327</v>
      </c>
      <c r="M61" s="51">
        <v>95.84</v>
      </c>
      <c r="N61" s="51">
        <v>91.495999999999995</v>
      </c>
      <c r="O61" s="51">
        <v>4.34</v>
      </c>
      <c r="P61" s="51">
        <v>4.5283806343906503E-2</v>
      </c>
    </row>
    <row r="62" spans="1:16" x14ac:dyDescent="0.3">
      <c r="A62" s="30" t="s">
        <v>522</v>
      </c>
      <c r="B62" s="31" t="s">
        <v>78</v>
      </c>
      <c r="C62" s="31" t="s">
        <v>539</v>
      </c>
      <c r="D62" s="31" t="s">
        <v>540</v>
      </c>
      <c r="E62" s="31">
        <v>13015</v>
      </c>
      <c r="F62" s="31">
        <v>23280</v>
      </c>
      <c r="G62" s="31">
        <v>10265</v>
      </c>
      <c r="H62" s="32">
        <v>0.4409364261</v>
      </c>
      <c r="J62" s="51" t="s">
        <v>500</v>
      </c>
      <c r="K62" s="51" t="s">
        <v>443</v>
      </c>
      <c r="L62" s="51" t="s">
        <v>328</v>
      </c>
      <c r="M62" s="51">
        <v>93.26</v>
      </c>
      <c r="N62" s="51">
        <v>89.403000000000006</v>
      </c>
      <c r="O62" s="51">
        <v>3.86</v>
      </c>
      <c r="P62" s="51">
        <v>4.1389663306883998E-2</v>
      </c>
    </row>
    <row r="63" spans="1:16" x14ac:dyDescent="0.3">
      <c r="A63" s="30" t="s">
        <v>522</v>
      </c>
      <c r="B63" s="31" t="s">
        <v>82</v>
      </c>
      <c r="C63" s="31" t="s">
        <v>541</v>
      </c>
      <c r="D63" s="31" t="s">
        <v>542</v>
      </c>
      <c r="E63" s="31">
        <v>14130</v>
      </c>
      <c r="F63" s="31">
        <v>25470</v>
      </c>
      <c r="G63" s="31">
        <v>11340</v>
      </c>
      <c r="H63" s="32">
        <v>0.44522968200000002</v>
      </c>
      <c r="J63" s="51" t="s">
        <v>502</v>
      </c>
      <c r="K63" s="51" t="s">
        <v>443</v>
      </c>
      <c r="L63" s="51" t="s">
        <v>329</v>
      </c>
      <c r="M63" s="51">
        <v>114.7</v>
      </c>
      <c r="N63" s="51">
        <v>96.876999999999995</v>
      </c>
      <c r="O63" s="51">
        <v>17.82</v>
      </c>
      <c r="P63" s="51">
        <v>0.15536181342632999</v>
      </c>
    </row>
    <row r="64" spans="1:16" x14ac:dyDescent="0.3">
      <c r="A64" s="30" t="s">
        <v>522</v>
      </c>
      <c r="B64" s="31" t="s">
        <v>83</v>
      </c>
      <c r="C64" s="31" t="s">
        <v>543</v>
      </c>
      <c r="D64" s="31" t="s">
        <v>544</v>
      </c>
      <c r="E64" s="31">
        <v>48055</v>
      </c>
      <c r="F64" s="31">
        <v>57140</v>
      </c>
      <c r="G64" s="31">
        <v>9085</v>
      </c>
      <c r="H64" s="32">
        <v>0.15899544979999999</v>
      </c>
      <c r="J64" s="51" t="s">
        <v>504</v>
      </c>
      <c r="K64" s="51" t="s">
        <v>443</v>
      </c>
      <c r="L64" s="51" t="s">
        <v>330</v>
      </c>
      <c r="M64" s="51">
        <v>127.96</v>
      </c>
      <c r="N64" s="51">
        <v>119.907</v>
      </c>
      <c r="O64" s="51">
        <v>8.0500000000000007</v>
      </c>
      <c r="P64" s="51">
        <v>6.2910284463895003E-2</v>
      </c>
    </row>
    <row r="65" spans="1:16" x14ac:dyDescent="0.3">
      <c r="A65" s="30" t="s">
        <v>522</v>
      </c>
      <c r="B65" s="31" t="s">
        <v>85</v>
      </c>
      <c r="C65" s="31" t="s">
        <v>545</v>
      </c>
      <c r="D65" s="31" t="s">
        <v>546</v>
      </c>
      <c r="E65" s="31">
        <v>29186</v>
      </c>
      <c r="F65" s="31">
        <v>38350</v>
      </c>
      <c r="G65" s="31">
        <v>9164</v>
      </c>
      <c r="H65" s="32">
        <v>0.2389569752</v>
      </c>
      <c r="J65" s="51" t="s">
        <v>506</v>
      </c>
      <c r="K65" s="51" t="s">
        <v>443</v>
      </c>
      <c r="L65" s="51" t="s">
        <v>331</v>
      </c>
      <c r="M65" s="51">
        <v>101.73</v>
      </c>
      <c r="N65" s="51">
        <v>97.679000000000002</v>
      </c>
      <c r="O65" s="51">
        <v>4.05</v>
      </c>
      <c r="P65" s="51">
        <v>3.9811265113535797E-2</v>
      </c>
    </row>
    <row r="66" spans="1:16" x14ac:dyDescent="0.3">
      <c r="A66" s="30" t="s">
        <v>522</v>
      </c>
      <c r="B66" s="31" t="s">
        <v>339</v>
      </c>
      <c r="C66" s="31" t="s">
        <v>547</v>
      </c>
      <c r="D66" s="31" t="s">
        <v>548</v>
      </c>
      <c r="E66" s="31">
        <v>105606</v>
      </c>
      <c r="F66" s="31">
        <v>109630</v>
      </c>
      <c r="G66" s="31">
        <v>4024</v>
      </c>
      <c r="H66" s="32">
        <v>3.6705281399999998E-2</v>
      </c>
      <c r="J66" s="51" t="s">
        <v>508</v>
      </c>
      <c r="K66" s="51" t="s">
        <v>443</v>
      </c>
      <c r="L66" s="51" t="s">
        <v>332</v>
      </c>
      <c r="M66" s="51">
        <v>98.44</v>
      </c>
      <c r="N66" s="51">
        <v>91.870999999999995</v>
      </c>
      <c r="O66" s="51">
        <v>6.57</v>
      </c>
      <c r="P66" s="51">
        <v>6.6741162129215797E-2</v>
      </c>
    </row>
    <row r="67" spans="1:16" x14ac:dyDescent="0.3">
      <c r="A67" s="30" t="s">
        <v>522</v>
      </c>
      <c r="B67" s="31" t="s">
        <v>340</v>
      </c>
      <c r="C67" s="31" t="s">
        <v>549</v>
      </c>
      <c r="D67" s="31" t="s">
        <v>550</v>
      </c>
      <c r="E67" s="31">
        <v>130135</v>
      </c>
      <c r="F67" s="31">
        <v>135330</v>
      </c>
      <c r="G67" s="31">
        <v>5195</v>
      </c>
      <c r="H67" s="32">
        <v>3.8387644999999998E-2</v>
      </c>
      <c r="J67" s="51" t="s">
        <v>510</v>
      </c>
      <c r="K67" s="51" t="s">
        <v>443</v>
      </c>
      <c r="L67" s="51" t="s">
        <v>333</v>
      </c>
      <c r="M67" s="51">
        <v>143.21</v>
      </c>
      <c r="N67" s="51">
        <v>138.26400000000001</v>
      </c>
      <c r="O67" s="51">
        <v>4.95</v>
      </c>
      <c r="P67" s="51">
        <v>3.4564625375323003E-2</v>
      </c>
    </row>
    <row r="68" spans="1:16" x14ac:dyDescent="0.3">
      <c r="A68" s="30" t="s">
        <v>522</v>
      </c>
      <c r="B68" s="31" t="s">
        <v>341</v>
      </c>
      <c r="C68" s="31" t="s">
        <v>551</v>
      </c>
      <c r="D68" s="31" t="s">
        <v>552</v>
      </c>
      <c r="E68" s="31">
        <v>113197</v>
      </c>
      <c r="F68" s="31">
        <v>116710</v>
      </c>
      <c r="G68" s="31">
        <v>3513</v>
      </c>
      <c r="H68" s="32">
        <v>3.0100248499999999E-2</v>
      </c>
      <c r="J68" s="51" t="s">
        <v>512</v>
      </c>
      <c r="K68" s="51" t="s">
        <v>443</v>
      </c>
      <c r="L68" s="51" t="s">
        <v>334</v>
      </c>
      <c r="M68" s="51">
        <v>66.540000000000006</v>
      </c>
      <c r="N68" s="51">
        <v>64.739999999999995</v>
      </c>
      <c r="O68" s="51">
        <v>1.8</v>
      </c>
      <c r="P68" s="51">
        <v>2.7051397655545501E-2</v>
      </c>
    </row>
    <row r="69" spans="1:16" x14ac:dyDescent="0.3">
      <c r="A69" s="30" t="s">
        <v>522</v>
      </c>
      <c r="B69" s="31" t="s">
        <v>342</v>
      </c>
      <c r="C69" s="31" t="s">
        <v>553</v>
      </c>
      <c r="D69" s="31" t="s">
        <v>554</v>
      </c>
      <c r="E69" s="31">
        <v>223048</v>
      </c>
      <c r="F69" s="31">
        <v>245130</v>
      </c>
      <c r="G69" s="31">
        <v>22082</v>
      </c>
      <c r="H69" s="32">
        <v>9.00828132E-2</v>
      </c>
      <c r="J69" s="51" t="s">
        <v>514</v>
      </c>
      <c r="K69" s="51" t="s">
        <v>443</v>
      </c>
      <c r="L69" s="51" t="s">
        <v>335</v>
      </c>
      <c r="M69" s="51">
        <v>224.38</v>
      </c>
      <c r="N69" s="51">
        <v>198.66</v>
      </c>
      <c r="O69" s="51">
        <v>25.72</v>
      </c>
      <c r="P69" s="51">
        <v>0.1146269721009</v>
      </c>
    </row>
    <row r="70" spans="1:16" x14ac:dyDescent="0.3">
      <c r="A70" s="30" t="s">
        <v>522</v>
      </c>
      <c r="B70" s="31" t="s">
        <v>355</v>
      </c>
      <c r="C70" s="31" t="s">
        <v>555</v>
      </c>
      <c r="D70" s="31" t="s">
        <v>556</v>
      </c>
      <c r="E70" s="31">
        <v>200808</v>
      </c>
      <c r="F70" s="31">
        <v>215180</v>
      </c>
      <c r="G70" s="31">
        <v>14372</v>
      </c>
      <c r="H70" s="32">
        <v>6.67905939E-2</v>
      </c>
      <c r="J70" s="51" t="s">
        <v>516</v>
      </c>
      <c r="K70" s="51" t="s">
        <v>443</v>
      </c>
      <c r="L70" s="51" t="s">
        <v>336</v>
      </c>
      <c r="M70" s="51">
        <v>82.32</v>
      </c>
      <c r="N70" s="51">
        <v>80.141000000000005</v>
      </c>
      <c r="O70" s="51">
        <v>2.1800000000000002</v>
      </c>
      <c r="P70" s="51">
        <v>2.64820213799806E-2</v>
      </c>
    </row>
    <row r="71" spans="1:16" x14ac:dyDescent="0.3">
      <c r="A71" s="30" t="s">
        <v>522</v>
      </c>
      <c r="B71" s="31" t="s">
        <v>356</v>
      </c>
      <c r="C71" s="31" t="s">
        <v>557</v>
      </c>
      <c r="D71" s="31" t="s">
        <v>558</v>
      </c>
      <c r="E71" s="31">
        <v>88303</v>
      </c>
      <c r="F71" s="31">
        <v>94590</v>
      </c>
      <c r="G71" s="31">
        <v>6287</v>
      </c>
      <c r="H71" s="32">
        <v>6.6465799800000003E-2</v>
      </c>
      <c r="J71" s="51" t="s">
        <v>518</v>
      </c>
      <c r="K71" s="51" t="s">
        <v>443</v>
      </c>
      <c r="L71" s="51" t="s">
        <v>337</v>
      </c>
      <c r="M71" s="51">
        <v>126.9</v>
      </c>
      <c r="N71" s="51">
        <v>118.876</v>
      </c>
      <c r="O71" s="51">
        <v>8.02</v>
      </c>
      <c r="P71" s="51">
        <v>6.31993695823483E-2</v>
      </c>
    </row>
    <row r="72" spans="1:16" x14ac:dyDescent="0.3">
      <c r="A72" s="30" t="s">
        <v>522</v>
      </c>
      <c r="B72" s="31" t="s">
        <v>357</v>
      </c>
      <c r="C72" s="31" t="s">
        <v>559</v>
      </c>
      <c r="D72" s="31" t="s">
        <v>560</v>
      </c>
      <c r="E72" s="31">
        <v>175674</v>
      </c>
      <c r="F72" s="31">
        <v>184910</v>
      </c>
      <c r="G72" s="31">
        <v>9236</v>
      </c>
      <c r="H72" s="32">
        <v>4.99486237E-2</v>
      </c>
      <c r="J72" s="51" t="s">
        <v>520</v>
      </c>
      <c r="K72" s="51" t="s">
        <v>443</v>
      </c>
      <c r="L72" s="51" t="s">
        <v>338</v>
      </c>
      <c r="M72" s="51">
        <v>147.76</v>
      </c>
      <c r="N72" s="51">
        <v>140.80699999999999</v>
      </c>
      <c r="O72" s="51">
        <v>6.95</v>
      </c>
      <c r="P72" s="51">
        <v>4.7035733622089897E-2</v>
      </c>
    </row>
    <row r="73" spans="1:16" x14ac:dyDescent="0.3">
      <c r="A73" s="30" t="s">
        <v>522</v>
      </c>
      <c r="B73" s="31" t="s">
        <v>358</v>
      </c>
      <c r="C73" s="31" t="s">
        <v>561</v>
      </c>
      <c r="D73" s="31" t="s">
        <v>562</v>
      </c>
      <c r="E73" s="31">
        <v>310624</v>
      </c>
      <c r="F73" s="31">
        <v>349660</v>
      </c>
      <c r="G73" s="31">
        <v>39036</v>
      </c>
      <c r="H73" s="32">
        <v>0.1116398787</v>
      </c>
      <c r="J73" s="51" t="s">
        <v>523</v>
      </c>
      <c r="K73" s="51" t="s">
        <v>522</v>
      </c>
      <c r="L73" s="51" t="s">
        <v>138</v>
      </c>
      <c r="M73" s="51">
        <v>119.6</v>
      </c>
      <c r="N73" s="51">
        <v>113.636</v>
      </c>
      <c r="O73" s="51">
        <v>5.96</v>
      </c>
      <c r="P73" s="51">
        <v>4.9832775919732397E-2</v>
      </c>
    </row>
    <row r="74" spans="1:16" x14ac:dyDescent="0.3">
      <c r="A74" s="30" t="s">
        <v>522</v>
      </c>
      <c r="B74" s="31" t="s">
        <v>359</v>
      </c>
      <c r="C74" s="31" t="s">
        <v>563</v>
      </c>
      <c r="D74" s="31" t="s">
        <v>564</v>
      </c>
      <c r="E74" s="31">
        <v>146846</v>
      </c>
      <c r="F74" s="31">
        <v>153590</v>
      </c>
      <c r="G74" s="31">
        <v>6744</v>
      </c>
      <c r="H74" s="32">
        <v>4.3909108699999998E-2</v>
      </c>
      <c r="J74" s="51" t="s">
        <v>525</v>
      </c>
      <c r="K74" s="51" t="s">
        <v>522</v>
      </c>
      <c r="L74" s="51" t="s">
        <v>43</v>
      </c>
      <c r="M74" s="51">
        <v>154.05000000000001</v>
      </c>
      <c r="N74" s="51">
        <v>131.459</v>
      </c>
      <c r="O74" s="51">
        <v>22.59</v>
      </c>
      <c r="P74" s="51">
        <v>0.14664070107108099</v>
      </c>
    </row>
    <row r="75" spans="1:16" x14ac:dyDescent="0.3">
      <c r="A75" s="30" t="s">
        <v>565</v>
      </c>
      <c r="B75" s="31" t="s">
        <v>144</v>
      </c>
      <c r="C75" s="31" t="s">
        <v>566</v>
      </c>
      <c r="D75" s="31" t="s">
        <v>567</v>
      </c>
      <c r="E75" s="31">
        <v>104118</v>
      </c>
      <c r="F75" s="31">
        <v>109310</v>
      </c>
      <c r="G75" s="31">
        <v>5192</v>
      </c>
      <c r="H75" s="32">
        <v>4.7497941600000003E-2</v>
      </c>
      <c r="J75" s="51" t="s">
        <v>527</v>
      </c>
      <c r="K75" s="51" t="s">
        <v>522</v>
      </c>
      <c r="L75" s="51" t="s">
        <v>141</v>
      </c>
      <c r="M75" s="51">
        <v>72.75</v>
      </c>
      <c r="N75" s="51">
        <v>69.301000000000002</v>
      </c>
      <c r="O75" s="51">
        <v>3.45</v>
      </c>
      <c r="P75" s="51">
        <v>4.7422680412371097E-2</v>
      </c>
    </row>
    <row r="76" spans="1:16" x14ac:dyDescent="0.3">
      <c r="A76" s="30" t="s">
        <v>565</v>
      </c>
      <c r="B76" s="31" t="s">
        <v>145</v>
      </c>
      <c r="C76" s="31" t="s">
        <v>568</v>
      </c>
      <c r="D76" s="31" t="s">
        <v>569</v>
      </c>
      <c r="E76" s="31">
        <v>119802</v>
      </c>
      <c r="F76" s="31">
        <v>135570</v>
      </c>
      <c r="G76" s="31">
        <v>15768</v>
      </c>
      <c r="H76" s="32">
        <v>0.1163089179</v>
      </c>
      <c r="J76" s="51" t="s">
        <v>529</v>
      </c>
      <c r="K76" s="51" t="s">
        <v>522</v>
      </c>
      <c r="L76" s="51" t="s">
        <v>70</v>
      </c>
      <c r="M76" s="51">
        <v>74.95</v>
      </c>
      <c r="N76" s="51">
        <v>67.186000000000007</v>
      </c>
      <c r="O76" s="51">
        <v>7.76</v>
      </c>
      <c r="P76" s="51">
        <v>0.103535690460307</v>
      </c>
    </row>
    <row r="77" spans="1:16" x14ac:dyDescent="0.3">
      <c r="A77" s="30" t="s">
        <v>565</v>
      </c>
      <c r="B77" s="31" t="s">
        <v>81</v>
      </c>
      <c r="C77" s="31" t="s">
        <v>570</v>
      </c>
      <c r="D77" s="31" t="s">
        <v>571</v>
      </c>
      <c r="E77" s="31">
        <v>13775</v>
      </c>
      <c r="F77" s="31">
        <v>17030</v>
      </c>
      <c r="G77" s="31">
        <v>3255</v>
      </c>
      <c r="H77" s="32">
        <v>0.1911332942</v>
      </c>
      <c r="J77" s="51" t="s">
        <v>531</v>
      </c>
      <c r="K77" s="51" t="s">
        <v>522</v>
      </c>
      <c r="L77" s="51" t="s">
        <v>143</v>
      </c>
      <c r="M77" s="51">
        <v>89.14</v>
      </c>
      <c r="N77" s="51">
        <v>79.442999999999998</v>
      </c>
      <c r="O77" s="51">
        <v>9.6999999999999993</v>
      </c>
      <c r="P77" s="51">
        <v>0.108817590307382</v>
      </c>
    </row>
    <row r="78" spans="1:16" x14ac:dyDescent="0.3">
      <c r="A78" s="30" t="s">
        <v>565</v>
      </c>
      <c r="B78" s="31" t="s">
        <v>148</v>
      </c>
      <c r="C78" s="31" t="s">
        <v>572</v>
      </c>
      <c r="D78" s="31" t="s">
        <v>573</v>
      </c>
      <c r="E78" s="31">
        <v>117338</v>
      </c>
      <c r="F78" s="31">
        <v>135890</v>
      </c>
      <c r="G78" s="31">
        <v>18552</v>
      </c>
      <c r="H78" s="32">
        <v>0.1365221871</v>
      </c>
      <c r="J78" s="51" t="s">
        <v>533</v>
      </c>
      <c r="K78" s="51" t="s">
        <v>522</v>
      </c>
      <c r="L78" s="51" t="s">
        <v>34</v>
      </c>
      <c r="M78" s="51">
        <v>27.3</v>
      </c>
      <c r="N78" s="51">
        <v>21.113</v>
      </c>
      <c r="O78" s="51">
        <v>6.19</v>
      </c>
      <c r="P78" s="51">
        <v>0.22673992673992699</v>
      </c>
    </row>
    <row r="79" spans="1:16" x14ac:dyDescent="0.3">
      <c r="A79" s="30" t="s">
        <v>565</v>
      </c>
      <c r="B79" s="31" t="s">
        <v>196</v>
      </c>
      <c r="C79" s="31" t="s">
        <v>574</v>
      </c>
      <c r="D79" s="31" t="s">
        <v>575</v>
      </c>
      <c r="E79" s="31">
        <v>53715</v>
      </c>
      <c r="F79" s="31">
        <v>56670</v>
      </c>
      <c r="G79" s="31">
        <v>2955</v>
      </c>
      <c r="H79" s="32">
        <v>5.21439915E-2</v>
      </c>
      <c r="J79" s="51" t="s">
        <v>535</v>
      </c>
      <c r="K79" s="51" t="s">
        <v>522</v>
      </c>
      <c r="L79" s="51" t="s">
        <v>48</v>
      </c>
      <c r="M79" s="51">
        <v>41.13</v>
      </c>
      <c r="N79" s="51">
        <v>25.206</v>
      </c>
      <c r="O79" s="51">
        <v>15.92</v>
      </c>
      <c r="P79" s="51">
        <v>0.38706540238268899</v>
      </c>
    </row>
    <row r="80" spans="1:16" x14ac:dyDescent="0.3">
      <c r="A80" s="30" t="s">
        <v>565</v>
      </c>
      <c r="B80" s="31" t="s">
        <v>197</v>
      </c>
      <c r="C80" s="31" t="s">
        <v>576</v>
      </c>
      <c r="D80" s="31" t="s">
        <v>577</v>
      </c>
      <c r="E80" s="31">
        <v>33641</v>
      </c>
      <c r="F80" s="31">
        <v>35580</v>
      </c>
      <c r="G80" s="31">
        <v>1939</v>
      </c>
      <c r="H80" s="32">
        <v>5.4496908400000002E-2</v>
      </c>
      <c r="J80" s="51" t="s">
        <v>537</v>
      </c>
      <c r="K80" s="51" t="s">
        <v>522</v>
      </c>
      <c r="L80" s="51" t="s">
        <v>51</v>
      </c>
      <c r="M80" s="51">
        <v>71.42</v>
      </c>
      <c r="N80" s="51">
        <v>57.947000000000003</v>
      </c>
      <c r="O80" s="51">
        <v>13.47</v>
      </c>
      <c r="P80" s="51">
        <v>0.18860263231587801</v>
      </c>
    </row>
    <row r="81" spans="1:16" x14ac:dyDescent="0.3">
      <c r="A81" s="30" t="s">
        <v>565</v>
      </c>
      <c r="B81" s="31" t="s">
        <v>198</v>
      </c>
      <c r="C81" s="31" t="s">
        <v>578</v>
      </c>
      <c r="D81" s="31" t="s">
        <v>579</v>
      </c>
      <c r="E81" s="31">
        <v>47497</v>
      </c>
      <c r="F81" s="31">
        <v>49220</v>
      </c>
      <c r="G81" s="31">
        <v>1723</v>
      </c>
      <c r="H81" s="32">
        <v>3.5006095100000002E-2</v>
      </c>
      <c r="J81" s="51" t="s">
        <v>539</v>
      </c>
      <c r="K81" s="51" t="s">
        <v>522</v>
      </c>
      <c r="L81" s="51" t="s">
        <v>78</v>
      </c>
      <c r="M81" s="51">
        <v>23.27</v>
      </c>
      <c r="N81" s="51">
        <v>12.977</v>
      </c>
      <c r="O81" s="51">
        <v>10.29</v>
      </c>
      <c r="P81" s="51">
        <v>0.44220025784271599</v>
      </c>
    </row>
    <row r="82" spans="1:16" x14ac:dyDescent="0.3">
      <c r="A82" s="30" t="s">
        <v>565</v>
      </c>
      <c r="B82" s="31" t="s">
        <v>36</v>
      </c>
      <c r="C82" s="31" t="s">
        <v>580</v>
      </c>
      <c r="D82" s="31" t="s">
        <v>581</v>
      </c>
      <c r="E82" s="31">
        <v>26472</v>
      </c>
      <c r="F82" s="31">
        <v>33720</v>
      </c>
      <c r="G82" s="31">
        <v>7248</v>
      </c>
      <c r="H82" s="32">
        <v>0.21494661919999999</v>
      </c>
      <c r="J82" s="51" t="s">
        <v>541</v>
      </c>
      <c r="K82" s="51" t="s">
        <v>522</v>
      </c>
      <c r="L82" s="51" t="s">
        <v>82</v>
      </c>
      <c r="M82" s="51">
        <v>25.47</v>
      </c>
      <c r="N82" s="51">
        <v>14.077</v>
      </c>
      <c r="O82" s="51">
        <v>11.39</v>
      </c>
      <c r="P82" s="51">
        <v>0.44719277581468397</v>
      </c>
    </row>
    <row r="83" spans="1:16" x14ac:dyDescent="0.3">
      <c r="A83" s="30" t="s">
        <v>565</v>
      </c>
      <c r="B83" s="31" t="s">
        <v>199</v>
      </c>
      <c r="C83" s="31" t="s">
        <v>582</v>
      </c>
      <c r="D83" s="31" t="s">
        <v>583</v>
      </c>
      <c r="E83" s="31">
        <v>49683</v>
      </c>
      <c r="F83" s="31">
        <v>51490</v>
      </c>
      <c r="G83" s="31">
        <v>1807</v>
      </c>
      <c r="H83" s="32">
        <v>3.5094193000000003E-2</v>
      </c>
      <c r="J83" s="51" t="s">
        <v>543</v>
      </c>
      <c r="K83" s="51" t="s">
        <v>522</v>
      </c>
      <c r="L83" s="51" t="s">
        <v>83</v>
      </c>
      <c r="M83" s="51">
        <v>57.14</v>
      </c>
      <c r="N83" s="51">
        <v>47.920999999999999</v>
      </c>
      <c r="O83" s="51">
        <v>9.2200000000000006</v>
      </c>
      <c r="P83" s="51">
        <v>0.16135806790339499</v>
      </c>
    </row>
    <row r="84" spans="1:16" x14ac:dyDescent="0.3">
      <c r="A84" s="30" t="s">
        <v>565</v>
      </c>
      <c r="B84" s="31" t="s">
        <v>200</v>
      </c>
      <c r="C84" s="31" t="s">
        <v>584</v>
      </c>
      <c r="D84" s="31" t="s">
        <v>585</v>
      </c>
      <c r="E84" s="31">
        <v>38693</v>
      </c>
      <c r="F84" s="31">
        <v>41450</v>
      </c>
      <c r="G84" s="31">
        <v>2757</v>
      </c>
      <c r="H84" s="32">
        <v>6.6513872099999996E-2</v>
      </c>
      <c r="J84" s="51" t="s">
        <v>545</v>
      </c>
      <c r="K84" s="51" t="s">
        <v>522</v>
      </c>
      <c r="L84" s="51" t="s">
        <v>85</v>
      </c>
      <c r="M84" s="51">
        <v>38.35</v>
      </c>
      <c r="N84" s="51">
        <v>29.14</v>
      </c>
      <c r="O84" s="51">
        <v>9.2100000000000009</v>
      </c>
      <c r="P84" s="51">
        <v>0.24015645371577601</v>
      </c>
    </row>
    <row r="85" spans="1:16" x14ac:dyDescent="0.3">
      <c r="A85" s="30" t="s">
        <v>565</v>
      </c>
      <c r="B85" s="31" t="s">
        <v>201</v>
      </c>
      <c r="C85" s="31" t="s">
        <v>586</v>
      </c>
      <c r="D85" s="31" t="s">
        <v>587</v>
      </c>
      <c r="E85" s="31">
        <v>43248</v>
      </c>
      <c r="F85" s="31">
        <v>45360</v>
      </c>
      <c r="G85" s="31">
        <v>2112</v>
      </c>
      <c r="H85" s="32">
        <v>4.6560846599999997E-2</v>
      </c>
      <c r="J85" s="51" t="s">
        <v>547</v>
      </c>
      <c r="K85" s="51" t="s">
        <v>522</v>
      </c>
      <c r="L85" s="51" t="s">
        <v>339</v>
      </c>
      <c r="M85" s="51">
        <v>109.62</v>
      </c>
      <c r="N85" s="51">
        <v>105.405</v>
      </c>
      <c r="O85" s="51">
        <v>4.22</v>
      </c>
      <c r="P85" s="51">
        <v>3.8496624703521297E-2</v>
      </c>
    </row>
    <row r="86" spans="1:16" x14ac:dyDescent="0.3">
      <c r="A86" s="30" t="s">
        <v>565</v>
      </c>
      <c r="B86" s="31" t="s">
        <v>202</v>
      </c>
      <c r="C86" s="31" t="s">
        <v>588</v>
      </c>
      <c r="D86" s="31" t="s">
        <v>589</v>
      </c>
      <c r="E86" s="31">
        <v>39275</v>
      </c>
      <c r="F86" s="31">
        <v>42570</v>
      </c>
      <c r="G86" s="31">
        <v>3295</v>
      </c>
      <c r="H86" s="32">
        <v>7.7401926199999999E-2</v>
      </c>
      <c r="J86" s="51" t="s">
        <v>549</v>
      </c>
      <c r="K86" s="51" t="s">
        <v>522</v>
      </c>
      <c r="L86" s="51" t="s">
        <v>340</v>
      </c>
      <c r="M86" s="51">
        <v>135.32</v>
      </c>
      <c r="N86" s="51">
        <v>129.846</v>
      </c>
      <c r="O86" s="51">
        <v>5.47</v>
      </c>
      <c r="P86" s="51">
        <v>4.0422701744014203E-2</v>
      </c>
    </row>
    <row r="87" spans="1:16" x14ac:dyDescent="0.3">
      <c r="A87" s="30" t="s">
        <v>565</v>
      </c>
      <c r="B87" s="31" t="s">
        <v>265</v>
      </c>
      <c r="C87" s="31" t="s">
        <v>590</v>
      </c>
      <c r="D87" s="31" t="s">
        <v>591</v>
      </c>
      <c r="E87" s="31">
        <v>40825</v>
      </c>
      <c r="F87" s="31">
        <v>41860</v>
      </c>
      <c r="G87" s="31">
        <v>1035</v>
      </c>
      <c r="H87" s="32">
        <v>2.4725274700000001E-2</v>
      </c>
      <c r="J87" s="51" t="s">
        <v>551</v>
      </c>
      <c r="K87" s="51" t="s">
        <v>522</v>
      </c>
      <c r="L87" s="51" t="s">
        <v>341</v>
      </c>
      <c r="M87" s="51">
        <v>116.7</v>
      </c>
      <c r="N87" s="51">
        <v>112.934</v>
      </c>
      <c r="O87" s="51">
        <v>3.77</v>
      </c>
      <c r="P87" s="51">
        <v>3.2305055698371901E-2</v>
      </c>
    </row>
    <row r="88" spans="1:16" x14ac:dyDescent="0.3">
      <c r="A88" s="30" t="s">
        <v>565</v>
      </c>
      <c r="B88" s="31" t="s">
        <v>266</v>
      </c>
      <c r="C88" s="31" t="s">
        <v>592</v>
      </c>
      <c r="D88" s="31" t="s">
        <v>593</v>
      </c>
      <c r="E88" s="31">
        <v>71067</v>
      </c>
      <c r="F88" s="31">
        <v>73060</v>
      </c>
      <c r="G88" s="31">
        <v>1993</v>
      </c>
      <c r="H88" s="32">
        <v>2.7278948800000001E-2</v>
      </c>
      <c r="J88" s="51" t="s">
        <v>553</v>
      </c>
      <c r="K88" s="51" t="s">
        <v>522</v>
      </c>
      <c r="L88" s="51" t="s">
        <v>342</v>
      </c>
      <c r="M88" s="51">
        <v>245.12</v>
      </c>
      <c r="N88" s="51">
        <v>222.41499999999999</v>
      </c>
      <c r="O88" s="51">
        <v>22.71</v>
      </c>
      <c r="P88" s="51">
        <v>9.2648498694516995E-2</v>
      </c>
    </row>
    <row r="89" spans="1:16" x14ac:dyDescent="0.3">
      <c r="A89" s="30" t="s">
        <v>565</v>
      </c>
      <c r="B89" s="31" t="s">
        <v>50</v>
      </c>
      <c r="C89" s="31" t="s">
        <v>594</v>
      </c>
      <c r="D89" s="31" t="s">
        <v>595</v>
      </c>
      <c r="E89" s="31">
        <v>33042</v>
      </c>
      <c r="F89" s="31">
        <v>38520</v>
      </c>
      <c r="G89" s="31">
        <v>5478</v>
      </c>
      <c r="H89" s="32">
        <v>0.14221183800000001</v>
      </c>
      <c r="J89" s="51" t="s">
        <v>555</v>
      </c>
      <c r="K89" s="51" t="s">
        <v>522</v>
      </c>
      <c r="L89" s="51" t="s">
        <v>355</v>
      </c>
      <c r="M89" s="51">
        <v>215.16</v>
      </c>
      <c r="N89" s="51">
        <v>200.17400000000001</v>
      </c>
      <c r="O89" s="51">
        <v>14.99</v>
      </c>
      <c r="P89" s="51">
        <v>6.9669083472764501E-2</v>
      </c>
    </row>
    <row r="90" spans="1:16" x14ac:dyDescent="0.3">
      <c r="A90" s="30" t="s">
        <v>565</v>
      </c>
      <c r="B90" s="31" t="s">
        <v>267</v>
      </c>
      <c r="C90" s="31" t="s">
        <v>596</v>
      </c>
      <c r="D90" s="31" t="s">
        <v>597</v>
      </c>
      <c r="E90" s="31">
        <v>45481</v>
      </c>
      <c r="F90" s="31">
        <v>49480</v>
      </c>
      <c r="G90" s="31">
        <v>3999</v>
      </c>
      <c r="H90" s="32">
        <v>8.08205335E-2</v>
      </c>
      <c r="J90" s="51" t="s">
        <v>557</v>
      </c>
      <c r="K90" s="51" t="s">
        <v>522</v>
      </c>
      <c r="L90" s="51" t="s">
        <v>356</v>
      </c>
      <c r="M90" s="51">
        <v>94.59</v>
      </c>
      <c r="N90" s="51">
        <v>87.977999999999994</v>
      </c>
      <c r="O90" s="51">
        <v>6.61</v>
      </c>
      <c r="P90" s="51">
        <v>6.9880537054656897E-2</v>
      </c>
    </row>
    <row r="91" spans="1:16" x14ac:dyDescent="0.3">
      <c r="A91" s="30" t="s">
        <v>565</v>
      </c>
      <c r="B91" s="31" t="s">
        <v>60</v>
      </c>
      <c r="C91" s="31" t="s">
        <v>598</v>
      </c>
      <c r="D91" s="31" t="s">
        <v>599</v>
      </c>
      <c r="E91" s="31">
        <v>18417</v>
      </c>
      <c r="F91" s="31">
        <v>22660</v>
      </c>
      <c r="G91" s="31">
        <v>4243</v>
      </c>
      <c r="H91" s="32">
        <v>0.1872462489</v>
      </c>
      <c r="J91" s="51" t="s">
        <v>559</v>
      </c>
      <c r="K91" s="51" t="s">
        <v>522</v>
      </c>
      <c r="L91" s="51" t="s">
        <v>357</v>
      </c>
      <c r="M91" s="51">
        <v>184.9</v>
      </c>
      <c r="N91" s="51">
        <v>175.11099999999999</v>
      </c>
      <c r="O91" s="51">
        <v>9.7899999999999991</v>
      </c>
      <c r="P91" s="51">
        <v>5.2947539210383997E-2</v>
      </c>
    </row>
    <row r="92" spans="1:16" x14ac:dyDescent="0.3">
      <c r="A92" s="30" t="s">
        <v>565</v>
      </c>
      <c r="B92" s="31" t="s">
        <v>73</v>
      </c>
      <c r="C92" s="31" t="s">
        <v>600</v>
      </c>
      <c r="D92" s="31" t="s">
        <v>601</v>
      </c>
      <c r="E92" s="31">
        <v>38623</v>
      </c>
      <c r="F92" s="31">
        <v>43190</v>
      </c>
      <c r="G92" s="31">
        <v>4567</v>
      </c>
      <c r="H92" s="32">
        <v>0.1057420699</v>
      </c>
      <c r="J92" s="51" t="s">
        <v>561</v>
      </c>
      <c r="K92" s="51" t="s">
        <v>522</v>
      </c>
      <c r="L92" s="51" t="s">
        <v>358</v>
      </c>
      <c r="M92" s="51">
        <v>349.62</v>
      </c>
      <c r="N92" s="51">
        <v>309.77600000000001</v>
      </c>
      <c r="O92" s="51">
        <v>39.840000000000003</v>
      </c>
      <c r="P92" s="51">
        <v>0.11395229105886399</v>
      </c>
    </row>
    <row r="93" spans="1:16" x14ac:dyDescent="0.3">
      <c r="A93" s="30" t="s">
        <v>565</v>
      </c>
      <c r="B93" s="31" t="s">
        <v>268</v>
      </c>
      <c r="C93" s="31" t="s">
        <v>602</v>
      </c>
      <c r="D93" s="31" t="s">
        <v>603</v>
      </c>
      <c r="E93" s="31">
        <v>22623</v>
      </c>
      <c r="F93" s="31">
        <v>23200</v>
      </c>
      <c r="G93" s="31">
        <v>577</v>
      </c>
      <c r="H93" s="32">
        <v>2.48706897E-2</v>
      </c>
      <c r="J93" s="51" t="s">
        <v>563</v>
      </c>
      <c r="K93" s="51" t="s">
        <v>522</v>
      </c>
      <c r="L93" s="51" t="s">
        <v>359</v>
      </c>
      <c r="M93" s="51">
        <v>153.56</v>
      </c>
      <c r="N93" s="51">
        <v>146.51900000000001</v>
      </c>
      <c r="O93" s="51">
        <v>7.04</v>
      </c>
      <c r="P93" s="51">
        <v>4.5845272206303703E-2</v>
      </c>
    </row>
    <row r="94" spans="1:16" x14ac:dyDescent="0.3">
      <c r="A94" s="30" t="s">
        <v>565</v>
      </c>
      <c r="B94" s="31" t="s">
        <v>26</v>
      </c>
      <c r="C94" s="31" t="s">
        <v>604</v>
      </c>
      <c r="D94" s="31" t="s">
        <v>605</v>
      </c>
      <c r="E94" s="31">
        <v>22722</v>
      </c>
      <c r="F94" s="31">
        <v>29360</v>
      </c>
      <c r="G94" s="31">
        <v>6638</v>
      </c>
      <c r="H94" s="32">
        <v>0.2260899183</v>
      </c>
      <c r="J94" s="51" t="s">
        <v>566</v>
      </c>
      <c r="K94" s="51" t="s">
        <v>565</v>
      </c>
      <c r="L94" s="51" t="s">
        <v>144</v>
      </c>
      <c r="M94" s="51">
        <v>109.31</v>
      </c>
      <c r="N94" s="51">
        <v>103.851</v>
      </c>
      <c r="O94" s="51">
        <v>5.46</v>
      </c>
      <c r="P94" s="51">
        <v>4.9949684383862401E-2</v>
      </c>
    </row>
    <row r="95" spans="1:16" x14ac:dyDescent="0.3">
      <c r="A95" s="30" t="s">
        <v>565</v>
      </c>
      <c r="B95" s="31" t="s">
        <v>42</v>
      </c>
      <c r="C95" s="31" t="s">
        <v>606</v>
      </c>
      <c r="D95" s="31" t="s">
        <v>607</v>
      </c>
      <c r="E95" s="31">
        <v>40392</v>
      </c>
      <c r="F95" s="31">
        <v>68060</v>
      </c>
      <c r="G95" s="31">
        <v>27668</v>
      </c>
      <c r="H95" s="32">
        <v>0.40652365559999998</v>
      </c>
      <c r="J95" s="51" t="s">
        <v>568</v>
      </c>
      <c r="K95" s="51" t="s">
        <v>565</v>
      </c>
      <c r="L95" s="51" t="s">
        <v>145</v>
      </c>
      <c r="M95" s="51">
        <v>135.52000000000001</v>
      </c>
      <c r="N95" s="51">
        <v>119.242</v>
      </c>
      <c r="O95" s="51">
        <v>16.28</v>
      </c>
      <c r="P95" s="51">
        <v>0.12012987012987</v>
      </c>
    </row>
    <row r="96" spans="1:16" x14ac:dyDescent="0.3">
      <c r="A96" s="30" t="s">
        <v>565</v>
      </c>
      <c r="B96" s="31" t="s">
        <v>269</v>
      </c>
      <c r="C96" s="31" t="s">
        <v>608</v>
      </c>
      <c r="D96" s="31" t="s">
        <v>609</v>
      </c>
      <c r="E96" s="31">
        <v>41212</v>
      </c>
      <c r="F96" s="31">
        <v>45220</v>
      </c>
      <c r="G96" s="31">
        <v>4008</v>
      </c>
      <c r="H96" s="32">
        <v>8.8633348099999995E-2</v>
      </c>
      <c r="J96" s="51" t="s">
        <v>570</v>
      </c>
      <c r="K96" s="51" t="s">
        <v>565</v>
      </c>
      <c r="L96" s="51" t="s">
        <v>81</v>
      </c>
      <c r="M96" s="51">
        <v>17.03</v>
      </c>
      <c r="N96" s="51">
        <v>13.752000000000001</v>
      </c>
      <c r="O96" s="51">
        <v>3.28</v>
      </c>
      <c r="P96" s="51">
        <v>0.19260129183793301</v>
      </c>
    </row>
    <row r="97" spans="1:16" x14ac:dyDescent="0.3">
      <c r="A97" s="30" t="s">
        <v>565</v>
      </c>
      <c r="B97" s="31" t="s">
        <v>69</v>
      </c>
      <c r="C97" s="31" t="s">
        <v>610</v>
      </c>
      <c r="D97" s="31" t="s">
        <v>611</v>
      </c>
      <c r="E97" s="31">
        <v>38450</v>
      </c>
      <c r="F97" s="31">
        <v>50270</v>
      </c>
      <c r="G97" s="31">
        <v>11820</v>
      </c>
      <c r="H97" s="32">
        <v>0.23513029639999999</v>
      </c>
      <c r="J97" s="51" t="s">
        <v>572</v>
      </c>
      <c r="K97" s="51" t="s">
        <v>565</v>
      </c>
      <c r="L97" s="51" t="s">
        <v>148</v>
      </c>
      <c r="M97" s="51">
        <v>135.88</v>
      </c>
      <c r="N97" s="51">
        <v>116.85899999999999</v>
      </c>
      <c r="O97" s="51">
        <v>19.02</v>
      </c>
      <c r="P97" s="51">
        <v>0.13997644980865501</v>
      </c>
    </row>
    <row r="98" spans="1:16" x14ac:dyDescent="0.3">
      <c r="A98" s="30" t="s">
        <v>565</v>
      </c>
      <c r="B98" s="31" t="s">
        <v>90</v>
      </c>
      <c r="C98" s="31" t="s">
        <v>612</v>
      </c>
      <c r="D98" s="31" t="s">
        <v>613</v>
      </c>
      <c r="E98" s="31">
        <v>29101</v>
      </c>
      <c r="F98" s="31">
        <v>40070</v>
      </c>
      <c r="G98" s="31">
        <v>10969</v>
      </c>
      <c r="H98" s="32">
        <v>0.27374594460000001</v>
      </c>
      <c r="J98" s="51" t="s">
        <v>1290</v>
      </c>
      <c r="K98" s="51" t="s">
        <v>565</v>
      </c>
      <c r="L98" s="51" t="s">
        <v>395</v>
      </c>
      <c r="M98" s="51">
        <v>147.11000000000001</v>
      </c>
      <c r="N98" s="51">
        <v>137.16399999999999</v>
      </c>
      <c r="O98" s="51">
        <v>9.9499999999999993</v>
      </c>
      <c r="P98" s="51">
        <v>6.76364625110462E-2</v>
      </c>
    </row>
    <row r="99" spans="1:16" x14ac:dyDescent="0.3">
      <c r="A99" s="30" t="s">
        <v>565</v>
      </c>
      <c r="B99" s="31" t="s">
        <v>91</v>
      </c>
      <c r="C99" s="31" t="s">
        <v>614</v>
      </c>
      <c r="D99" s="31" t="s">
        <v>615</v>
      </c>
      <c r="E99" s="31">
        <v>49274</v>
      </c>
      <c r="F99" s="31">
        <v>63050</v>
      </c>
      <c r="G99" s="31">
        <v>13776</v>
      </c>
      <c r="H99" s="32">
        <v>0.21849325929999999</v>
      </c>
      <c r="J99" s="51" t="s">
        <v>1291</v>
      </c>
      <c r="K99" s="51" t="s">
        <v>565</v>
      </c>
      <c r="L99" s="51" t="s">
        <v>109</v>
      </c>
      <c r="M99" s="51">
        <v>169.48</v>
      </c>
      <c r="N99" s="51">
        <v>146.66</v>
      </c>
      <c r="O99" s="51">
        <v>22.82</v>
      </c>
      <c r="P99" s="51">
        <v>0.13464715600660801</v>
      </c>
    </row>
    <row r="100" spans="1:16" x14ac:dyDescent="0.3">
      <c r="A100" s="30" t="s">
        <v>565</v>
      </c>
      <c r="B100" s="31" t="s">
        <v>108</v>
      </c>
      <c r="C100" s="31" t="s">
        <v>616</v>
      </c>
      <c r="D100" s="31" t="s">
        <v>617</v>
      </c>
      <c r="E100" s="31">
        <v>31927</v>
      </c>
      <c r="F100" s="31">
        <v>42660</v>
      </c>
      <c r="G100" s="31">
        <v>10733</v>
      </c>
      <c r="H100" s="32">
        <v>0.25159399910000002</v>
      </c>
      <c r="J100" s="51" t="s">
        <v>574</v>
      </c>
      <c r="K100" s="51" t="s">
        <v>565</v>
      </c>
      <c r="L100" s="51" t="s">
        <v>196</v>
      </c>
      <c r="M100" s="51">
        <v>56.66</v>
      </c>
      <c r="N100" s="51">
        <v>53.593000000000004</v>
      </c>
      <c r="O100" s="51">
        <v>3.07</v>
      </c>
      <c r="P100" s="51">
        <v>5.4182845040593001E-2</v>
      </c>
    </row>
    <row r="101" spans="1:16" x14ac:dyDescent="0.3">
      <c r="A101" s="30" t="s">
        <v>565</v>
      </c>
      <c r="B101" s="31" t="s">
        <v>273</v>
      </c>
      <c r="C101" s="31" t="s">
        <v>618</v>
      </c>
      <c r="D101" s="31" t="s">
        <v>619</v>
      </c>
      <c r="E101" s="31">
        <v>28702</v>
      </c>
      <c r="F101" s="31">
        <v>28720</v>
      </c>
      <c r="G101" s="31">
        <v>18</v>
      </c>
      <c r="H101" s="32">
        <v>6.2674089999999996E-4</v>
      </c>
      <c r="J101" s="51" t="s">
        <v>576</v>
      </c>
      <c r="K101" s="51" t="s">
        <v>565</v>
      </c>
      <c r="L101" s="51" t="s">
        <v>197</v>
      </c>
      <c r="M101" s="51">
        <v>35.58</v>
      </c>
      <c r="N101" s="51">
        <v>33.581000000000003</v>
      </c>
      <c r="O101" s="51">
        <v>2</v>
      </c>
      <c r="P101" s="51">
        <v>5.6211354693648102E-2</v>
      </c>
    </row>
    <row r="102" spans="1:16" x14ac:dyDescent="0.3">
      <c r="A102" s="30" t="s">
        <v>565</v>
      </c>
      <c r="B102" s="31" t="s">
        <v>274</v>
      </c>
      <c r="C102" s="31" t="s">
        <v>620</v>
      </c>
      <c r="D102" s="31" t="s">
        <v>621</v>
      </c>
      <c r="E102" s="31">
        <v>26063</v>
      </c>
      <c r="F102" s="31">
        <v>34900</v>
      </c>
      <c r="G102" s="31">
        <v>8837</v>
      </c>
      <c r="H102" s="32">
        <v>0.25320916910000002</v>
      </c>
      <c r="J102" s="51" t="s">
        <v>578</v>
      </c>
      <c r="K102" s="51" t="s">
        <v>565</v>
      </c>
      <c r="L102" s="51" t="s">
        <v>198</v>
      </c>
      <c r="M102" s="51">
        <v>49.22</v>
      </c>
      <c r="N102" s="51">
        <v>47.347999999999999</v>
      </c>
      <c r="O102" s="51">
        <v>1.87</v>
      </c>
      <c r="P102" s="51">
        <v>3.7992685900040603E-2</v>
      </c>
    </row>
    <row r="103" spans="1:16" x14ac:dyDescent="0.3">
      <c r="A103" s="30" t="s">
        <v>565</v>
      </c>
      <c r="B103" s="31" t="s">
        <v>275</v>
      </c>
      <c r="C103" s="31" t="s">
        <v>622</v>
      </c>
      <c r="D103" s="31" t="s">
        <v>623</v>
      </c>
      <c r="E103" s="31">
        <v>34179</v>
      </c>
      <c r="F103" s="31">
        <v>39730</v>
      </c>
      <c r="G103" s="31">
        <v>5551</v>
      </c>
      <c r="H103" s="32">
        <v>0.1397180972</v>
      </c>
      <c r="J103" s="51" t="s">
        <v>580</v>
      </c>
      <c r="K103" s="51" t="s">
        <v>565</v>
      </c>
      <c r="L103" s="51" t="s">
        <v>36</v>
      </c>
      <c r="M103" s="51">
        <v>33.72</v>
      </c>
      <c r="N103" s="51">
        <v>26.388000000000002</v>
      </c>
      <c r="O103" s="51">
        <v>7.33</v>
      </c>
      <c r="P103" s="51">
        <v>0.21737841043890899</v>
      </c>
    </row>
    <row r="104" spans="1:16" x14ac:dyDescent="0.3">
      <c r="A104" s="30" t="s">
        <v>565</v>
      </c>
      <c r="B104" s="31" t="s">
        <v>276</v>
      </c>
      <c r="C104" s="31" t="s">
        <v>624</v>
      </c>
      <c r="D104" s="31" t="s">
        <v>625</v>
      </c>
      <c r="E104" s="31">
        <v>41213</v>
      </c>
      <c r="F104" s="31">
        <v>43980</v>
      </c>
      <c r="G104" s="31">
        <v>2767</v>
      </c>
      <c r="H104" s="32">
        <v>6.2914961300000002E-2</v>
      </c>
      <c r="J104" s="51" t="s">
        <v>582</v>
      </c>
      <c r="K104" s="51" t="s">
        <v>565</v>
      </c>
      <c r="L104" s="51" t="s">
        <v>199</v>
      </c>
      <c r="M104" s="51">
        <v>51.49</v>
      </c>
      <c r="N104" s="51">
        <v>49.552999999999997</v>
      </c>
      <c r="O104" s="51">
        <v>1.94</v>
      </c>
      <c r="P104" s="51">
        <v>3.7677218877451901E-2</v>
      </c>
    </row>
    <row r="105" spans="1:16" x14ac:dyDescent="0.3">
      <c r="A105" s="30" t="s">
        <v>565</v>
      </c>
      <c r="B105" s="31" t="s">
        <v>277</v>
      </c>
      <c r="C105" s="31" t="s">
        <v>626</v>
      </c>
      <c r="D105" s="31" t="s">
        <v>627</v>
      </c>
      <c r="E105" s="31">
        <v>90675</v>
      </c>
      <c r="F105" s="31">
        <v>96210</v>
      </c>
      <c r="G105" s="31">
        <v>5535</v>
      </c>
      <c r="H105" s="32">
        <v>5.7530402199999997E-2</v>
      </c>
      <c r="J105" s="51" t="s">
        <v>584</v>
      </c>
      <c r="K105" s="51" t="s">
        <v>565</v>
      </c>
      <c r="L105" s="51" t="s">
        <v>200</v>
      </c>
      <c r="M105" s="51">
        <v>41.45</v>
      </c>
      <c r="N105" s="51">
        <v>38.567</v>
      </c>
      <c r="O105" s="51">
        <v>2.88</v>
      </c>
      <c r="P105" s="51">
        <v>6.9481302774427003E-2</v>
      </c>
    </row>
    <row r="106" spans="1:16" x14ac:dyDescent="0.3">
      <c r="A106" s="30" t="s">
        <v>565</v>
      </c>
      <c r="B106" s="31" t="s">
        <v>278</v>
      </c>
      <c r="C106" s="31" t="s">
        <v>628</v>
      </c>
      <c r="D106" s="31" t="s">
        <v>629</v>
      </c>
      <c r="E106" s="31">
        <v>30085</v>
      </c>
      <c r="F106" s="31">
        <v>38390</v>
      </c>
      <c r="G106" s="31">
        <v>8305</v>
      </c>
      <c r="H106" s="32">
        <v>0.21633237820000001</v>
      </c>
      <c r="J106" s="51" t="s">
        <v>586</v>
      </c>
      <c r="K106" s="51" t="s">
        <v>565</v>
      </c>
      <c r="L106" s="51" t="s">
        <v>201</v>
      </c>
      <c r="M106" s="51">
        <v>45.35</v>
      </c>
      <c r="N106" s="51">
        <v>43.180999999999997</v>
      </c>
      <c r="O106" s="51">
        <v>2.17</v>
      </c>
      <c r="P106" s="51">
        <v>4.7850055126791601E-2</v>
      </c>
    </row>
    <row r="107" spans="1:16" x14ac:dyDescent="0.3">
      <c r="A107" s="30" t="s">
        <v>565</v>
      </c>
      <c r="B107" s="31" t="s">
        <v>279</v>
      </c>
      <c r="C107" s="31" t="s">
        <v>630</v>
      </c>
      <c r="D107" s="31" t="s">
        <v>631</v>
      </c>
      <c r="E107" s="31">
        <v>33143</v>
      </c>
      <c r="F107" s="31">
        <v>34700</v>
      </c>
      <c r="G107" s="31">
        <v>1557</v>
      </c>
      <c r="H107" s="32">
        <v>4.4870317E-2</v>
      </c>
      <c r="J107" s="51" t="s">
        <v>588</v>
      </c>
      <c r="K107" s="51" t="s">
        <v>565</v>
      </c>
      <c r="L107" s="51" t="s">
        <v>202</v>
      </c>
      <c r="M107" s="51">
        <v>42.57</v>
      </c>
      <c r="N107" s="51">
        <v>39.222999999999999</v>
      </c>
      <c r="O107" s="51">
        <v>3.35</v>
      </c>
      <c r="P107" s="51">
        <v>7.8693915903218198E-2</v>
      </c>
    </row>
    <row r="108" spans="1:16" x14ac:dyDescent="0.3">
      <c r="A108" s="30" t="s">
        <v>565</v>
      </c>
      <c r="B108" s="31" t="s">
        <v>280</v>
      </c>
      <c r="C108" s="31" t="s">
        <v>632</v>
      </c>
      <c r="D108" s="31" t="s">
        <v>633</v>
      </c>
      <c r="E108" s="31">
        <v>53765</v>
      </c>
      <c r="F108" s="31">
        <v>55420</v>
      </c>
      <c r="G108" s="31">
        <v>1655</v>
      </c>
      <c r="H108" s="32">
        <v>2.9862865400000001E-2</v>
      </c>
      <c r="J108" s="51" t="s">
        <v>590</v>
      </c>
      <c r="K108" s="51" t="s">
        <v>565</v>
      </c>
      <c r="L108" s="51" t="s">
        <v>265</v>
      </c>
      <c r="M108" s="51">
        <v>41.85</v>
      </c>
      <c r="N108" s="51">
        <v>40.768999999999998</v>
      </c>
      <c r="O108" s="51">
        <v>1.08</v>
      </c>
      <c r="P108" s="51">
        <v>2.5806451612903201E-2</v>
      </c>
    </row>
    <row r="109" spans="1:16" x14ac:dyDescent="0.3">
      <c r="A109" s="30" t="s">
        <v>565</v>
      </c>
      <c r="B109" s="31" t="s">
        <v>281</v>
      </c>
      <c r="C109" s="31" t="s">
        <v>634</v>
      </c>
      <c r="D109" s="31" t="s">
        <v>635</v>
      </c>
      <c r="E109" s="31">
        <v>42440</v>
      </c>
      <c r="F109" s="31">
        <v>51870</v>
      </c>
      <c r="G109" s="31">
        <v>9430</v>
      </c>
      <c r="H109" s="32">
        <v>0.18180065549999999</v>
      </c>
      <c r="J109" s="51" t="s">
        <v>592</v>
      </c>
      <c r="K109" s="51" t="s">
        <v>565</v>
      </c>
      <c r="L109" s="51" t="s">
        <v>266</v>
      </c>
      <c r="M109" s="51">
        <v>73.040000000000006</v>
      </c>
      <c r="N109" s="51">
        <v>70.879000000000005</v>
      </c>
      <c r="O109" s="51">
        <v>2.16</v>
      </c>
      <c r="P109" s="51">
        <v>2.9572836801752499E-2</v>
      </c>
    </row>
    <row r="110" spans="1:16" x14ac:dyDescent="0.3">
      <c r="A110" s="30" t="s">
        <v>565</v>
      </c>
      <c r="B110" s="31" t="s">
        <v>282</v>
      </c>
      <c r="C110" s="31" t="s">
        <v>636</v>
      </c>
      <c r="D110" s="31" t="s">
        <v>637</v>
      </c>
      <c r="E110" s="31">
        <v>48135</v>
      </c>
      <c r="F110" s="31">
        <v>49910</v>
      </c>
      <c r="G110" s="31">
        <v>1775</v>
      </c>
      <c r="H110" s="32">
        <v>3.55640152E-2</v>
      </c>
      <c r="J110" s="51" t="s">
        <v>594</v>
      </c>
      <c r="K110" s="51" t="s">
        <v>565</v>
      </c>
      <c r="L110" s="51" t="s">
        <v>50</v>
      </c>
      <c r="M110" s="51">
        <v>38.51</v>
      </c>
      <c r="N110" s="51">
        <v>32.969000000000001</v>
      </c>
      <c r="O110" s="51">
        <v>5.54</v>
      </c>
      <c r="P110" s="51">
        <v>0.14385873799013199</v>
      </c>
    </row>
    <row r="111" spans="1:16" x14ac:dyDescent="0.3">
      <c r="A111" s="30" t="s">
        <v>565</v>
      </c>
      <c r="B111" s="31" t="s">
        <v>283</v>
      </c>
      <c r="C111" s="31" t="s">
        <v>638</v>
      </c>
      <c r="D111" s="31" t="s">
        <v>639</v>
      </c>
      <c r="E111" s="31">
        <v>49115</v>
      </c>
      <c r="F111" s="31">
        <v>52230</v>
      </c>
      <c r="G111" s="31">
        <v>3115</v>
      </c>
      <c r="H111" s="32">
        <v>5.96400536E-2</v>
      </c>
      <c r="J111" s="51" t="s">
        <v>596</v>
      </c>
      <c r="K111" s="51" t="s">
        <v>565</v>
      </c>
      <c r="L111" s="51" t="s">
        <v>267</v>
      </c>
      <c r="M111" s="51">
        <v>49.45</v>
      </c>
      <c r="N111" s="51">
        <v>45.387999999999998</v>
      </c>
      <c r="O111" s="51">
        <v>4.0599999999999996</v>
      </c>
      <c r="P111" s="51">
        <v>8.2103134479272005E-2</v>
      </c>
    </row>
    <row r="112" spans="1:16" x14ac:dyDescent="0.3">
      <c r="A112" s="30" t="s">
        <v>565</v>
      </c>
      <c r="B112" s="31" t="s">
        <v>284</v>
      </c>
      <c r="C112" s="31" t="s">
        <v>640</v>
      </c>
      <c r="D112" s="31" t="s">
        <v>641</v>
      </c>
      <c r="E112" s="31">
        <v>47602</v>
      </c>
      <c r="F112" s="31">
        <v>48910</v>
      </c>
      <c r="G112" s="31">
        <v>1308</v>
      </c>
      <c r="H112" s="32">
        <v>2.6742997300000002E-2</v>
      </c>
      <c r="J112" s="51" t="s">
        <v>598</v>
      </c>
      <c r="K112" s="51" t="s">
        <v>565</v>
      </c>
      <c r="L112" s="51" t="s">
        <v>60</v>
      </c>
      <c r="M112" s="51">
        <v>22.66</v>
      </c>
      <c r="N112" s="51">
        <v>18.372</v>
      </c>
      <c r="O112" s="51">
        <v>4.29</v>
      </c>
      <c r="P112" s="51">
        <v>0.18932038834951501</v>
      </c>
    </row>
    <row r="113" spans="1:16" x14ac:dyDescent="0.3">
      <c r="A113" s="30" t="s">
        <v>565</v>
      </c>
      <c r="B113" s="31" t="s">
        <v>66</v>
      </c>
      <c r="C113" s="31" t="s">
        <v>642</v>
      </c>
      <c r="D113" s="31" t="s">
        <v>643</v>
      </c>
      <c r="E113" s="31">
        <v>45674</v>
      </c>
      <c r="F113" s="31">
        <v>53330</v>
      </c>
      <c r="G113" s="31">
        <v>7656</v>
      </c>
      <c r="H113" s="32">
        <v>0.14355897240000001</v>
      </c>
      <c r="J113" s="51" t="s">
        <v>600</v>
      </c>
      <c r="K113" s="51" t="s">
        <v>565</v>
      </c>
      <c r="L113" s="51" t="s">
        <v>73</v>
      </c>
      <c r="M113" s="51">
        <v>43.18</v>
      </c>
      <c r="N113" s="51">
        <v>38.543999999999997</v>
      </c>
      <c r="O113" s="51">
        <v>4.6399999999999997</v>
      </c>
      <c r="P113" s="51">
        <v>0.107457156090783</v>
      </c>
    </row>
    <row r="114" spans="1:16" x14ac:dyDescent="0.3">
      <c r="A114" s="30" t="s">
        <v>565</v>
      </c>
      <c r="B114" s="31" t="s">
        <v>285</v>
      </c>
      <c r="C114" s="31" t="s">
        <v>644</v>
      </c>
      <c r="D114" s="31" t="s">
        <v>645</v>
      </c>
      <c r="E114" s="31">
        <v>45607</v>
      </c>
      <c r="F114" s="31">
        <v>49120</v>
      </c>
      <c r="G114" s="31">
        <v>3513</v>
      </c>
      <c r="H114" s="32">
        <v>7.1518729599999997E-2</v>
      </c>
      <c r="J114" s="51" t="s">
        <v>602</v>
      </c>
      <c r="K114" s="51" t="s">
        <v>565</v>
      </c>
      <c r="L114" s="51" t="s">
        <v>268</v>
      </c>
      <c r="M114" s="51">
        <v>23.2</v>
      </c>
      <c r="N114" s="51">
        <v>22.550999999999998</v>
      </c>
      <c r="O114" s="51">
        <v>0.65</v>
      </c>
      <c r="P114" s="51">
        <v>2.80172413793103E-2</v>
      </c>
    </row>
    <row r="115" spans="1:16" x14ac:dyDescent="0.3">
      <c r="A115" s="30" t="s">
        <v>399</v>
      </c>
      <c r="B115" s="31" t="s">
        <v>52</v>
      </c>
      <c r="C115" s="31" t="s">
        <v>646</v>
      </c>
      <c r="D115" s="31" t="s">
        <v>647</v>
      </c>
      <c r="E115" s="31">
        <v>51802</v>
      </c>
      <c r="F115" s="31">
        <v>84240</v>
      </c>
      <c r="G115" s="31">
        <v>32438</v>
      </c>
      <c r="H115" s="32">
        <v>0.38506647669999999</v>
      </c>
      <c r="J115" s="51" t="s">
        <v>604</v>
      </c>
      <c r="K115" s="51" t="s">
        <v>565</v>
      </c>
      <c r="L115" s="51" t="s">
        <v>26</v>
      </c>
      <c r="M115" s="51">
        <v>29.36</v>
      </c>
      <c r="N115" s="51">
        <v>22.658000000000001</v>
      </c>
      <c r="O115" s="51">
        <v>6.7</v>
      </c>
      <c r="P115" s="51">
        <v>0.22820163487738401</v>
      </c>
    </row>
    <row r="116" spans="1:16" x14ac:dyDescent="0.3">
      <c r="A116" s="30" t="s">
        <v>399</v>
      </c>
      <c r="B116" s="31" t="s">
        <v>151</v>
      </c>
      <c r="C116" s="31" t="s">
        <v>648</v>
      </c>
      <c r="D116" s="31" t="s">
        <v>649</v>
      </c>
      <c r="E116" s="31">
        <v>71465</v>
      </c>
      <c r="F116" s="31">
        <v>74790</v>
      </c>
      <c r="G116" s="31">
        <v>3325</v>
      </c>
      <c r="H116" s="32">
        <v>4.44578152E-2</v>
      </c>
      <c r="J116" s="51" t="s">
        <v>606</v>
      </c>
      <c r="K116" s="51" t="s">
        <v>565</v>
      </c>
      <c r="L116" s="51" t="s">
        <v>42</v>
      </c>
      <c r="M116" s="51">
        <v>68.05</v>
      </c>
      <c r="N116" s="51">
        <v>40.247999999999998</v>
      </c>
      <c r="O116" s="51">
        <v>27.8</v>
      </c>
      <c r="P116" s="51">
        <v>0.40852314474651003</v>
      </c>
    </row>
    <row r="117" spans="1:16" x14ac:dyDescent="0.3">
      <c r="A117" s="30" t="s">
        <v>399</v>
      </c>
      <c r="B117" s="31" t="s">
        <v>153</v>
      </c>
      <c r="C117" s="31" t="s">
        <v>650</v>
      </c>
      <c r="D117" s="31" t="s">
        <v>651</v>
      </c>
      <c r="E117" s="31">
        <v>110200</v>
      </c>
      <c r="F117" s="31">
        <v>115300</v>
      </c>
      <c r="G117" s="31">
        <v>5100</v>
      </c>
      <c r="H117" s="32">
        <v>4.4232437100000001E-2</v>
      </c>
      <c r="J117" s="51" t="s">
        <v>608</v>
      </c>
      <c r="K117" s="51" t="s">
        <v>565</v>
      </c>
      <c r="L117" s="51" t="s">
        <v>269</v>
      </c>
      <c r="M117" s="51">
        <v>45.22</v>
      </c>
      <c r="N117" s="51">
        <v>41.097999999999999</v>
      </c>
      <c r="O117" s="51">
        <v>4.12</v>
      </c>
      <c r="P117" s="51">
        <v>9.1110128261831E-2</v>
      </c>
    </row>
    <row r="118" spans="1:16" x14ac:dyDescent="0.3">
      <c r="A118" s="30" t="s">
        <v>399</v>
      </c>
      <c r="B118" s="31" t="s">
        <v>86</v>
      </c>
      <c r="C118" s="31" t="s">
        <v>652</v>
      </c>
      <c r="D118" s="31" t="s">
        <v>653</v>
      </c>
      <c r="E118" s="31">
        <v>93413</v>
      </c>
      <c r="F118" s="31">
        <v>140290</v>
      </c>
      <c r="G118" s="31">
        <v>46877</v>
      </c>
      <c r="H118" s="32">
        <v>0.33414355979999999</v>
      </c>
      <c r="J118" s="51" t="s">
        <v>610</v>
      </c>
      <c r="K118" s="51" t="s">
        <v>565</v>
      </c>
      <c r="L118" s="51" t="s">
        <v>69</v>
      </c>
      <c r="M118" s="51">
        <v>50.27</v>
      </c>
      <c r="N118" s="51">
        <v>38.405999999999999</v>
      </c>
      <c r="O118" s="51">
        <v>11.86</v>
      </c>
      <c r="P118" s="51">
        <v>0.235925999602148</v>
      </c>
    </row>
    <row r="119" spans="1:16" x14ac:dyDescent="0.3">
      <c r="A119" s="30" t="s">
        <v>399</v>
      </c>
      <c r="B119" s="31" t="s">
        <v>290</v>
      </c>
      <c r="C119" s="31" t="s">
        <v>654</v>
      </c>
      <c r="D119" s="31" t="s">
        <v>655</v>
      </c>
      <c r="E119" s="31">
        <v>41030</v>
      </c>
      <c r="F119" s="31">
        <v>42770</v>
      </c>
      <c r="G119" s="31">
        <v>1740</v>
      </c>
      <c r="H119" s="32">
        <v>4.0682721499999998E-2</v>
      </c>
      <c r="J119" s="51" t="s">
        <v>612</v>
      </c>
      <c r="K119" s="51" t="s">
        <v>565</v>
      </c>
      <c r="L119" s="51" t="s">
        <v>90</v>
      </c>
      <c r="M119" s="51">
        <v>40.07</v>
      </c>
      <c r="N119" s="51">
        <v>29.044</v>
      </c>
      <c r="O119" s="51">
        <v>11.03</v>
      </c>
      <c r="P119" s="51">
        <v>0.27526828050910901</v>
      </c>
    </row>
    <row r="120" spans="1:16" x14ac:dyDescent="0.3">
      <c r="A120" s="30" t="s">
        <v>399</v>
      </c>
      <c r="B120" s="31" t="s">
        <v>291</v>
      </c>
      <c r="C120" s="31" t="s">
        <v>656</v>
      </c>
      <c r="D120" s="31" t="s">
        <v>657</v>
      </c>
      <c r="E120" s="31">
        <v>44283</v>
      </c>
      <c r="F120" s="31">
        <v>50680</v>
      </c>
      <c r="G120" s="31">
        <v>6397</v>
      </c>
      <c r="H120" s="32">
        <v>0.1262233623</v>
      </c>
      <c r="J120" s="51" t="s">
        <v>614</v>
      </c>
      <c r="K120" s="51" t="s">
        <v>565</v>
      </c>
      <c r="L120" s="51" t="s">
        <v>91</v>
      </c>
      <c r="M120" s="51">
        <v>63.05</v>
      </c>
      <c r="N120" s="51">
        <v>49.13</v>
      </c>
      <c r="O120" s="51">
        <v>13.92</v>
      </c>
      <c r="P120" s="51">
        <v>0.22077716098334699</v>
      </c>
    </row>
    <row r="121" spans="1:16" x14ac:dyDescent="0.3">
      <c r="A121" s="30" t="s">
        <v>399</v>
      </c>
      <c r="B121" s="31" t="s">
        <v>57</v>
      </c>
      <c r="C121" s="31" t="s">
        <v>658</v>
      </c>
      <c r="D121" s="31" t="s">
        <v>659</v>
      </c>
      <c r="E121" s="31">
        <v>40250</v>
      </c>
      <c r="F121" s="31">
        <v>44320</v>
      </c>
      <c r="G121" s="31">
        <v>4070</v>
      </c>
      <c r="H121" s="32">
        <v>9.1832129999999998E-2</v>
      </c>
      <c r="J121" s="51" t="s">
        <v>616</v>
      </c>
      <c r="K121" s="51" t="s">
        <v>565</v>
      </c>
      <c r="L121" s="51" t="s">
        <v>108</v>
      </c>
      <c r="M121" s="51">
        <v>42.66</v>
      </c>
      <c r="N121" s="51">
        <v>31.856000000000002</v>
      </c>
      <c r="O121" s="51">
        <v>10.8</v>
      </c>
      <c r="P121" s="51">
        <v>0.253164556962025</v>
      </c>
    </row>
    <row r="122" spans="1:16" x14ac:dyDescent="0.3">
      <c r="A122" s="30" t="s">
        <v>399</v>
      </c>
      <c r="B122" s="31" t="s">
        <v>292</v>
      </c>
      <c r="C122" s="31" t="s">
        <v>660</v>
      </c>
      <c r="D122" s="31" t="s">
        <v>661</v>
      </c>
      <c r="E122" s="31">
        <v>51330</v>
      </c>
      <c r="F122" s="31">
        <v>55880</v>
      </c>
      <c r="G122" s="31">
        <v>4550</v>
      </c>
      <c r="H122" s="32">
        <v>8.1424481000000007E-2</v>
      </c>
      <c r="J122" s="51" t="s">
        <v>632</v>
      </c>
      <c r="K122" s="51" t="s">
        <v>565</v>
      </c>
      <c r="L122" s="51" t="s">
        <v>280</v>
      </c>
      <c r="M122" s="51">
        <v>55.42</v>
      </c>
      <c r="N122" s="51">
        <v>53.652000000000001</v>
      </c>
      <c r="O122" s="51">
        <v>1.77</v>
      </c>
      <c r="P122" s="51">
        <v>3.1937928545651403E-2</v>
      </c>
    </row>
    <row r="123" spans="1:16" x14ac:dyDescent="0.3">
      <c r="A123" s="30" t="s">
        <v>399</v>
      </c>
      <c r="B123" s="31" t="s">
        <v>293</v>
      </c>
      <c r="C123" s="31" t="s">
        <v>662</v>
      </c>
      <c r="D123" s="31" t="s">
        <v>663</v>
      </c>
      <c r="E123" s="31">
        <v>41296</v>
      </c>
      <c r="F123" s="31">
        <v>46760</v>
      </c>
      <c r="G123" s="31">
        <v>5464</v>
      </c>
      <c r="H123" s="32">
        <v>0.1168520103</v>
      </c>
      <c r="J123" s="51" t="s">
        <v>634</v>
      </c>
      <c r="K123" s="51" t="s">
        <v>565</v>
      </c>
      <c r="L123" s="51" t="s">
        <v>281</v>
      </c>
      <c r="M123" s="51">
        <v>51.85</v>
      </c>
      <c r="N123" s="51">
        <v>42.357999999999997</v>
      </c>
      <c r="O123" s="51">
        <v>9.49</v>
      </c>
      <c r="P123" s="51">
        <v>0.18302796528447399</v>
      </c>
    </row>
    <row r="124" spans="1:16" x14ac:dyDescent="0.3">
      <c r="A124" s="30" t="s">
        <v>399</v>
      </c>
      <c r="B124" s="31" t="s">
        <v>96</v>
      </c>
      <c r="C124" s="31" t="s">
        <v>664</v>
      </c>
      <c r="D124" s="31" t="s">
        <v>665</v>
      </c>
      <c r="E124" s="31">
        <v>50553</v>
      </c>
      <c r="F124" s="31">
        <v>59110</v>
      </c>
      <c r="G124" s="31">
        <v>8557</v>
      </c>
      <c r="H124" s="32">
        <v>0.1447639993</v>
      </c>
      <c r="J124" s="51" t="s">
        <v>636</v>
      </c>
      <c r="K124" s="51" t="s">
        <v>565</v>
      </c>
      <c r="L124" s="51" t="s">
        <v>282</v>
      </c>
      <c r="M124" s="51">
        <v>49.91</v>
      </c>
      <c r="N124" s="51">
        <v>48.04</v>
      </c>
      <c r="O124" s="51">
        <v>1.87</v>
      </c>
      <c r="P124" s="51">
        <v>3.7467441394510102E-2</v>
      </c>
    </row>
    <row r="125" spans="1:16" x14ac:dyDescent="0.3">
      <c r="A125" s="30" t="s">
        <v>399</v>
      </c>
      <c r="B125" s="31" t="s">
        <v>294</v>
      </c>
      <c r="C125" s="31" t="s">
        <v>666</v>
      </c>
      <c r="D125" s="31" t="s">
        <v>667</v>
      </c>
      <c r="E125" s="31">
        <v>36201</v>
      </c>
      <c r="F125" s="31">
        <v>43830</v>
      </c>
      <c r="G125" s="31">
        <v>7629</v>
      </c>
      <c r="H125" s="32">
        <v>0.17405886379999999</v>
      </c>
      <c r="J125" s="51" t="s">
        <v>638</v>
      </c>
      <c r="K125" s="51" t="s">
        <v>565</v>
      </c>
      <c r="L125" s="51" t="s">
        <v>283</v>
      </c>
      <c r="M125" s="51">
        <v>52.22</v>
      </c>
      <c r="N125" s="51">
        <v>49.045999999999999</v>
      </c>
      <c r="O125" s="51">
        <v>3.17</v>
      </c>
      <c r="P125" s="51">
        <v>6.0704710838759099E-2</v>
      </c>
    </row>
    <row r="126" spans="1:16" x14ac:dyDescent="0.3">
      <c r="A126" s="30" t="s">
        <v>399</v>
      </c>
      <c r="B126" s="31" t="s">
        <v>295</v>
      </c>
      <c r="C126" s="31" t="s">
        <v>668</v>
      </c>
      <c r="D126" s="31" t="s">
        <v>669</v>
      </c>
      <c r="E126" s="31">
        <v>30505</v>
      </c>
      <c r="F126" s="31">
        <v>32280</v>
      </c>
      <c r="G126" s="31">
        <v>1775</v>
      </c>
      <c r="H126" s="32">
        <v>5.4987608399999999E-2</v>
      </c>
      <c r="J126" s="51" t="s">
        <v>640</v>
      </c>
      <c r="K126" s="51" t="s">
        <v>565</v>
      </c>
      <c r="L126" s="51" t="s">
        <v>284</v>
      </c>
      <c r="M126" s="51">
        <v>48.91</v>
      </c>
      <c r="N126" s="51">
        <v>47.481999999999999</v>
      </c>
      <c r="O126" s="51">
        <v>1.43</v>
      </c>
      <c r="P126" s="51">
        <v>2.92373747699857E-2</v>
      </c>
    </row>
    <row r="127" spans="1:16" x14ac:dyDescent="0.3">
      <c r="A127" s="30" t="s">
        <v>399</v>
      </c>
      <c r="B127" s="31" t="s">
        <v>312</v>
      </c>
      <c r="C127" s="31" t="s">
        <v>670</v>
      </c>
      <c r="D127" s="31" t="s">
        <v>671</v>
      </c>
      <c r="E127" s="31">
        <v>24297</v>
      </c>
      <c r="F127" s="31">
        <v>27820</v>
      </c>
      <c r="G127" s="31">
        <v>3523</v>
      </c>
      <c r="H127" s="32">
        <v>0.126635514</v>
      </c>
      <c r="J127" s="51" t="s">
        <v>642</v>
      </c>
      <c r="K127" s="51" t="s">
        <v>565</v>
      </c>
      <c r="L127" s="51" t="s">
        <v>66</v>
      </c>
      <c r="M127" s="51">
        <v>53.33</v>
      </c>
      <c r="N127" s="51">
        <v>45.597000000000001</v>
      </c>
      <c r="O127" s="51">
        <v>7.73</v>
      </c>
      <c r="P127" s="51">
        <v>0.144946559159948</v>
      </c>
    </row>
    <row r="128" spans="1:16" x14ac:dyDescent="0.3">
      <c r="A128" s="30" t="s">
        <v>399</v>
      </c>
      <c r="B128" s="31" t="s">
        <v>313</v>
      </c>
      <c r="C128" s="31" t="s">
        <v>672</v>
      </c>
      <c r="D128" s="31" t="s">
        <v>673</v>
      </c>
      <c r="E128" s="31">
        <v>53127</v>
      </c>
      <c r="F128" s="31">
        <v>56140</v>
      </c>
      <c r="G128" s="31">
        <v>3013</v>
      </c>
      <c r="H128" s="32">
        <v>5.3669397899999999E-2</v>
      </c>
      <c r="J128" s="51" t="s">
        <v>644</v>
      </c>
      <c r="K128" s="51" t="s">
        <v>565</v>
      </c>
      <c r="L128" s="51" t="s">
        <v>285</v>
      </c>
      <c r="M128" s="51">
        <v>49.11</v>
      </c>
      <c r="N128" s="51">
        <v>45.545999999999999</v>
      </c>
      <c r="O128" s="51">
        <v>3.56</v>
      </c>
      <c r="P128" s="51">
        <v>7.2490327835471394E-2</v>
      </c>
    </row>
    <row r="129" spans="1:16" x14ac:dyDescent="0.3">
      <c r="A129" s="30" t="s">
        <v>399</v>
      </c>
      <c r="B129" s="31" t="s">
        <v>80</v>
      </c>
      <c r="C129" s="31" t="s">
        <v>674</v>
      </c>
      <c r="D129" s="31" t="s">
        <v>675</v>
      </c>
      <c r="E129" s="31">
        <v>41378</v>
      </c>
      <c r="F129" s="31">
        <v>45720</v>
      </c>
      <c r="G129" s="31">
        <v>4342</v>
      </c>
      <c r="H129" s="32">
        <v>9.4969378800000004E-2</v>
      </c>
      <c r="J129" s="51" t="s">
        <v>646</v>
      </c>
      <c r="K129" s="51" t="s">
        <v>399</v>
      </c>
      <c r="L129" s="51" t="s">
        <v>52</v>
      </c>
      <c r="M129" s="51">
        <v>84.23</v>
      </c>
      <c r="N129" s="51">
        <v>51.680999999999997</v>
      </c>
      <c r="O129" s="51">
        <v>32.549999999999997</v>
      </c>
      <c r="P129" s="51">
        <v>0.38644188531402102</v>
      </c>
    </row>
    <row r="130" spans="1:16" x14ac:dyDescent="0.3">
      <c r="A130" s="30" t="s">
        <v>399</v>
      </c>
      <c r="B130" s="31" t="s">
        <v>98</v>
      </c>
      <c r="C130" s="31" t="s">
        <v>676</v>
      </c>
      <c r="D130" s="31" t="s">
        <v>677</v>
      </c>
      <c r="E130" s="31">
        <v>39542</v>
      </c>
      <c r="F130" s="31">
        <v>57340</v>
      </c>
      <c r="G130" s="31">
        <v>17798</v>
      </c>
      <c r="H130" s="32">
        <v>0.3103941402</v>
      </c>
      <c r="J130" s="51" t="s">
        <v>648</v>
      </c>
      <c r="K130" s="51" t="s">
        <v>399</v>
      </c>
      <c r="L130" s="51" t="s">
        <v>151</v>
      </c>
      <c r="M130" s="51">
        <v>74.73</v>
      </c>
      <c r="N130" s="51">
        <v>71.296000000000006</v>
      </c>
      <c r="O130" s="51">
        <v>3.43</v>
      </c>
      <c r="P130" s="51">
        <v>4.5898568178776897E-2</v>
      </c>
    </row>
    <row r="131" spans="1:16" x14ac:dyDescent="0.3">
      <c r="A131" s="30" t="s">
        <v>399</v>
      </c>
      <c r="B131" s="31" t="s">
        <v>314</v>
      </c>
      <c r="C131" s="31" t="s">
        <v>678</v>
      </c>
      <c r="D131" s="31" t="s">
        <v>679</v>
      </c>
      <c r="E131" s="31">
        <v>54021</v>
      </c>
      <c r="F131" s="31">
        <v>62550</v>
      </c>
      <c r="G131" s="31">
        <v>8529</v>
      </c>
      <c r="H131" s="32">
        <v>0.1363549161</v>
      </c>
      <c r="J131" s="51" t="s">
        <v>650</v>
      </c>
      <c r="K131" s="51" t="s">
        <v>399</v>
      </c>
      <c r="L131" s="51" t="s">
        <v>153</v>
      </c>
      <c r="M131" s="51">
        <v>115.29</v>
      </c>
      <c r="N131" s="51">
        <v>109.88800000000001</v>
      </c>
      <c r="O131" s="51">
        <v>5.4</v>
      </c>
      <c r="P131" s="51">
        <v>4.6838407494145202E-2</v>
      </c>
    </row>
    <row r="132" spans="1:16" x14ac:dyDescent="0.3">
      <c r="A132" s="30" t="s">
        <v>399</v>
      </c>
      <c r="B132" s="31" t="s">
        <v>320</v>
      </c>
      <c r="C132" s="31" t="s">
        <v>680</v>
      </c>
      <c r="D132" s="31" t="s">
        <v>681</v>
      </c>
      <c r="E132" s="31">
        <v>37936</v>
      </c>
      <c r="F132" s="31">
        <v>40830</v>
      </c>
      <c r="G132" s="31">
        <v>2894</v>
      </c>
      <c r="H132" s="32">
        <v>7.0879255399999994E-2</v>
      </c>
      <c r="J132" s="51" t="s">
        <v>652</v>
      </c>
      <c r="K132" s="51" t="s">
        <v>399</v>
      </c>
      <c r="L132" s="51" t="s">
        <v>86</v>
      </c>
      <c r="M132" s="51">
        <v>140.28</v>
      </c>
      <c r="N132" s="51">
        <v>93.180999999999997</v>
      </c>
      <c r="O132" s="51">
        <v>47.1</v>
      </c>
      <c r="P132" s="51">
        <v>0.33575705731394401</v>
      </c>
    </row>
    <row r="133" spans="1:16" x14ac:dyDescent="0.3">
      <c r="A133" s="30" t="s">
        <v>399</v>
      </c>
      <c r="B133" s="31" t="s">
        <v>59</v>
      </c>
      <c r="C133" s="31" t="s">
        <v>682</v>
      </c>
      <c r="D133" s="31" t="s">
        <v>683</v>
      </c>
      <c r="E133" s="31">
        <v>22262</v>
      </c>
      <c r="F133" s="31">
        <v>35010</v>
      </c>
      <c r="G133" s="31">
        <v>12748</v>
      </c>
      <c r="H133" s="32">
        <v>0.36412453579999998</v>
      </c>
      <c r="J133" s="51" t="s">
        <v>654</v>
      </c>
      <c r="K133" s="51" t="s">
        <v>399</v>
      </c>
      <c r="L133" s="51" t="s">
        <v>290</v>
      </c>
      <c r="M133" s="51">
        <v>42.75</v>
      </c>
      <c r="N133" s="51">
        <v>40.911000000000001</v>
      </c>
      <c r="O133" s="51">
        <v>1.84</v>
      </c>
      <c r="P133" s="51">
        <v>4.3040935672514602E-2</v>
      </c>
    </row>
    <row r="134" spans="1:16" x14ac:dyDescent="0.3">
      <c r="A134" s="30" t="s">
        <v>399</v>
      </c>
      <c r="B134" s="31" t="s">
        <v>321</v>
      </c>
      <c r="C134" s="31" t="s">
        <v>684</v>
      </c>
      <c r="D134" s="31" t="s">
        <v>685</v>
      </c>
      <c r="E134" s="31">
        <v>35255</v>
      </c>
      <c r="F134" s="31">
        <v>36230</v>
      </c>
      <c r="G134" s="31">
        <v>975</v>
      </c>
      <c r="H134" s="32">
        <v>2.6911399400000001E-2</v>
      </c>
      <c r="J134" s="51" t="s">
        <v>656</v>
      </c>
      <c r="K134" s="51" t="s">
        <v>399</v>
      </c>
      <c r="L134" s="51" t="s">
        <v>291</v>
      </c>
      <c r="M134" s="51">
        <v>50.65</v>
      </c>
      <c r="N134" s="51">
        <v>44.14</v>
      </c>
      <c r="O134" s="51">
        <v>6.51</v>
      </c>
      <c r="P134" s="51">
        <v>0.12852912142152001</v>
      </c>
    </row>
    <row r="135" spans="1:16" x14ac:dyDescent="0.3">
      <c r="A135" s="30" t="s">
        <v>399</v>
      </c>
      <c r="B135" s="31" t="s">
        <v>322</v>
      </c>
      <c r="C135" s="31" t="s">
        <v>686</v>
      </c>
      <c r="D135" s="31" t="s">
        <v>687</v>
      </c>
      <c r="E135" s="31">
        <v>41313</v>
      </c>
      <c r="F135" s="31">
        <v>45640</v>
      </c>
      <c r="G135" s="31">
        <v>4327</v>
      </c>
      <c r="H135" s="32">
        <v>9.4807186700000004E-2</v>
      </c>
      <c r="J135" s="51" t="s">
        <v>658</v>
      </c>
      <c r="K135" s="51" t="s">
        <v>399</v>
      </c>
      <c r="L135" s="51" t="s">
        <v>57</v>
      </c>
      <c r="M135" s="51">
        <v>44.31</v>
      </c>
      <c r="N135" s="51">
        <v>40.168999999999997</v>
      </c>
      <c r="O135" s="51">
        <v>4.1399999999999997</v>
      </c>
      <c r="P135" s="51">
        <v>9.3432633716993896E-2</v>
      </c>
    </row>
    <row r="136" spans="1:16" x14ac:dyDescent="0.3">
      <c r="A136" s="30" t="s">
        <v>399</v>
      </c>
      <c r="B136" s="31" t="s">
        <v>112</v>
      </c>
      <c r="C136" s="31" t="s">
        <v>688</v>
      </c>
      <c r="D136" s="31" t="s">
        <v>689</v>
      </c>
      <c r="E136" s="31">
        <v>42201</v>
      </c>
      <c r="F136" s="31">
        <v>55640</v>
      </c>
      <c r="G136" s="31">
        <v>13439</v>
      </c>
      <c r="H136" s="32">
        <v>0.24153486699999999</v>
      </c>
      <c r="J136" s="51" t="s">
        <v>660</v>
      </c>
      <c r="K136" s="51" t="s">
        <v>399</v>
      </c>
      <c r="L136" s="51" t="s">
        <v>292</v>
      </c>
      <c r="M136" s="51">
        <v>55.87</v>
      </c>
      <c r="N136" s="51">
        <v>51.247</v>
      </c>
      <c r="O136" s="51">
        <v>4.62</v>
      </c>
      <c r="P136" s="51">
        <v>8.2691963486665507E-2</v>
      </c>
    </row>
    <row r="137" spans="1:16" x14ac:dyDescent="0.3">
      <c r="A137" s="30" t="s">
        <v>399</v>
      </c>
      <c r="B137" s="31" t="s">
        <v>323</v>
      </c>
      <c r="C137" s="31" t="s">
        <v>690</v>
      </c>
      <c r="D137" s="31" t="s">
        <v>691</v>
      </c>
      <c r="E137" s="31">
        <v>39760</v>
      </c>
      <c r="F137" s="31">
        <v>46610</v>
      </c>
      <c r="G137" s="31">
        <v>6850</v>
      </c>
      <c r="H137" s="32">
        <v>0.14696417079999999</v>
      </c>
      <c r="J137" s="51" t="s">
        <v>662</v>
      </c>
      <c r="K137" s="51" t="s">
        <v>399</v>
      </c>
      <c r="L137" s="51" t="s">
        <v>293</v>
      </c>
      <c r="M137" s="51">
        <v>46.76</v>
      </c>
      <c r="N137" s="51">
        <v>41.25</v>
      </c>
      <c r="O137" s="51">
        <v>5.51</v>
      </c>
      <c r="P137" s="51">
        <v>0.117835757057314</v>
      </c>
    </row>
    <row r="138" spans="1:16" x14ac:dyDescent="0.3">
      <c r="A138" s="30" t="s">
        <v>399</v>
      </c>
      <c r="B138" s="31" t="s">
        <v>348</v>
      </c>
      <c r="C138" s="31" t="s">
        <v>692</v>
      </c>
      <c r="D138" s="31" t="s">
        <v>693</v>
      </c>
      <c r="E138" s="31">
        <v>390942</v>
      </c>
      <c r="F138" s="31">
        <v>438150</v>
      </c>
      <c r="G138" s="31">
        <v>47208</v>
      </c>
      <c r="H138" s="32">
        <v>0.1077439233</v>
      </c>
      <c r="J138" s="51" t="s">
        <v>664</v>
      </c>
      <c r="K138" s="51" t="s">
        <v>399</v>
      </c>
      <c r="L138" s="51" t="s">
        <v>96</v>
      </c>
      <c r="M138" s="51">
        <v>59.11</v>
      </c>
      <c r="N138" s="51">
        <v>50.473999999999997</v>
      </c>
      <c r="O138" s="51">
        <v>8.64</v>
      </c>
      <c r="P138" s="51">
        <v>0.146168161055659</v>
      </c>
    </row>
    <row r="139" spans="1:16" x14ac:dyDescent="0.3">
      <c r="A139" s="30" t="s">
        <v>399</v>
      </c>
      <c r="B139" s="31" t="s">
        <v>349</v>
      </c>
      <c r="C139" s="31" t="s">
        <v>694</v>
      </c>
      <c r="D139" s="31" t="s">
        <v>695</v>
      </c>
      <c r="E139" s="31">
        <v>130382</v>
      </c>
      <c r="F139" s="31">
        <v>140330</v>
      </c>
      <c r="G139" s="31">
        <v>9948</v>
      </c>
      <c r="H139" s="32">
        <v>7.0890044900000004E-2</v>
      </c>
      <c r="J139" s="51" t="s">
        <v>666</v>
      </c>
      <c r="K139" s="51" t="s">
        <v>399</v>
      </c>
      <c r="L139" s="51" t="s">
        <v>294</v>
      </c>
      <c r="M139" s="51">
        <v>43.83</v>
      </c>
      <c r="N139" s="51">
        <v>36.134</v>
      </c>
      <c r="O139" s="51">
        <v>7.7</v>
      </c>
      <c r="P139" s="51">
        <v>0.175678758840977</v>
      </c>
    </row>
    <row r="140" spans="1:16" x14ac:dyDescent="0.3">
      <c r="A140" s="30" t="s">
        <v>399</v>
      </c>
      <c r="B140" s="31" t="s">
        <v>350</v>
      </c>
      <c r="C140" s="31" t="s">
        <v>696</v>
      </c>
      <c r="D140" s="31" t="s">
        <v>697</v>
      </c>
      <c r="E140" s="31">
        <v>131943</v>
      </c>
      <c r="F140" s="31">
        <v>137590</v>
      </c>
      <c r="G140" s="31">
        <v>5647</v>
      </c>
      <c r="H140" s="32">
        <v>4.1042226899999999E-2</v>
      </c>
      <c r="J140" s="51" t="s">
        <v>668</v>
      </c>
      <c r="K140" s="51" t="s">
        <v>399</v>
      </c>
      <c r="L140" s="51" t="s">
        <v>295</v>
      </c>
      <c r="M140" s="51">
        <v>32.28</v>
      </c>
      <c r="N140" s="51">
        <v>30.419</v>
      </c>
      <c r="O140" s="51">
        <v>1.86</v>
      </c>
      <c r="P140" s="51">
        <v>5.7620817843866197E-2</v>
      </c>
    </row>
    <row r="141" spans="1:16" x14ac:dyDescent="0.3">
      <c r="A141" s="30" t="s">
        <v>399</v>
      </c>
      <c r="B141" s="31" t="s">
        <v>351</v>
      </c>
      <c r="C141" s="31" t="s">
        <v>698</v>
      </c>
      <c r="D141" s="31" t="s">
        <v>699</v>
      </c>
      <c r="E141" s="31">
        <v>125271</v>
      </c>
      <c r="F141" s="31">
        <v>131820</v>
      </c>
      <c r="G141" s="31">
        <v>6549</v>
      </c>
      <c r="H141" s="32">
        <v>4.9681383699999998E-2</v>
      </c>
      <c r="J141" s="51" t="s">
        <v>670</v>
      </c>
      <c r="K141" s="51" t="s">
        <v>399</v>
      </c>
      <c r="L141" s="51" t="s">
        <v>312</v>
      </c>
      <c r="M141" s="51">
        <v>27.82</v>
      </c>
      <c r="N141" s="51">
        <v>24.247</v>
      </c>
      <c r="O141" s="51">
        <v>3.57</v>
      </c>
      <c r="P141" s="51">
        <v>0.12832494608195499</v>
      </c>
    </row>
    <row r="142" spans="1:16" x14ac:dyDescent="0.3">
      <c r="A142" s="30" t="s">
        <v>399</v>
      </c>
      <c r="B142" s="31" t="s">
        <v>352</v>
      </c>
      <c r="C142" s="31" t="s">
        <v>700</v>
      </c>
      <c r="D142" s="31" t="s">
        <v>701</v>
      </c>
      <c r="E142" s="31">
        <v>84447</v>
      </c>
      <c r="F142" s="31">
        <v>91160</v>
      </c>
      <c r="G142" s="31">
        <v>6713</v>
      </c>
      <c r="H142" s="32">
        <v>7.3639754299999999E-2</v>
      </c>
      <c r="J142" s="51" t="s">
        <v>672</v>
      </c>
      <c r="K142" s="51" t="s">
        <v>399</v>
      </c>
      <c r="L142" s="51" t="s">
        <v>313</v>
      </c>
      <c r="M142" s="51">
        <v>56.14</v>
      </c>
      <c r="N142" s="51">
        <v>53.002000000000002</v>
      </c>
      <c r="O142" s="51">
        <v>3.14</v>
      </c>
      <c r="P142" s="51">
        <v>5.5931599572497298E-2</v>
      </c>
    </row>
    <row r="143" spans="1:16" x14ac:dyDescent="0.3">
      <c r="A143" s="30" t="s">
        <v>399</v>
      </c>
      <c r="B143" s="31" t="s">
        <v>353</v>
      </c>
      <c r="C143" s="31" t="s">
        <v>702</v>
      </c>
      <c r="D143" s="31" t="s">
        <v>703</v>
      </c>
      <c r="E143" s="31">
        <v>108027</v>
      </c>
      <c r="F143" s="31">
        <v>114760</v>
      </c>
      <c r="G143" s="31">
        <v>6733</v>
      </c>
      <c r="H143" s="32">
        <v>5.8670268400000003E-2</v>
      </c>
      <c r="J143" s="51" t="s">
        <v>674</v>
      </c>
      <c r="K143" s="51" t="s">
        <v>399</v>
      </c>
      <c r="L143" s="51" t="s">
        <v>80</v>
      </c>
      <c r="M143" s="51">
        <v>45.71</v>
      </c>
      <c r="N143" s="51">
        <v>41.280999999999999</v>
      </c>
      <c r="O143" s="51">
        <v>4.43</v>
      </c>
      <c r="P143" s="51">
        <v>9.6915335812732401E-2</v>
      </c>
    </row>
    <row r="144" spans="1:16" x14ac:dyDescent="0.3">
      <c r="A144" s="30" t="s">
        <v>399</v>
      </c>
      <c r="B144" s="31" t="s">
        <v>354</v>
      </c>
      <c r="C144" s="31" t="s">
        <v>704</v>
      </c>
      <c r="D144" s="31" t="s">
        <v>705</v>
      </c>
      <c r="E144" s="31">
        <v>99507</v>
      </c>
      <c r="F144" s="31">
        <v>108890</v>
      </c>
      <c r="G144" s="31">
        <v>9383</v>
      </c>
      <c r="H144" s="32">
        <v>8.61695289E-2</v>
      </c>
      <c r="J144" s="51" t="s">
        <v>676</v>
      </c>
      <c r="K144" s="51" t="s">
        <v>399</v>
      </c>
      <c r="L144" s="51" t="s">
        <v>98</v>
      </c>
      <c r="M144" s="51">
        <v>57.34</v>
      </c>
      <c r="N144" s="51">
        <v>39.448999999999998</v>
      </c>
      <c r="O144" s="51">
        <v>17.89</v>
      </c>
      <c r="P144" s="51">
        <v>0.31199860481339398</v>
      </c>
    </row>
    <row r="145" spans="1:16" x14ac:dyDescent="0.3">
      <c r="A145" s="30" t="s">
        <v>706</v>
      </c>
      <c r="B145" s="31" t="s">
        <v>167</v>
      </c>
      <c r="C145" s="31" t="s">
        <v>707</v>
      </c>
      <c r="D145" s="31" t="s">
        <v>708</v>
      </c>
      <c r="E145" s="31">
        <v>76173</v>
      </c>
      <c r="F145" s="31">
        <v>83440</v>
      </c>
      <c r="G145" s="31">
        <v>7267</v>
      </c>
      <c r="H145" s="32">
        <v>8.70925216E-2</v>
      </c>
      <c r="J145" s="51" t="s">
        <v>678</v>
      </c>
      <c r="K145" s="51" t="s">
        <v>399</v>
      </c>
      <c r="L145" s="51" t="s">
        <v>314</v>
      </c>
      <c r="M145" s="51">
        <v>62.52</v>
      </c>
      <c r="N145" s="51">
        <v>53.906999999999996</v>
      </c>
      <c r="O145" s="51">
        <v>8.61</v>
      </c>
      <c r="P145" s="51">
        <v>0.13771593090211101</v>
      </c>
    </row>
    <row r="146" spans="1:16" x14ac:dyDescent="0.3">
      <c r="A146" s="30" t="s">
        <v>706</v>
      </c>
      <c r="B146" s="31" t="s">
        <v>168</v>
      </c>
      <c r="C146" s="31" t="s">
        <v>709</v>
      </c>
      <c r="D146" s="31" t="s">
        <v>710</v>
      </c>
      <c r="E146" s="31">
        <v>71307</v>
      </c>
      <c r="F146" s="31">
        <v>80340</v>
      </c>
      <c r="G146" s="31">
        <v>9033</v>
      </c>
      <c r="H146" s="32">
        <v>0.1124346527</v>
      </c>
      <c r="J146" s="51" t="s">
        <v>680</v>
      </c>
      <c r="K146" s="51" t="s">
        <v>399</v>
      </c>
      <c r="L146" s="51" t="s">
        <v>320</v>
      </c>
      <c r="M146" s="51">
        <v>40.82</v>
      </c>
      <c r="N146" s="51">
        <v>37.841000000000001</v>
      </c>
      <c r="O146" s="51">
        <v>2.98</v>
      </c>
      <c r="P146" s="51">
        <v>7.3003429691327795E-2</v>
      </c>
    </row>
    <row r="147" spans="1:16" x14ac:dyDescent="0.3">
      <c r="A147" s="30" t="s">
        <v>706</v>
      </c>
      <c r="B147" s="31" t="s">
        <v>169</v>
      </c>
      <c r="C147" s="31" t="s">
        <v>711</v>
      </c>
      <c r="D147" s="31" t="s">
        <v>712</v>
      </c>
      <c r="E147" s="31">
        <v>73564</v>
      </c>
      <c r="F147" s="31">
        <v>80680</v>
      </c>
      <c r="G147" s="31">
        <v>7116</v>
      </c>
      <c r="H147" s="32">
        <v>8.8200297499999997E-2</v>
      </c>
      <c r="J147" s="51" t="s">
        <v>682</v>
      </c>
      <c r="K147" s="51" t="s">
        <v>399</v>
      </c>
      <c r="L147" s="51" t="s">
        <v>59</v>
      </c>
      <c r="M147" s="51">
        <v>35</v>
      </c>
      <c r="N147" s="51">
        <v>22.202999999999999</v>
      </c>
      <c r="O147" s="51">
        <v>12.8</v>
      </c>
      <c r="P147" s="51">
        <v>0.36571428571428599</v>
      </c>
    </row>
    <row r="148" spans="1:16" x14ac:dyDescent="0.3">
      <c r="A148" s="30" t="s">
        <v>706</v>
      </c>
      <c r="B148" s="31" t="s">
        <v>170</v>
      </c>
      <c r="C148" s="31" t="s">
        <v>713</v>
      </c>
      <c r="D148" s="31" t="s">
        <v>714</v>
      </c>
      <c r="E148" s="31">
        <v>58742</v>
      </c>
      <c r="F148" s="31">
        <v>66810</v>
      </c>
      <c r="G148" s="31">
        <v>8068</v>
      </c>
      <c r="H148" s="32">
        <v>0.1207603652</v>
      </c>
      <c r="J148" s="51" t="s">
        <v>684</v>
      </c>
      <c r="K148" s="51" t="s">
        <v>399</v>
      </c>
      <c r="L148" s="51" t="s">
        <v>321</v>
      </c>
      <c r="M148" s="51">
        <v>36.229999999999997</v>
      </c>
      <c r="N148" s="51">
        <v>35.143000000000001</v>
      </c>
      <c r="O148" s="51">
        <v>1.0900000000000001</v>
      </c>
      <c r="P148" s="51">
        <v>3.0085564449351399E-2</v>
      </c>
    </row>
    <row r="149" spans="1:16" x14ac:dyDescent="0.3">
      <c r="A149" s="30" t="s">
        <v>706</v>
      </c>
      <c r="B149" s="31" t="s">
        <v>185</v>
      </c>
      <c r="C149" s="31" t="s">
        <v>715</v>
      </c>
      <c r="D149" s="31" t="s">
        <v>716</v>
      </c>
      <c r="E149" s="31">
        <v>62379</v>
      </c>
      <c r="F149" s="31">
        <v>72810</v>
      </c>
      <c r="G149" s="31">
        <v>10431</v>
      </c>
      <c r="H149" s="32">
        <v>0.14326328799999999</v>
      </c>
      <c r="J149" s="51" t="s">
        <v>686</v>
      </c>
      <c r="K149" s="51" t="s">
        <v>399</v>
      </c>
      <c r="L149" s="51" t="s">
        <v>322</v>
      </c>
      <c r="M149" s="51">
        <v>45.61</v>
      </c>
      <c r="N149" s="51">
        <v>41.212000000000003</v>
      </c>
      <c r="O149" s="51">
        <v>4.4000000000000004</v>
      </c>
      <c r="P149" s="51">
        <v>9.6470072352554295E-2</v>
      </c>
    </row>
    <row r="150" spans="1:16" x14ac:dyDescent="0.3">
      <c r="A150" s="30" t="s">
        <v>706</v>
      </c>
      <c r="B150" s="31" t="s">
        <v>186</v>
      </c>
      <c r="C150" s="31" t="s">
        <v>717</v>
      </c>
      <c r="D150" s="31" t="s">
        <v>718</v>
      </c>
      <c r="E150" s="31">
        <v>104959</v>
      </c>
      <c r="F150" s="31">
        <v>116810</v>
      </c>
      <c r="G150" s="31">
        <v>11851</v>
      </c>
      <c r="H150" s="32">
        <v>0.10145535479999999</v>
      </c>
      <c r="J150" s="51" t="s">
        <v>688</v>
      </c>
      <c r="K150" s="51" t="s">
        <v>399</v>
      </c>
      <c r="L150" s="51" t="s">
        <v>112</v>
      </c>
      <c r="M150" s="51">
        <v>55.62</v>
      </c>
      <c r="N150" s="51">
        <v>42.106000000000002</v>
      </c>
      <c r="O150" s="51">
        <v>13.51</v>
      </c>
      <c r="P150" s="51">
        <v>0.24289823804386901</v>
      </c>
    </row>
    <row r="151" spans="1:16" x14ac:dyDescent="0.3">
      <c r="A151" s="30" t="s">
        <v>706</v>
      </c>
      <c r="B151" s="31" t="s">
        <v>191</v>
      </c>
      <c r="C151" s="31" t="s">
        <v>719</v>
      </c>
      <c r="D151" s="31" t="s">
        <v>720</v>
      </c>
      <c r="E151" s="31">
        <v>46635</v>
      </c>
      <c r="F151" s="31">
        <v>55800</v>
      </c>
      <c r="G151" s="31">
        <v>9165</v>
      </c>
      <c r="H151" s="32">
        <v>0.16424731179999999</v>
      </c>
      <c r="J151" s="51" t="s">
        <v>690</v>
      </c>
      <c r="K151" s="51" t="s">
        <v>399</v>
      </c>
      <c r="L151" s="51" t="s">
        <v>323</v>
      </c>
      <c r="M151" s="51">
        <v>46.6</v>
      </c>
      <c r="N151" s="51">
        <v>39.67</v>
      </c>
      <c r="O151" s="51">
        <v>6.93</v>
      </c>
      <c r="P151" s="51">
        <v>0.14871244635193101</v>
      </c>
    </row>
    <row r="152" spans="1:16" x14ac:dyDescent="0.3">
      <c r="A152" s="30" t="s">
        <v>706</v>
      </c>
      <c r="B152" s="31" t="s">
        <v>39</v>
      </c>
      <c r="C152" s="31" t="s">
        <v>721</v>
      </c>
      <c r="D152" s="31" t="s">
        <v>722</v>
      </c>
      <c r="E152" s="31">
        <v>25649</v>
      </c>
      <c r="F152" s="31">
        <v>37040</v>
      </c>
      <c r="G152" s="31">
        <v>11391</v>
      </c>
      <c r="H152" s="32">
        <v>0.30753239739999999</v>
      </c>
      <c r="J152" s="51" t="s">
        <v>692</v>
      </c>
      <c r="K152" s="51" t="s">
        <v>399</v>
      </c>
      <c r="L152" s="51" t="s">
        <v>348</v>
      </c>
      <c r="M152" s="51">
        <v>438.11</v>
      </c>
      <c r="N152" s="51">
        <v>389.553</v>
      </c>
      <c r="O152" s="51">
        <v>48.56</v>
      </c>
      <c r="P152" s="51">
        <v>0.11083974344342699</v>
      </c>
    </row>
    <row r="153" spans="1:16" x14ac:dyDescent="0.3">
      <c r="A153" s="30" t="s">
        <v>706</v>
      </c>
      <c r="B153" s="31" t="s">
        <v>192</v>
      </c>
      <c r="C153" s="31" t="s">
        <v>723</v>
      </c>
      <c r="D153" s="31" t="s">
        <v>724</v>
      </c>
      <c r="E153" s="31">
        <v>34576</v>
      </c>
      <c r="F153" s="31">
        <v>44430</v>
      </c>
      <c r="G153" s="31">
        <v>9854</v>
      </c>
      <c r="H153" s="32">
        <v>0.22178708080000001</v>
      </c>
      <c r="J153" s="51" t="s">
        <v>694</v>
      </c>
      <c r="K153" s="51" t="s">
        <v>399</v>
      </c>
      <c r="L153" s="51" t="s">
        <v>349</v>
      </c>
      <c r="M153" s="51">
        <v>140.33000000000001</v>
      </c>
      <c r="N153" s="51">
        <v>130.036</v>
      </c>
      <c r="O153" s="51">
        <v>10.29</v>
      </c>
      <c r="P153" s="51">
        <v>7.3327157414665403E-2</v>
      </c>
    </row>
    <row r="154" spans="1:16" x14ac:dyDescent="0.3">
      <c r="A154" s="30" t="s">
        <v>706</v>
      </c>
      <c r="B154" s="31" t="s">
        <v>193</v>
      </c>
      <c r="C154" s="31" t="s">
        <v>725</v>
      </c>
      <c r="D154" s="31" t="s">
        <v>726</v>
      </c>
      <c r="E154" s="31">
        <v>63505</v>
      </c>
      <c r="F154" s="31">
        <v>75890</v>
      </c>
      <c r="G154" s="31">
        <v>12385</v>
      </c>
      <c r="H154" s="32">
        <v>0.16319673209999999</v>
      </c>
      <c r="J154" s="51" t="s">
        <v>696</v>
      </c>
      <c r="K154" s="51" t="s">
        <v>399</v>
      </c>
      <c r="L154" s="51" t="s">
        <v>350</v>
      </c>
      <c r="M154" s="51">
        <v>137.58000000000001</v>
      </c>
      <c r="N154" s="51">
        <v>131.536</v>
      </c>
      <c r="O154" s="51">
        <v>6.04</v>
      </c>
      <c r="P154" s="51">
        <v>4.3901729902602098E-2</v>
      </c>
    </row>
    <row r="155" spans="1:16" x14ac:dyDescent="0.3">
      <c r="A155" s="30" t="s">
        <v>706</v>
      </c>
      <c r="B155" s="31" t="s">
        <v>88</v>
      </c>
      <c r="C155" s="31" t="s">
        <v>727</v>
      </c>
      <c r="D155" s="31" t="s">
        <v>728</v>
      </c>
      <c r="E155" s="31">
        <v>46785</v>
      </c>
      <c r="F155" s="31">
        <v>65520</v>
      </c>
      <c r="G155" s="31">
        <v>18735</v>
      </c>
      <c r="H155" s="32">
        <v>0.2859432234</v>
      </c>
      <c r="J155" s="51" t="s">
        <v>698</v>
      </c>
      <c r="K155" s="51" t="s">
        <v>399</v>
      </c>
      <c r="L155" s="51" t="s">
        <v>351</v>
      </c>
      <c r="M155" s="51">
        <v>131.79</v>
      </c>
      <c r="N155" s="51">
        <v>124.81399999999999</v>
      </c>
      <c r="O155" s="51">
        <v>6.98</v>
      </c>
      <c r="P155" s="51">
        <v>5.2963047272175399E-2</v>
      </c>
    </row>
    <row r="156" spans="1:16" x14ac:dyDescent="0.3">
      <c r="A156" s="30" t="s">
        <v>706</v>
      </c>
      <c r="B156" s="31" t="s">
        <v>212</v>
      </c>
      <c r="C156" s="31" t="s">
        <v>729</v>
      </c>
      <c r="D156" s="31" t="s">
        <v>730</v>
      </c>
      <c r="E156" s="31">
        <v>70941</v>
      </c>
      <c r="F156" s="31">
        <v>77870</v>
      </c>
      <c r="G156" s="31">
        <v>6929</v>
      </c>
      <c r="H156" s="32">
        <v>8.8981636099999997E-2</v>
      </c>
      <c r="J156" s="51" t="s">
        <v>700</v>
      </c>
      <c r="K156" s="51" t="s">
        <v>399</v>
      </c>
      <c r="L156" s="51" t="s">
        <v>352</v>
      </c>
      <c r="M156" s="51">
        <v>91.14</v>
      </c>
      <c r="N156" s="51">
        <v>84.302999999999997</v>
      </c>
      <c r="O156" s="51">
        <v>6.84</v>
      </c>
      <c r="P156" s="51">
        <v>7.5049374588545104E-2</v>
      </c>
    </row>
    <row r="157" spans="1:16" x14ac:dyDescent="0.3">
      <c r="A157" s="30" t="s">
        <v>706</v>
      </c>
      <c r="B157" s="31" t="s">
        <v>27</v>
      </c>
      <c r="C157" s="31" t="s">
        <v>731</v>
      </c>
      <c r="D157" s="31" t="s">
        <v>732</v>
      </c>
      <c r="E157" s="31">
        <v>48275</v>
      </c>
      <c r="F157" s="31">
        <v>64060</v>
      </c>
      <c r="G157" s="31">
        <v>15785</v>
      </c>
      <c r="H157" s="32">
        <v>0.246409616</v>
      </c>
      <c r="J157" s="51" t="s">
        <v>702</v>
      </c>
      <c r="K157" s="51" t="s">
        <v>399</v>
      </c>
      <c r="L157" s="51" t="s">
        <v>353</v>
      </c>
      <c r="M157" s="51">
        <v>114.73</v>
      </c>
      <c r="N157" s="51">
        <v>107.65900000000001</v>
      </c>
      <c r="O157" s="51">
        <v>7.07</v>
      </c>
      <c r="P157" s="51">
        <v>6.1622940817571699E-2</v>
      </c>
    </row>
    <row r="158" spans="1:16" x14ac:dyDescent="0.3">
      <c r="A158" s="30" t="s">
        <v>706</v>
      </c>
      <c r="B158" s="31" t="s">
        <v>213</v>
      </c>
      <c r="C158" s="31" t="s">
        <v>733</v>
      </c>
      <c r="D158" s="31" t="s">
        <v>734</v>
      </c>
      <c r="E158" s="31">
        <v>30332</v>
      </c>
      <c r="F158" s="31">
        <v>33070</v>
      </c>
      <c r="G158" s="31">
        <v>2738</v>
      </c>
      <c r="H158" s="32">
        <v>8.2794073199999998E-2</v>
      </c>
      <c r="J158" s="51" t="s">
        <v>704</v>
      </c>
      <c r="K158" s="51" t="s">
        <v>399</v>
      </c>
      <c r="L158" s="51" t="s">
        <v>354</v>
      </c>
      <c r="M158" s="51">
        <v>108.88</v>
      </c>
      <c r="N158" s="51">
        <v>99.15</v>
      </c>
      <c r="O158" s="51">
        <v>9.73</v>
      </c>
      <c r="P158" s="51">
        <v>8.9364437913298997E-2</v>
      </c>
    </row>
    <row r="159" spans="1:16" x14ac:dyDescent="0.3">
      <c r="A159" s="30" t="s">
        <v>706</v>
      </c>
      <c r="B159" s="31" t="s">
        <v>214</v>
      </c>
      <c r="C159" s="31" t="s">
        <v>735</v>
      </c>
      <c r="D159" s="31" t="s">
        <v>736</v>
      </c>
      <c r="E159" s="31">
        <v>35240</v>
      </c>
      <c r="F159" s="31">
        <v>38430</v>
      </c>
      <c r="G159" s="31">
        <v>3190</v>
      </c>
      <c r="H159" s="32">
        <v>8.3008066599999999E-2</v>
      </c>
      <c r="J159" s="51" t="s">
        <v>707</v>
      </c>
      <c r="K159" s="51" t="s">
        <v>706</v>
      </c>
      <c r="L159" s="51" t="s">
        <v>167</v>
      </c>
      <c r="M159" s="51">
        <v>83.44</v>
      </c>
      <c r="N159" s="51">
        <v>75.938000000000002</v>
      </c>
      <c r="O159" s="51">
        <v>7.5</v>
      </c>
      <c r="P159" s="51">
        <v>8.98849472674976E-2</v>
      </c>
    </row>
    <row r="160" spans="1:16" x14ac:dyDescent="0.3">
      <c r="A160" s="30" t="s">
        <v>706</v>
      </c>
      <c r="B160" s="31" t="s">
        <v>215</v>
      </c>
      <c r="C160" s="31" t="s">
        <v>737</v>
      </c>
      <c r="D160" s="31" t="s">
        <v>738</v>
      </c>
      <c r="E160" s="31">
        <v>61458</v>
      </c>
      <c r="F160" s="31">
        <v>74330</v>
      </c>
      <c r="G160" s="31">
        <v>12872</v>
      </c>
      <c r="H160" s="32">
        <v>0.17317368490000001</v>
      </c>
      <c r="J160" s="51" t="s">
        <v>709</v>
      </c>
      <c r="K160" s="51" t="s">
        <v>706</v>
      </c>
      <c r="L160" s="51" t="s">
        <v>168</v>
      </c>
      <c r="M160" s="51">
        <v>80.34</v>
      </c>
      <c r="N160" s="51">
        <v>71.105000000000004</v>
      </c>
      <c r="O160" s="51">
        <v>9.24</v>
      </c>
      <c r="P160" s="51">
        <v>0.115011202389843</v>
      </c>
    </row>
    <row r="161" spans="1:16" x14ac:dyDescent="0.3">
      <c r="A161" s="30" t="s">
        <v>706</v>
      </c>
      <c r="B161" s="31" t="s">
        <v>216</v>
      </c>
      <c r="C161" s="31" t="s">
        <v>739</v>
      </c>
      <c r="D161" s="31" t="s">
        <v>740</v>
      </c>
      <c r="E161" s="31">
        <v>64945</v>
      </c>
      <c r="F161" s="31">
        <v>80050</v>
      </c>
      <c r="G161" s="31">
        <v>15105</v>
      </c>
      <c r="H161" s="32">
        <v>0.1886945659</v>
      </c>
      <c r="J161" s="51" t="s">
        <v>711</v>
      </c>
      <c r="K161" s="51" t="s">
        <v>706</v>
      </c>
      <c r="L161" s="51" t="s">
        <v>169</v>
      </c>
      <c r="M161" s="51">
        <v>80.66</v>
      </c>
      <c r="N161" s="51">
        <v>73.369</v>
      </c>
      <c r="O161" s="51">
        <v>7.29</v>
      </c>
      <c r="P161" s="51">
        <v>9.0379370195884004E-2</v>
      </c>
    </row>
    <row r="162" spans="1:16" x14ac:dyDescent="0.3">
      <c r="A162" s="30" t="s">
        <v>706</v>
      </c>
      <c r="B162" s="31" t="s">
        <v>217</v>
      </c>
      <c r="C162" s="31" t="s">
        <v>741</v>
      </c>
      <c r="D162" s="31" t="s">
        <v>742</v>
      </c>
      <c r="E162" s="31">
        <v>48193</v>
      </c>
      <c r="F162" s="31">
        <v>55760</v>
      </c>
      <c r="G162" s="31">
        <v>7567</v>
      </c>
      <c r="H162" s="32">
        <v>0.13570659970000001</v>
      </c>
      <c r="J162" s="51" t="s">
        <v>713</v>
      </c>
      <c r="K162" s="51" t="s">
        <v>706</v>
      </c>
      <c r="L162" s="51" t="s">
        <v>170</v>
      </c>
      <c r="M162" s="51">
        <v>66.81</v>
      </c>
      <c r="N162" s="51">
        <v>58.628999999999998</v>
      </c>
      <c r="O162" s="51">
        <v>8.18</v>
      </c>
      <c r="P162" s="51">
        <v>0.122436760963928</v>
      </c>
    </row>
    <row r="163" spans="1:16" x14ac:dyDescent="0.3">
      <c r="A163" s="30" t="s">
        <v>706</v>
      </c>
      <c r="B163" s="31" t="s">
        <v>218</v>
      </c>
      <c r="C163" s="31" t="s">
        <v>743</v>
      </c>
      <c r="D163" s="31" t="s">
        <v>744</v>
      </c>
      <c r="E163" s="31">
        <v>34888</v>
      </c>
      <c r="F163" s="31">
        <v>36870</v>
      </c>
      <c r="G163" s="31">
        <v>1982</v>
      </c>
      <c r="H163" s="32">
        <v>5.3756441600000003E-2</v>
      </c>
      <c r="J163" s="51" t="s">
        <v>715</v>
      </c>
      <c r="K163" s="51" t="s">
        <v>706</v>
      </c>
      <c r="L163" s="51" t="s">
        <v>185</v>
      </c>
      <c r="M163" s="51">
        <v>72.8</v>
      </c>
      <c r="N163" s="51">
        <v>62.243000000000002</v>
      </c>
      <c r="O163" s="51">
        <v>10.56</v>
      </c>
      <c r="P163" s="51">
        <v>0.14505494505494501</v>
      </c>
    </row>
    <row r="164" spans="1:16" x14ac:dyDescent="0.3">
      <c r="A164" s="30" t="s">
        <v>706</v>
      </c>
      <c r="B164" s="31" t="s">
        <v>219</v>
      </c>
      <c r="C164" s="31" t="s">
        <v>745</v>
      </c>
      <c r="D164" s="31" t="s">
        <v>746</v>
      </c>
      <c r="E164" s="31">
        <v>16982</v>
      </c>
      <c r="F164" s="31">
        <v>27700</v>
      </c>
      <c r="G164" s="31">
        <v>10718</v>
      </c>
      <c r="H164" s="32">
        <v>0.38693140790000002</v>
      </c>
      <c r="J164" s="51" t="s">
        <v>717</v>
      </c>
      <c r="K164" s="51" t="s">
        <v>706</v>
      </c>
      <c r="L164" s="51" t="s">
        <v>186</v>
      </c>
      <c r="M164" s="51">
        <v>116.8</v>
      </c>
      <c r="N164" s="51">
        <v>104.709</v>
      </c>
      <c r="O164" s="51">
        <v>12.09</v>
      </c>
      <c r="P164" s="51">
        <v>0.103510273972603</v>
      </c>
    </row>
    <row r="165" spans="1:16" x14ac:dyDescent="0.3">
      <c r="A165" s="30" t="s">
        <v>706</v>
      </c>
      <c r="B165" s="31" t="s">
        <v>220</v>
      </c>
      <c r="C165" s="31" t="s">
        <v>747</v>
      </c>
      <c r="D165" s="31" t="s">
        <v>748</v>
      </c>
      <c r="E165" s="31">
        <v>32406</v>
      </c>
      <c r="F165" s="31">
        <v>35460</v>
      </c>
      <c r="G165" s="31">
        <v>3054</v>
      </c>
      <c r="H165" s="32">
        <v>8.6125211500000007E-2</v>
      </c>
      <c r="J165" s="51" t="s">
        <v>719</v>
      </c>
      <c r="K165" s="51" t="s">
        <v>706</v>
      </c>
      <c r="L165" s="51" t="s">
        <v>191</v>
      </c>
      <c r="M165" s="51">
        <v>55.8</v>
      </c>
      <c r="N165" s="51">
        <v>46.49</v>
      </c>
      <c r="O165" s="51">
        <v>9.31</v>
      </c>
      <c r="P165" s="51">
        <v>0.166845878136201</v>
      </c>
    </row>
    <row r="166" spans="1:16" x14ac:dyDescent="0.3">
      <c r="A166" s="30" t="s">
        <v>706</v>
      </c>
      <c r="B166" s="31" t="s">
        <v>221</v>
      </c>
      <c r="C166" s="31" t="s">
        <v>749</v>
      </c>
      <c r="D166" s="31" t="s">
        <v>750</v>
      </c>
      <c r="E166" s="31">
        <v>56737</v>
      </c>
      <c r="F166" s="31">
        <v>69480</v>
      </c>
      <c r="G166" s="31">
        <v>12743</v>
      </c>
      <c r="H166" s="32">
        <v>0.18340529650000001</v>
      </c>
      <c r="J166" s="51" t="s">
        <v>721</v>
      </c>
      <c r="K166" s="51" t="s">
        <v>706</v>
      </c>
      <c r="L166" s="51" t="s">
        <v>39</v>
      </c>
      <c r="M166" s="51">
        <v>37.04</v>
      </c>
      <c r="N166" s="51">
        <v>25.623000000000001</v>
      </c>
      <c r="O166" s="51">
        <v>11.42</v>
      </c>
      <c r="P166" s="51">
        <v>0.30831533477321799</v>
      </c>
    </row>
    <row r="167" spans="1:16" x14ac:dyDescent="0.3">
      <c r="A167" s="30" t="s">
        <v>706</v>
      </c>
      <c r="B167" s="31" t="s">
        <v>104</v>
      </c>
      <c r="C167" s="31" t="s">
        <v>751</v>
      </c>
      <c r="D167" s="31" t="s">
        <v>752</v>
      </c>
      <c r="E167" s="31">
        <v>25764</v>
      </c>
      <c r="F167" s="31">
        <v>35830</v>
      </c>
      <c r="G167" s="31">
        <v>10066</v>
      </c>
      <c r="H167" s="32">
        <v>0.28093776170000001</v>
      </c>
      <c r="J167" s="51" t="s">
        <v>723</v>
      </c>
      <c r="K167" s="51" t="s">
        <v>706</v>
      </c>
      <c r="L167" s="51" t="s">
        <v>192</v>
      </c>
      <c r="M167" s="51">
        <v>44.42</v>
      </c>
      <c r="N167" s="51">
        <v>34.491999999999997</v>
      </c>
      <c r="O167" s="51">
        <v>9.93</v>
      </c>
      <c r="P167" s="51">
        <v>0.223547951373255</v>
      </c>
    </row>
    <row r="168" spans="1:16" x14ac:dyDescent="0.3">
      <c r="A168" s="30" t="s">
        <v>706</v>
      </c>
      <c r="B168" s="31" t="s">
        <v>234</v>
      </c>
      <c r="C168" s="31" t="s">
        <v>753</v>
      </c>
      <c r="D168" s="31" t="s">
        <v>754</v>
      </c>
      <c r="E168" s="31">
        <v>35998</v>
      </c>
      <c r="F168" s="31">
        <v>40250</v>
      </c>
      <c r="G168" s="31">
        <v>4252</v>
      </c>
      <c r="H168" s="32">
        <v>0.1056397516</v>
      </c>
      <c r="J168" s="51" t="s">
        <v>725</v>
      </c>
      <c r="K168" s="51" t="s">
        <v>706</v>
      </c>
      <c r="L168" s="51" t="s">
        <v>193</v>
      </c>
      <c r="M168" s="51">
        <v>75.88</v>
      </c>
      <c r="N168" s="51">
        <v>63.383000000000003</v>
      </c>
      <c r="O168" s="51">
        <v>12.5</v>
      </c>
      <c r="P168" s="51">
        <v>0.164733790195045</v>
      </c>
    </row>
    <row r="169" spans="1:16" x14ac:dyDescent="0.3">
      <c r="A169" s="30" t="s">
        <v>706</v>
      </c>
      <c r="B169" s="31" t="s">
        <v>235</v>
      </c>
      <c r="C169" s="31" t="s">
        <v>755</v>
      </c>
      <c r="D169" s="31" t="s">
        <v>756</v>
      </c>
      <c r="E169" s="31">
        <v>57721</v>
      </c>
      <c r="F169" s="31">
        <v>63400</v>
      </c>
      <c r="G169" s="31">
        <v>5679</v>
      </c>
      <c r="H169" s="32">
        <v>8.95741325E-2</v>
      </c>
      <c r="J169" s="51" t="s">
        <v>727</v>
      </c>
      <c r="K169" s="51" t="s">
        <v>706</v>
      </c>
      <c r="L169" s="51" t="s">
        <v>88</v>
      </c>
      <c r="M169" s="51">
        <v>65.510000000000005</v>
      </c>
      <c r="N169" s="51">
        <v>46.695999999999998</v>
      </c>
      <c r="O169" s="51">
        <v>18.809999999999999</v>
      </c>
      <c r="P169" s="51">
        <v>0.28713173561288402</v>
      </c>
    </row>
    <row r="170" spans="1:16" x14ac:dyDescent="0.3">
      <c r="A170" s="30" t="s">
        <v>706</v>
      </c>
      <c r="B170" s="31" t="s">
        <v>236</v>
      </c>
      <c r="C170" s="31" t="s">
        <v>757</v>
      </c>
      <c r="D170" s="31" t="s">
        <v>758</v>
      </c>
      <c r="E170" s="31">
        <v>39919</v>
      </c>
      <c r="F170" s="31">
        <v>42980</v>
      </c>
      <c r="G170" s="31">
        <v>3061</v>
      </c>
      <c r="H170" s="32">
        <v>7.12191717E-2</v>
      </c>
      <c r="J170" s="51" t="s">
        <v>729</v>
      </c>
      <c r="K170" s="51" t="s">
        <v>706</v>
      </c>
      <c r="L170" s="51" t="s">
        <v>212</v>
      </c>
      <c r="M170" s="51">
        <v>77.87</v>
      </c>
      <c r="N170" s="51">
        <v>70.766999999999996</v>
      </c>
      <c r="O170" s="51">
        <v>7.1</v>
      </c>
      <c r="P170" s="51">
        <v>9.1177603698471804E-2</v>
      </c>
    </row>
    <row r="171" spans="1:16" x14ac:dyDescent="0.3">
      <c r="A171" s="30" t="s">
        <v>706</v>
      </c>
      <c r="B171" s="31" t="s">
        <v>237</v>
      </c>
      <c r="C171" s="31" t="s">
        <v>759</v>
      </c>
      <c r="D171" s="31" t="s">
        <v>760</v>
      </c>
      <c r="E171" s="31">
        <v>48058</v>
      </c>
      <c r="F171" s="31">
        <v>57170</v>
      </c>
      <c r="G171" s="31">
        <v>9112</v>
      </c>
      <c r="H171" s="32">
        <v>0.1593842925</v>
      </c>
      <c r="J171" s="51" t="s">
        <v>731</v>
      </c>
      <c r="K171" s="51" t="s">
        <v>706</v>
      </c>
      <c r="L171" s="51" t="s">
        <v>27</v>
      </c>
      <c r="M171" s="51">
        <v>64.040000000000006</v>
      </c>
      <c r="N171" s="51">
        <v>48.15</v>
      </c>
      <c r="O171" s="51">
        <v>15.89</v>
      </c>
      <c r="P171" s="51">
        <v>0.24812617114303601</v>
      </c>
    </row>
    <row r="172" spans="1:16" x14ac:dyDescent="0.3">
      <c r="A172" s="30" t="s">
        <v>706</v>
      </c>
      <c r="B172" s="31" t="s">
        <v>240</v>
      </c>
      <c r="C172" s="31" t="s">
        <v>761</v>
      </c>
      <c r="D172" s="31" t="s">
        <v>762</v>
      </c>
      <c r="E172" s="31">
        <v>34651</v>
      </c>
      <c r="F172" s="31">
        <v>37450</v>
      </c>
      <c r="G172" s="31">
        <v>2799</v>
      </c>
      <c r="H172" s="32">
        <v>7.4739652899999995E-2</v>
      </c>
      <c r="J172" s="51" t="s">
        <v>733</v>
      </c>
      <c r="K172" s="51" t="s">
        <v>706</v>
      </c>
      <c r="L172" s="51" t="s">
        <v>213</v>
      </c>
      <c r="M172" s="51">
        <v>33.07</v>
      </c>
      <c r="N172" s="51">
        <v>30.283999999999999</v>
      </c>
      <c r="O172" s="51">
        <v>2.79</v>
      </c>
      <c r="P172" s="51">
        <v>8.4366495312972495E-2</v>
      </c>
    </row>
    <row r="173" spans="1:16" x14ac:dyDescent="0.3">
      <c r="A173" s="30" t="s">
        <v>706</v>
      </c>
      <c r="B173" s="31" t="s">
        <v>241</v>
      </c>
      <c r="C173" s="31" t="s">
        <v>763</v>
      </c>
      <c r="D173" s="31" t="s">
        <v>764</v>
      </c>
      <c r="E173" s="31">
        <v>34298</v>
      </c>
      <c r="F173" s="31">
        <v>39110</v>
      </c>
      <c r="G173" s="31">
        <v>4812</v>
      </c>
      <c r="H173" s="32">
        <v>0.1230375863</v>
      </c>
      <c r="J173" s="51" t="s">
        <v>735</v>
      </c>
      <c r="K173" s="51" t="s">
        <v>706</v>
      </c>
      <c r="L173" s="51" t="s">
        <v>214</v>
      </c>
      <c r="M173" s="51">
        <v>38.43</v>
      </c>
      <c r="N173" s="51">
        <v>35.182000000000002</v>
      </c>
      <c r="O173" s="51">
        <v>3.25</v>
      </c>
      <c r="P173" s="51">
        <v>8.4569346864428796E-2</v>
      </c>
    </row>
    <row r="174" spans="1:16" x14ac:dyDescent="0.3">
      <c r="A174" s="30" t="s">
        <v>706</v>
      </c>
      <c r="B174" s="31" t="s">
        <v>28</v>
      </c>
      <c r="C174" s="31" t="s">
        <v>765</v>
      </c>
      <c r="D174" s="31" t="s">
        <v>766</v>
      </c>
      <c r="E174" s="31">
        <v>33827</v>
      </c>
      <c r="F174" s="31">
        <v>60240</v>
      </c>
      <c r="G174" s="31">
        <v>26413</v>
      </c>
      <c r="H174" s="32">
        <v>0.43846281539999998</v>
      </c>
      <c r="J174" s="51" t="s">
        <v>737</v>
      </c>
      <c r="K174" s="51" t="s">
        <v>706</v>
      </c>
      <c r="L174" s="51" t="s">
        <v>215</v>
      </c>
      <c r="M174" s="51">
        <v>74.319999999999993</v>
      </c>
      <c r="N174" s="51">
        <v>61.338999999999999</v>
      </c>
      <c r="O174" s="51">
        <v>12.98</v>
      </c>
      <c r="P174" s="51">
        <v>0.17465016146394</v>
      </c>
    </row>
    <row r="175" spans="1:16" x14ac:dyDescent="0.3">
      <c r="A175" s="30" t="s">
        <v>706</v>
      </c>
      <c r="B175" s="31" t="s">
        <v>270</v>
      </c>
      <c r="C175" s="31" t="s">
        <v>767</v>
      </c>
      <c r="D175" s="31" t="s">
        <v>768</v>
      </c>
      <c r="E175" s="31">
        <v>44325</v>
      </c>
      <c r="F175" s="31">
        <v>57040</v>
      </c>
      <c r="G175" s="31">
        <v>12715</v>
      </c>
      <c r="H175" s="32">
        <v>0.2229137447</v>
      </c>
      <c r="J175" s="51" t="s">
        <v>739</v>
      </c>
      <c r="K175" s="51" t="s">
        <v>706</v>
      </c>
      <c r="L175" s="51" t="s">
        <v>216</v>
      </c>
      <c r="M175" s="51">
        <v>80.040000000000006</v>
      </c>
      <c r="N175" s="51">
        <v>64.814999999999998</v>
      </c>
      <c r="O175" s="51">
        <v>15.23</v>
      </c>
      <c r="P175" s="51">
        <v>0.190279860069965</v>
      </c>
    </row>
    <row r="176" spans="1:16" x14ac:dyDescent="0.3">
      <c r="A176" s="30" t="s">
        <v>706</v>
      </c>
      <c r="B176" s="31" t="s">
        <v>271</v>
      </c>
      <c r="C176" s="31" t="s">
        <v>769</v>
      </c>
      <c r="D176" s="31" t="s">
        <v>770</v>
      </c>
      <c r="E176" s="31">
        <v>33175</v>
      </c>
      <c r="F176" s="31">
        <v>47660</v>
      </c>
      <c r="G176" s="31">
        <v>14485</v>
      </c>
      <c r="H176" s="32">
        <v>0.30392362569999998</v>
      </c>
      <c r="J176" s="51" t="s">
        <v>741</v>
      </c>
      <c r="K176" s="51" t="s">
        <v>706</v>
      </c>
      <c r="L176" s="51" t="s">
        <v>217</v>
      </c>
      <c r="M176" s="51">
        <v>55.76</v>
      </c>
      <c r="N176" s="51">
        <v>48.084000000000003</v>
      </c>
      <c r="O176" s="51">
        <v>7.68</v>
      </c>
      <c r="P176" s="51">
        <v>0.137733142037303</v>
      </c>
    </row>
    <row r="177" spans="1:16" x14ac:dyDescent="0.3">
      <c r="A177" s="30" t="s">
        <v>706</v>
      </c>
      <c r="B177" s="31" t="s">
        <v>54</v>
      </c>
      <c r="C177" s="31" t="s">
        <v>771</v>
      </c>
      <c r="D177" s="31" t="s">
        <v>772</v>
      </c>
      <c r="E177" s="31">
        <v>36864</v>
      </c>
      <c r="F177" s="31">
        <v>72480</v>
      </c>
      <c r="G177" s="31">
        <v>35616</v>
      </c>
      <c r="H177" s="32">
        <v>0.49139072849999998</v>
      </c>
      <c r="J177" s="51" t="s">
        <v>743</v>
      </c>
      <c r="K177" s="51" t="s">
        <v>706</v>
      </c>
      <c r="L177" s="51" t="s">
        <v>218</v>
      </c>
      <c r="M177" s="51">
        <v>36.869999999999997</v>
      </c>
      <c r="N177" s="51">
        <v>34.789000000000001</v>
      </c>
      <c r="O177" s="51">
        <v>2.08</v>
      </c>
      <c r="P177" s="51">
        <v>5.6414429075128801E-2</v>
      </c>
    </row>
    <row r="178" spans="1:16" x14ac:dyDescent="0.3">
      <c r="A178" s="30" t="s">
        <v>706</v>
      </c>
      <c r="B178" s="31" t="s">
        <v>71</v>
      </c>
      <c r="C178" s="31" t="s">
        <v>773</v>
      </c>
      <c r="D178" s="31" t="s">
        <v>774</v>
      </c>
      <c r="E178" s="31">
        <v>27219</v>
      </c>
      <c r="F178" s="31">
        <v>54230</v>
      </c>
      <c r="G178" s="31">
        <v>27011</v>
      </c>
      <c r="H178" s="32">
        <v>0.49808224229999998</v>
      </c>
      <c r="J178" s="51" t="s">
        <v>745</v>
      </c>
      <c r="K178" s="51" t="s">
        <v>706</v>
      </c>
      <c r="L178" s="51" t="s">
        <v>219</v>
      </c>
      <c r="M178" s="51">
        <v>27.7</v>
      </c>
      <c r="N178" s="51">
        <v>16.946999999999999</v>
      </c>
      <c r="O178" s="51">
        <v>10.75</v>
      </c>
      <c r="P178" s="51">
        <v>0.388086642599278</v>
      </c>
    </row>
    <row r="179" spans="1:16" x14ac:dyDescent="0.3">
      <c r="A179" s="30" t="s">
        <v>706</v>
      </c>
      <c r="B179" s="31" t="s">
        <v>272</v>
      </c>
      <c r="C179" s="31" t="s">
        <v>775</v>
      </c>
      <c r="D179" s="31" t="s">
        <v>776</v>
      </c>
      <c r="E179" s="31">
        <v>58675</v>
      </c>
      <c r="F179" s="31">
        <v>65580</v>
      </c>
      <c r="G179" s="31">
        <v>6905</v>
      </c>
      <c r="H179" s="32">
        <v>0.1052912473</v>
      </c>
      <c r="J179" s="51" t="s">
        <v>747</v>
      </c>
      <c r="K179" s="51" t="s">
        <v>706</v>
      </c>
      <c r="L179" s="51" t="s">
        <v>220</v>
      </c>
      <c r="M179" s="51">
        <v>35.46</v>
      </c>
      <c r="N179" s="51">
        <v>32.350999999999999</v>
      </c>
      <c r="O179" s="51">
        <v>3.11</v>
      </c>
      <c r="P179" s="51">
        <v>8.7704455724760294E-2</v>
      </c>
    </row>
    <row r="180" spans="1:16" x14ac:dyDescent="0.3">
      <c r="A180" s="30" t="s">
        <v>706</v>
      </c>
      <c r="B180" s="31" t="s">
        <v>93</v>
      </c>
      <c r="C180" s="31" t="s">
        <v>777</v>
      </c>
      <c r="D180" s="31" t="s">
        <v>778</v>
      </c>
      <c r="E180" s="31">
        <v>33720</v>
      </c>
      <c r="F180" s="31">
        <v>59510</v>
      </c>
      <c r="G180" s="31">
        <v>25790</v>
      </c>
      <c r="H180" s="32">
        <v>0.4333725424</v>
      </c>
      <c r="J180" s="51" t="s">
        <v>749</v>
      </c>
      <c r="K180" s="51" t="s">
        <v>706</v>
      </c>
      <c r="L180" s="51" t="s">
        <v>221</v>
      </c>
      <c r="M180" s="51">
        <v>69.459999999999994</v>
      </c>
      <c r="N180" s="51">
        <v>56.631</v>
      </c>
      <c r="O180" s="51">
        <v>12.83</v>
      </c>
      <c r="P180" s="51">
        <v>0.18471062482004</v>
      </c>
    </row>
    <row r="181" spans="1:16" x14ac:dyDescent="0.3">
      <c r="A181" s="30" t="s">
        <v>706</v>
      </c>
      <c r="B181" s="31" t="s">
        <v>25</v>
      </c>
      <c r="C181" s="31" t="s">
        <v>779</v>
      </c>
      <c r="D181" s="31" t="s">
        <v>780</v>
      </c>
      <c r="E181" s="31">
        <v>25239</v>
      </c>
      <c r="F181" s="31">
        <v>40230</v>
      </c>
      <c r="G181" s="31">
        <v>14991</v>
      </c>
      <c r="H181" s="32">
        <v>0.37263236389999999</v>
      </c>
      <c r="J181" s="51" t="s">
        <v>751</v>
      </c>
      <c r="K181" s="51" t="s">
        <v>706</v>
      </c>
      <c r="L181" s="51" t="s">
        <v>104</v>
      </c>
      <c r="M181" s="51">
        <v>35.81</v>
      </c>
      <c r="N181" s="51">
        <v>25.713000000000001</v>
      </c>
      <c r="O181" s="51">
        <v>10.1</v>
      </c>
      <c r="P181" s="51">
        <v>0.28204412175369997</v>
      </c>
    </row>
    <row r="182" spans="1:16" x14ac:dyDescent="0.3">
      <c r="A182" s="30" t="s">
        <v>706</v>
      </c>
      <c r="B182" s="31" t="s">
        <v>297</v>
      </c>
      <c r="C182" s="31" t="s">
        <v>781</v>
      </c>
      <c r="D182" s="31" t="s">
        <v>782</v>
      </c>
      <c r="E182" s="31">
        <v>51981</v>
      </c>
      <c r="F182" s="31">
        <v>60750</v>
      </c>
      <c r="G182" s="31">
        <v>8769</v>
      </c>
      <c r="H182" s="32">
        <v>0.144345679</v>
      </c>
      <c r="J182" s="51" t="s">
        <v>753</v>
      </c>
      <c r="K182" s="51" t="s">
        <v>706</v>
      </c>
      <c r="L182" s="51" t="s">
        <v>234</v>
      </c>
      <c r="M182" s="51">
        <v>40.25</v>
      </c>
      <c r="N182" s="51">
        <v>35.906999999999996</v>
      </c>
      <c r="O182" s="51">
        <v>4.34</v>
      </c>
      <c r="P182" s="51">
        <v>0.107826086956522</v>
      </c>
    </row>
    <row r="183" spans="1:16" x14ac:dyDescent="0.3">
      <c r="A183" s="30" t="s">
        <v>706</v>
      </c>
      <c r="B183" s="31" t="s">
        <v>63</v>
      </c>
      <c r="C183" s="31" t="s">
        <v>783</v>
      </c>
      <c r="D183" s="31" t="s">
        <v>784</v>
      </c>
      <c r="E183" s="31">
        <v>20161</v>
      </c>
      <c r="F183" s="31">
        <v>43660</v>
      </c>
      <c r="G183" s="31">
        <v>23499</v>
      </c>
      <c r="H183" s="32">
        <v>0.53822721029999998</v>
      </c>
      <c r="J183" s="51" t="s">
        <v>755</v>
      </c>
      <c r="K183" s="51" t="s">
        <v>706</v>
      </c>
      <c r="L183" s="51" t="s">
        <v>235</v>
      </c>
      <c r="M183" s="51">
        <v>63.4</v>
      </c>
      <c r="N183" s="51">
        <v>57.609000000000002</v>
      </c>
      <c r="O183" s="51">
        <v>5.79</v>
      </c>
      <c r="P183" s="51">
        <v>9.1324921135646706E-2</v>
      </c>
    </row>
    <row r="184" spans="1:16" x14ac:dyDescent="0.3">
      <c r="A184" s="30" t="s">
        <v>706</v>
      </c>
      <c r="B184" s="31" t="s">
        <v>238</v>
      </c>
      <c r="C184" s="31" t="s">
        <v>785</v>
      </c>
      <c r="D184" s="31" t="s">
        <v>786</v>
      </c>
      <c r="E184" s="31">
        <v>55613</v>
      </c>
      <c r="F184" s="31">
        <v>60200</v>
      </c>
      <c r="G184" s="31">
        <v>4587</v>
      </c>
      <c r="H184" s="32">
        <v>7.6196013300000004E-2</v>
      </c>
      <c r="J184" s="51" t="s">
        <v>757</v>
      </c>
      <c r="K184" s="51" t="s">
        <v>706</v>
      </c>
      <c r="L184" s="51" t="s">
        <v>236</v>
      </c>
      <c r="M184" s="51">
        <v>42.98</v>
      </c>
      <c r="N184" s="51">
        <v>39.863</v>
      </c>
      <c r="O184" s="51">
        <v>3.12</v>
      </c>
      <c r="P184" s="51">
        <v>7.25919032107957E-2</v>
      </c>
    </row>
    <row r="185" spans="1:16" x14ac:dyDescent="0.3">
      <c r="A185" s="30" t="s">
        <v>706</v>
      </c>
      <c r="B185" s="31" t="s">
        <v>242</v>
      </c>
      <c r="C185" s="31" t="s">
        <v>787</v>
      </c>
      <c r="D185" s="31" t="s">
        <v>788</v>
      </c>
      <c r="E185" s="31">
        <v>43537</v>
      </c>
      <c r="F185" s="31">
        <v>47860</v>
      </c>
      <c r="G185" s="31">
        <v>4323</v>
      </c>
      <c r="H185" s="32">
        <v>9.0325950700000004E-2</v>
      </c>
      <c r="J185" s="51" t="s">
        <v>759</v>
      </c>
      <c r="K185" s="51" t="s">
        <v>706</v>
      </c>
      <c r="L185" s="51" t="s">
        <v>237</v>
      </c>
      <c r="M185" s="51">
        <v>57.17</v>
      </c>
      <c r="N185" s="51">
        <v>47.884</v>
      </c>
      <c r="O185" s="51">
        <v>9.2899999999999991</v>
      </c>
      <c r="P185" s="51">
        <v>0.16249781353856901</v>
      </c>
    </row>
    <row r="186" spans="1:16" x14ac:dyDescent="0.3">
      <c r="A186" s="30" t="s">
        <v>706</v>
      </c>
      <c r="B186" s="31" t="s">
        <v>41</v>
      </c>
      <c r="C186" s="31" t="s">
        <v>789</v>
      </c>
      <c r="D186" s="31" t="s">
        <v>790</v>
      </c>
      <c r="E186" s="31">
        <v>50106</v>
      </c>
      <c r="F186" s="31">
        <v>61400</v>
      </c>
      <c r="G186" s="31">
        <v>11294</v>
      </c>
      <c r="H186" s="32">
        <v>0.1839413681</v>
      </c>
      <c r="J186" s="51" t="s">
        <v>761</v>
      </c>
      <c r="K186" s="51" t="s">
        <v>706</v>
      </c>
      <c r="L186" s="51" t="s">
        <v>240</v>
      </c>
      <c r="M186" s="51">
        <v>37.450000000000003</v>
      </c>
      <c r="N186" s="51">
        <v>34.597000000000001</v>
      </c>
      <c r="O186" s="51">
        <v>2.85</v>
      </c>
      <c r="P186" s="51">
        <v>7.6101468624833093E-2</v>
      </c>
    </row>
    <row r="187" spans="1:16" x14ac:dyDescent="0.3">
      <c r="A187" s="30" t="s">
        <v>706</v>
      </c>
      <c r="B187" s="31" t="s">
        <v>239</v>
      </c>
      <c r="C187" s="31" t="s">
        <v>791</v>
      </c>
      <c r="D187" s="31" t="s">
        <v>792</v>
      </c>
      <c r="E187" s="31">
        <v>33718</v>
      </c>
      <c r="F187" s="31">
        <v>37160</v>
      </c>
      <c r="G187" s="31">
        <v>3442</v>
      </c>
      <c r="H187" s="32">
        <v>9.2626480100000005E-2</v>
      </c>
      <c r="J187" s="51" t="s">
        <v>763</v>
      </c>
      <c r="K187" s="51" t="s">
        <v>706</v>
      </c>
      <c r="L187" s="51" t="s">
        <v>241</v>
      </c>
      <c r="M187" s="51">
        <v>39.11</v>
      </c>
      <c r="N187" s="51">
        <v>34.198</v>
      </c>
      <c r="O187" s="51">
        <v>4.91</v>
      </c>
      <c r="P187" s="51">
        <v>0.125543339299412</v>
      </c>
    </row>
    <row r="188" spans="1:16" x14ac:dyDescent="0.3">
      <c r="A188" s="30" t="s">
        <v>706</v>
      </c>
      <c r="B188" s="31" t="s">
        <v>44</v>
      </c>
      <c r="C188" s="31" t="s">
        <v>793</v>
      </c>
      <c r="D188" s="31" t="s">
        <v>794</v>
      </c>
      <c r="E188" s="31">
        <v>89117</v>
      </c>
      <c r="F188" s="31">
        <v>116230</v>
      </c>
      <c r="G188" s="31">
        <v>27113</v>
      </c>
      <c r="H188" s="32">
        <v>0.23327023999999999</v>
      </c>
      <c r="J188" s="51" t="s">
        <v>765</v>
      </c>
      <c r="K188" s="51" t="s">
        <v>706</v>
      </c>
      <c r="L188" s="51" t="s">
        <v>28</v>
      </c>
      <c r="M188" s="51">
        <v>60.24</v>
      </c>
      <c r="N188" s="51">
        <v>33.755000000000003</v>
      </c>
      <c r="O188" s="51">
        <v>26.49</v>
      </c>
      <c r="P188" s="51">
        <v>0.43974103585657398</v>
      </c>
    </row>
    <row r="189" spans="1:16" x14ac:dyDescent="0.3">
      <c r="A189" s="30" t="s">
        <v>706</v>
      </c>
      <c r="B189" s="31" t="s">
        <v>111</v>
      </c>
      <c r="C189" s="31" t="s">
        <v>795</v>
      </c>
      <c r="D189" s="31" t="s">
        <v>796</v>
      </c>
      <c r="E189" s="31">
        <v>52628</v>
      </c>
      <c r="F189" s="31">
        <v>78050</v>
      </c>
      <c r="G189" s="31">
        <v>25422</v>
      </c>
      <c r="H189" s="32">
        <v>0.32571428569999999</v>
      </c>
      <c r="J189" s="51" t="s">
        <v>767</v>
      </c>
      <c r="K189" s="51" t="s">
        <v>706</v>
      </c>
      <c r="L189" s="51" t="s">
        <v>270</v>
      </c>
      <c r="M189" s="51">
        <v>57.04</v>
      </c>
      <c r="N189" s="51">
        <v>44.281999999999996</v>
      </c>
      <c r="O189" s="51">
        <v>12.76</v>
      </c>
      <c r="P189" s="51">
        <v>0.223702664796634</v>
      </c>
    </row>
    <row r="190" spans="1:16" x14ac:dyDescent="0.3">
      <c r="A190" s="30" t="s">
        <v>401</v>
      </c>
      <c r="B190" s="31" t="s">
        <v>360</v>
      </c>
      <c r="C190" s="31" t="s">
        <v>797</v>
      </c>
      <c r="D190" s="31" t="s">
        <v>798</v>
      </c>
      <c r="E190" s="31">
        <v>2497</v>
      </c>
      <c r="F190" s="31">
        <v>6870</v>
      </c>
      <c r="G190" s="31">
        <v>4373</v>
      </c>
      <c r="H190" s="32">
        <v>0.63653566230000003</v>
      </c>
      <c r="J190" s="51" t="s">
        <v>769</v>
      </c>
      <c r="K190" s="51" t="s">
        <v>706</v>
      </c>
      <c r="L190" s="51" t="s">
        <v>271</v>
      </c>
      <c r="M190" s="51">
        <v>47.65</v>
      </c>
      <c r="N190" s="51">
        <v>33.075000000000003</v>
      </c>
      <c r="O190" s="51">
        <v>14.58</v>
      </c>
      <c r="P190" s="51">
        <v>0.30598111227702002</v>
      </c>
    </row>
    <row r="191" spans="1:16" x14ac:dyDescent="0.3">
      <c r="A191" s="30" t="s">
        <v>401</v>
      </c>
      <c r="B191" s="31" t="s">
        <v>366</v>
      </c>
      <c r="C191" s="31" t="s">
        <v>799</v>
      </c>
      <c r="D191" s="31" t="s">
        <v>800</v>
      </c>
      <c r="E191" s="31">
        <v>79072</v>
      </c>
      <c r="F191" s="31">
        <v>108000</v>
      </c>
      <c r="G191" s="31">
        <v>28928</v>
      </c>
      <c r="H191" s="32">
        <v>0.26785185189999999</v>
      </c>
      <c r="J191" s="51" t="s">
        <v>771</v>
      </c>
      <c r="K191" s="51" t="s">
        <v>706</v>
      </c>
      <c r="L191" s="51" t="s">
        <v>54</v>
      </c>
      <c r="M191" s="51">
        <v>72.47</v>
      </c>
      <c r="N191" s="51">
        <v>36.756999999999998</v>
      </c>
      <c r="O191" s="51">
        <v>35.71</v>
      </c>
      <c r="P191" s="51">
        <v>0.49275562301642101</v>
      </c>
    </row>
    <row r="192" spans="1:16" x14ac:dyDescent="0.3">
      <c r="A192" s="30" t="s">
        <v>401</v>
      </c>
      <c r="B192" s="31" t="s">
        <v>371</v>
      </c>
      <c r="C192" s="31" t="s">
        <v>801</v>
      </c>
      <c r="D192" s="31" t="s">
        <v>802</v>
      </c>
      <c r="E192" s="31">
        <v>92140</v>
      </c>
      <c r="F192" s="31">
        <v>112590</v>
      </c>
      <c r="G192" s="31">
        <v>20450</v>
      </c>
      <c r="H192" s="32">
        <v>0.1816324718</v>
      </c>
      <c r="J192" s="51" t="s">
        <v>773</v>
      </c>
      <c r="K192" s="51" t="s">
        <v>706</v>
      </c>
      <c r="L192" s="51" t="s">
        <v>71</v>
      </c>
      <c r="M192" s="51">
        <v>54.22</v>
      </c>
      <c r="N192" s="51">
        <v>27.148</v>
      </c>
      <c r="O192" s="51">
        <v>27.07</v>
      </c>
      <c r="P192" s="51">
        <v>0.49926226484691999</v>
      </c>
    </row>
    <row r="193" spans="1:16" x14ac:dyDescent="0.3">
      <c r="A193" s="30" t="s">
        <v>401</v>
      </c>
      <c r="B193" s="31" t="s">
        <v>372</v>
      </c>
      <c r="C193" s="31" t="s">
        <v>803</v>
      </c>
      <c r="D193" s="31" t="s">
        <v>804</v>
      </c>
      <c r="E193" s="31">
        <v>75130</v>
      </c>
      <c r="F193" s="31">
        <v>87380</v>
      </c>
      <c r="G193" s="31">
        <v>12250</v>
      </c>
      <c r="H193" s="32">
        <v>0.14019226370000001</v>
      </c>
      <c r="J193" s="51" t="s">
        <v>775</v>
      </c>
      <c r="K193" s="51" t="s">
        <v>706</v>
      </c>
      <c r="L193" s="51" t="s">
        <v>272</v>
      </c>
      <c r="M193" s="51">
        <v>65.569999999999993</v>
      </c>
      <c r="N193" s="51">
        <v>58.465000000000003</v>
      </c>
      <c r="O193" s="51">
        <v>7.11</v>
      </c>
      <c r="P193" s="51">
        <v>0.108433734939759</v>
      </c>
    </row>
    <row r="194" spans="1:16" x14ac:dyDescent="0.3">
      <c r="A194" s="30" t="s">
        <v>401</v>
      </c>
      <c r="B194" s="31" t="s">
        <v>373</v>
      </c>
      <c r="C194" s="31" t="s">
        <v>805</v>
      </c>
      <c r="D194" s="31" t="s">
        <v>806</v>
      </c>
      <c r="E194" s="31">
        <v>97055</v>
      </c>
      <c r="F194" s="31">
        <v>108210</v>
      </c>
      <c r="G194" s="31">
        <v>11155</v>
      </c>
      <c r="H194" s="32">
        <v>0.1030865909</v>
      </c>
      <c r="J194" s="51" t="s">
        <v>777</v>
      </c>
      <c r="K194" s="51" t="s">
        <v>706</v>
      </c>
      <c r="L194" s="51" t="s">
        <v>93</v>
      </c>
      <c r="M194" s="51">
        <v>59.5</v>
      </c>
      <c r="N194" s="51">
        <v>33.658999999999999</v>
      </c>
      <c r="O194" s="51">
        <v>25.84</v>
      </c>
      <c r="P194" s="51">
        <v>0.434285714285714</v>
      </c>
    </row>
    <row r="195" spans="1:16" x14ac:dyDescent="0.3">
      <c r="A195" s="30" t="s">
        <v>401</v>
      </c>
      <c r="B195" s="31" t="s">
        <v>378</v>
      </c>
      <c r="C195" s="31" t="s">
        <v>807</v>
      </c>
      <c r="D195" s="31" t="s">
        <v>808</v>
      </c>
      <c r="E195" s="31">
        <v>87759</v>
      </c>
      <c r="F195" s="31">
        <v>107580</v>
      </c>
      <c r="G195" s="31">
        <v>19821</v>
      </c>
      <c r="H195" s="32">
        <v>0.18424428330000001</v>
      </c>
      <c r="J195" s="51" t="s">
        <v>779</v>
      </c>
      <c r="K195" s="51" t="s">
        <v>706</v>
      </c>
      <c r="L195" s="51" t="s">
        <v>25</v>
      </c>
      <c r="M195" s="51">
        <v>40.22</v>
      </c>
      <c r="N195" s="51">
        <v>25.21</v>
      </c>
      <c r="O195" s="51">
        <v>15.01</v>
      </c>
      <c r="P195" s="51">
        <v>0.37319741422177999</v>
      </c>
    </row>
    <row r="196" spans="1:16" x14ac:dyDescent="0.3">
      <c r="A196" s="30" t="s">
        <v>401</v>
      </c>
      <c r="B196" s="31" t="s">
        <v>379</v>
      </c>
      <c r="C196" s="31" t="s">
        <v>809</v>
      </c>
      <c r="D196" s="31" t="s">
        <v>810</v>
      </c>
      <c r="E196" s="31">
        <v>69736</v>
      </c>
      <c r="F196" s="31">
        <v>88720</v>
      </c>
      <c r="G196" s="31">
        <v>18984</v>
      </c>
      <c r="H196" s="32">
        <v>0.2139765555</v>
      </c>
      <c r="J196" s="51" t="s">
        <v>781</v>
      </c>
      <c r="K196" s="51" t="s">
        <v>706</v>
      </c>
      <c r="L196" s="51" t="s">
        <v>297</v>
      </c>
      <c r="M196" s="51">
        <v>60.74</v>
      </c>
      <c r="N196" s="51">
        <v>51.847000000000001</v>
      </c>
      <c r="O196" s="51">
        <v>8.89</v>
      </c>
      <c r="P196" s="51">
        <v>0.14636154099440199</v>
      </c>
    </row>
    <row r="197" spans="1:16" x14ac:dyDescent="0.3">
      <c r="A197" s="30" t="s">
        <v>401</v>
      </c>
      <c r="B197" s="31" t="s">
        <v>381</v>
      </c>
      <c r="C197" s="31" t="s">
        <v>811</v>
      </c>
      <c r="D197" s="31" t="s">
        <v>812</v>
      </c>
      <c r="E197" s="31">
        <v>120475</v>
      </c>
      <c r="F197" s="31">
        <v>140260</v>
      </c>
      <c r="G197" s="31">
        <v>19785</v>
      </c>
      <c r="H197" s="32">
        <v>0.141059461</v>
      </c>
      <c r="J197" s="51" t="s">
        <v>783</v>
      </c>
      <c r="K197" s="51" t="s">
        <v>706</v>
      </c>
      <c r="L197" s="51" t="s">
        <v>63</v>
      </c>
      <c r="M197" s="51">
        <v>43.65</v>
      </c>
      <c r="N197" s="51">
        <v>20.129000000000001</v>
      </c>
      <c r="O197" s="51">
        <v>23.52</v>
      </c>
      <c r="P197" s="51">
        <v>0.538831615120275</v>
      </c>
    </row>
    <row r="198" spans="1:16" x14ac:dyDescent="0.3">
      <c r="A198" s="30" t="s">
        <v>401</v>
      </c>
      <c r="B198" s="31" t="s">
        <v>382</v>
      </c>
      <c r="C198" s="31" t="s">
        <v>813</v>
      </c>
      <c r="D198" s="31" t="s">
        <v>814</v>
      </c>
      <c r="E198" s="31">
        <v>110314</v>
      </c>
      <c r="F198" s="31">
        <v>125890</v>
      </c>
      <c r="G198" s="31">
        <v>15576</v>
      </c>
      <c r="H198" s="32">
        <v>0.1237270633</v>
      </c>
      <c r="J198" s="51" t="s">
        <v>785</v>
      </c>
      <c r="K198" s="51" t="s">
        <v>706</v>
      </c>
      <c r="L198" s="51" t="s">
        <v>238</v>
      </c>
      <c r="M198" s="51">
        <v>60.2</v>
      </c>
      <c r="N198" s="51">
        <v>55.502000000000002</v>
      </c>
      <c r="O198" s="51">
        <v>4.7</v>
      </c>
      <c r="P198" s="51">
        <v>7.8073089700996703E-2</v>
      </c>
    </row>
    <row r="199" spans="1:16" x14ac:dyDescent="0.3">
      <c r="A199" s="30" t="s">
        <v>401</v>
      </c>
      <c r="B199" s="31" t="s">
        <v>384</v>
      </c>
      <c r="C199" s="31" t="s">
        <v>815</v>
      </c>
      <c r="D199" s="31" t="s">
        <v>816</v>
      </c>
      <c r="E199" s="31">
        <v>93502</v>
      </c>
      <c r="F199" s="31">
        <v>112600</v>
      </c>
      <c r="G199" s="31">
        <v>19098</v>
      </c>
      <c r="H199" s="32">
        <v>0.16960923620000001</v>
      </c>
      <c r="J199" s="51" t="s">
        <v>787</v>
      </c>
      <c r="K199" s="51" t="s">
        <v>706</v>
      </c>
      <c r="L199" s="51" t="s">
        <v>242</v>
      </c>
      <c r="M199" s="51">
        <v>47.86</v>
      </c>
      <c r="N199" s="51">
        <v>43.45</v>
      </c>
      <c r="O199" s="51">
        <v>4.41</v>
      </c>
      <c r="P199" s="51">
        <v>9.2143752611784396E-2</v>
      </c>
    </row>
    <row r="200" spans="1:16" x14ac:dyDescent="0.3">
      <c r="A200" s="30" t="s">
        <v>401</v>
      </c>
      <c r="B200" s="31" t="s">
        <v>387</v>
      </c>
      <c r="C200" s="31" t="s">
        <v>817</v>
      </c>
      <c r="D200" s="31" t="s">
        <v>818</v>
      </c>
      <c r="E200" s="31">
        <v>102171</v>
      </c>
      <c r="F200" s="31">
        <v>136140</v>
      </c>
      <c r="G200" s="31">
        <v>33969</v>
      </c>
      <c r="H200" s="32">
        <v>0.24951520490000001</v>
      </c>
      <c r="J200" s="51" t="s">
        <v>789</v>
      </c>
      <c r="K200" s="51" t="s">
        <v>706</v>
      </c>
      <c r="L200" s="51" t="s">
        <v>41</v>
      </c>
      <c r="M200" s="51">
        <v>61.42</v>
      </c>
      <c r="N200" s="51">
        <v>49.994999999999997</v>
      </c>
      <c r="O200" s="51">
        <v>11.43</v>
      </c>
      <c r="P200" s="51">
        <v>0.18609573428850501</v>
      </c>
    </row>
    <row r="201" spans="1:16" x14ac:dyDescent="0.3">
      <c r="A201" s="30" t="s">
        <v>401</v>
      </c>
      <c r="B201" s="31" t="s">
        <v>389</v>
      </c>
      <c r="C201" s="31" t="s">
        <v>819</v>
      </c>
      <c r="D201" s="31" t="s">
        <v>820</v>
      </c>
      <c r="E201" s="31">
        <v>77263</v>
      </c>
      <c r="F201" s="31">
        <v>126110</v>
      </c>
      <c r="G201" s="31">
        <v>48847</v>
      </c>
      <c r="H201" s="32">
        <v>0.38733645230000002</v>
      </c>
      <c r="J201" s="51" t="s">
        <v>791</v>
      </c>
      <c r="K201" s="51" t="s">
        <v>706</v>
      </c>
      <c r="L201" s="51" t="s">
        <v>239</v>
      </c>
      <c r="M201" s="51">
        <v>37.159999999999997</v>
      </c>
      <c r="N201" s="51">
        <v>33.65</v>
      </c>
      <c r="O201" s="51">
        <v>3.51</v>
      </c>
      <c r="P201" s="51">
        <v>9.4456404736275604E-2</v>
      </c>
    </row>
    <row r="202" spans="1:16" x14ac:dyDescent="0.3">
      <c r="A202" s="30" t="s">
        <v>401</v>
      </c>
      <c r="B202" s="31" t="s">
        <v>391</v>
      </c>
      <c r="C202" s="31" t="s">
        <v>821</v>
      </c>
      <c r="D202" s="31" t="s">
        <v>822</v>
      </c>
      <c r="E202" s="31">
        <v>120649</v>
      </c>
      <c r="F202" s="31">
        <v>142720</v>
      </c>
      <c r="G202" s="31">
        <v>22071</v>
      </c>
      <c r="H202" s="32">
        <v>0.15464545960000001</v>
      </c>
      <c r="J202" s="51" t="s">
        <v>793</v>
      </c>
      <c r="K202" s="51" t="s">
        <v>706</v>
      </c>
      <c r="L202" s="51" t="s">
        <v>44</v>
      </c>
      <c r="M202" s="51">
        <v>116.21</v>
      </c>
      <c r="N202" s="51">
        <v>88.965000000000003</v>
      </c>
      <c r="O202" s="51">
        <v>27.25</v>
      </c>
      <c r="P202" s="51">
        <v>0.23448928663626201</v>
      </c>
    </row>
    <row r="203" spans="1:16" x14ac:dyDescent="0.3">
      <c r="A203" s="30" t="s">
        <v>401</v>
      </c>
      <c r="B203" s="31" t="s">
        <v>392</v>
      </c>
      <c r="C203" s="31" t="s">
        <v>823</v>
      </c>
      <c r="D203" s="31" t="s">
        <v>824</v>
      </c>
      <c r="E203" s="31">
        <v>88083</v>
      </c>
      <c r="F203" s="31">
        <v>125480</v>
      </c>
      <c r="G203" s="31">
        <v>37397</v>
      </c>
      <c r="H203" s="32">
        <v>0.29803155879999998</v>
      </c>
      <c r="J203" s="51" t="s">
        <v>795</v>
      </c>
      <c r="K203" s="51" t="s">
        <v>706</v>
      </c>
      <c r="L203" s="51" t="s">
        <v>111</v>
      </c>
      <c r="M203" s="51">
        <v>78.03</v>
      </c>
      <c r="N203" s="51">
        <v>52.488999999999997</v>
      </c>
      <c r="O203" s="51">
        <v>25.54</v>
      </c>
      <c r="P203" s="51">
        <v>0.32731000897090901</v>
      </c>
    </row>
    <row r="204" spans="1:16" x14ac:dyDescent="0.3">
      <c r="A204" s="30" t="s">
        <v>402</v>
      </c>
      <c r="B204" s="31" t="s">
        <v>361</v>
      </c>
      <c r="C204" s="31" t="s">
        <v>825</v>
      </c>
      <c r="D204" s="31" t="s">
        <v>826</v>
      </c>
      <c r="E204" s="31">
        <v>66781</v>
      </c>
      <c r="F204" s="31">
        <v>74620</v>
      </c>
      <c r="G204" s="31">
        <v>7839</v>
      </c>
      <c r="H204" s="32">
        <v>0.1050522648</v>
      </c>
      <c r="J204" s="51" t="s">
        <v>797</v>
      </c>
      <c r="K204" s="51" t="s">
        <v>401</v>
      </c>
      <c r="L204" s="51" t="s">
        <v>360</v>
      </c>
      <c r="M204" s="51">
        <v>6.87</v>
      </c>
      <c r="N204" s="51">
        <v>2.3149999999999999</v>
      </c>
      <c r="O204" s="51">
        <v>4.5599999999999996</v>
      </c>
      <c r="P204" s="51">
        <v>0.66375545851528395</v>
      </c>
    </row>
    <row r="205" spans="1:16" x14ac:dyDescent="0.3">
      <c r="A205" s="30" t="s">
        <v>402</v>
      </c>
      <c r="B205" s="31" t="s">
        <v>362</v>
      </c>
      <c r="C205" s="31" t="s">
        <v>827</v>
      </c>
      <c r="D205" s="31" t="s">
        <v>828</v>
      </c>
      <c r="E205" s="31">
        <v>129008</v>
      </c>
      <c r="F205" s="31">
        <v>148220</v>
      </c>
      <c r="G205" s="31">
        <v>19212</v>
      </c>
      <c r="H205" s="32">
        <v>0.12961813520000001</v>
      </c>
      <c r="J205" s="51" t="s">
        <v>799</v>
      </c>
      <c r="K205" s="51" t="s">
        <v>401</v>
      </c>
      <c r="L205" s="51" t="s">
        <v>366</v>
      </c>
      <c r="M205" s="51">
        <v>107.96</v>
      </c>
      <c r="N205" s="51">
        <v>78.606999999999999</v>
      </c>
      <c r="O205" s="51">
        <v>29.35</v>
      </c>
      <c r="P205" s="51">
        <v>0.27185994812893699</v>
      </c>
    </row>
    <row r="206" spans="1:16" x14ac:dyDescent="0.3">
      <c r="A206" s="30" t="s">
        <v>402</v>
      </c>
      <c r="B206" s="31" t="s">
        <v>363</v>
      </c>
      <c r="C206" s="31" t="s">
        <v>829</v>
      </c>
      <c r="D206" s="31" t="s">
        <v>830</v>
      </c>
      <c r="E206" s="31">
        <v>90401</v>
      </c>
      <c r="F206" s="31">
        <v>97890</v>
      </c>
      <c r="G206" s="31">
        <v>7489</v>
      </c>
      <c r="H206" s="32">
        <v>7.6504239500000001E-2</v>
      </c>
      <c r="J206" s="51" t="s">
        <v>801</v>
      </c>
      <c r="K206" s="51" t="s">
        <v>401</v>
      </c>
      <c r="L206" s="51" t="s">
        <v>371</v>
      </c>
      <c r="M206" s="51">
        <v>112.57</v>
      </c>
      <c r="N206" s="51">
        <v>91.863</v>
      </c>
      <c r="O206" s="51">
        <v>20.71</v>
      </c>
      <c r="P206" s="51">
        <v>0.183974415918984</v>
      </c>
    </row>
    <row r="207" spans="1:16" x14ac:dyDescent="0.3">
      <c r="A207" s="30" t="s">
        <v>402</v>
      </c>
      <c r="B207" s="31" t="s">
        <v>364</v>
      </c>
      <c r="C207" s="31" t="s">
        <v>831</v>
      </c>
      <c r="D207" s="31" t="s">
        <v>832</v>
      </c>
      <c r="E207" s="31">
        <v>103443</v>
      </c>
      <c r="F207" s="31">
        <v>119970</v>
      </c>
      <c r="G207" s="31">
        <v>16527</v>
      </c>
      <c r="H207" s="32">
        <v>0.1377594399</v>
      </c>
      <c r="J207" s="51" t="s">
        <v>803</v>
      </c>
      <c r="K207" s="51" t="s">
        <v>401</v>
      </c>
      <c r="L207" s="51" t="s">
        <v>372</v>
      </c>
      <c r="M207" s="51">
        <v>87.37</v>
      </c>
      <c r="N207" s="51">
        <v>74.932000000000002</v>
      </c>
      <c r="O207" s="51">
        <v>12.44</v>
      </c>
      <c r="P207" s="51">
        <v>0.14238296898248801</v>
      </c>
    </row>
    <row r="208" spans="1:16" x14ac:dyDescent="0.3">
      <c r="A208" s="30" t="s">
        <v>402</v>
      </c>
      <c r="B208" s="31" t="s">
        <v>365</v>
      </c>
      <c r="C208" s="31" t="s">
        <v>833</v>
      </c>
      <c r="D208" s="31" t="s">
        <v>834</v>
      </c>
      <c r="E208" s="31">
        <v>131096</v>
      </c>
      <c r="F208" s="31">
        <v>139460</v>
      </c>
      <c r="G208" s="31">
        <v>8364</v>
      </c>
      <c r="H208" s="32">
        <v>5.99741861E-2</v>
      </c>
      <c r="J208" s="51" t="s">
        <v>805</v>
      </c>
      <c r="K208" s="51" t="s">
        <v>401</v>
      </c>
      <c r="L208" s="51" t="s">
        <v>373</v>
      </c>
      <c r="M208" s="51">
        <v>108.21</v>
      </c>
      <c r="N208" s="51">
        <v>96.733000000000004</v>
      </c>
      <c r="O208" s="51">
        <v>11.48</v>
      </c>
      <c r="P208" s="51">
        <v>0.106090010165419</v>
      </c>
    </row>
    <row r="209" spans="1:16" x14ac:dyDescent="0.3">
      <c r="A209" s="30" t="s">
        <v>402</v>
      </c>
      <c r="B209" s="31" t="s">
        <v>367</v>
      </c>
      <c r="C209" s="31" t="s">
        <v>835</v>
      </c>
      <c r="D209" s="31" t="s">
        <v>836</v>
      </c>
      <c r="E209" s="31">
        <v>140635</v>
      </c>
      <c r="F209" s="31">
        <v>154380</v>
      </c>
      <c r="G209" s="31">
        <v>13745</v>
      </c>
      <c r="H209" s="32">
        <v>8.9033553599999996E-2</v>
      </c>
      <c r="J209" s="51" t="s">
        <v>807</v>
      </c>
      <c r="K209" s="51" t="s">
        <v>401</v>
      </c>
      <c r="L209" s="51" t="s">
        <v>378</v>
      </c>
      <c r="M209" s="51">
        <v>107.56</v>
      </c>
      <c r="N209" s="51">
        <v>87.326999999999998</v>
      </c>
      <c r="O209" s="51">
        <v>20.23</v>
      </c>
      <c r="P209" s="51">
        <v>0.188081071030123</v>
      </c>
    </row>
    <row r="210" spans="1:16" x14ac:dyDescent="0.3">
      <c r="A210" s="30" t="s">
        <v>402</v>
      </c>
      <c r="B210" s="31" t="s">
        <v>368</v>
      </c>
      <c r="C210" s="31" t="s">
        <v>837</v>
      </c>
      <c r="D210" s="31" t="s">
        <v>838</v>
      </c>
      <c r="E210" s="31">
        <v>119150</v>
      </c>
      <c r="F210" s="31">
        <v>134110</v>
      </c>
      <c r="G210" s="31">
        <v>14960</v>
      </c>
      <c r="H210" s="32">
        <v>0.11155022000000001</v>
      </c>
      <c r="J210" s="51" t="s">
        <v>809</v>
      </c>
      <c r="K210" s="51" t="s">
        <v>401</v>
      </c>
      <c r="L210" s="51" t="s">
        <v>379</v>
      </c>
      <c r="M210" s="51">
        <v>88.74</v>
      </c>
      <c r="N210" s="51">
        <v>69.352000000000004</v>
      </c>
      <c r="O210" s="51">
        <v>19.39</v>
      </c>
      <c r="P210" s="51">
        <v>0.21850349335136399</v>
      </c>
    </row>
    <row r="211" spans="1:16" x14ac:dyDescent="0.3">
      <c r="A211" s="30" t="s">
        <v>402</v>
      </c>
      <c r="B211" s="31" t="s">
        <v>369</v>
      </c>
      <c r="C211" s="31" t="s">
        <v>839</v>
      </c>
      <c r="D211" s="31" t="s">
        <v>840</v>
      </c>
      <c r="E211" s="31">
        <v>108914</v>
      </c>
      <c r="F211" s="31">
        <v>123970</v>
      </c>
      <c r="G211" s="31">
        <v>15056</v>
      </c>
      <c r="H211" s="32">
        <v>0.1214487376</v>
      </c>
      <c r="J211" s="51" t="s">
        <v>811</v>
      </c>
      <c r="K211" s="51" t="s">
        <v>401</v>
      </c>
      <c r="L211" s="51" t="s">
        <v>381</v>
      </c>
      <c r="M211" s="51">
        <v>140.26</v>
      </c>
      <c r="N211" s="51">
        <v>120.22799999999999</v>
      </c>
      <c r="O211" s="51">
        <v>20.03</v>
      </c>
      <c r="P211" s="51">
        <v>0.14280621702552401</v>
      </c>
    </row>
    <row r="212" spans="1:16" x14ac:dyDescent="0.3">
      <c r="A212" s="30" t="s">
        <v>402</v>
      </c>
      <c r="B212" s="31" t="s">
        <v>370</v>
      </c>
      <c r="C212" s="31" t="s">
        <v>841</v>
      </c>
      <c r="D212" s="31" t="s">
        <v>842</v>
      </c>
      <c r="E212" s="31">
        <v>93312</v>
      </c>
      <c r="F212" s="31">
        <v>113830</v>
      </c>
      <c r="G212" s="31">
        <v>20518</v>
      </c>
      <c r="H212" s="32">
        <v>0.18025125189999999</v>
      </c>
      <c r="J212" s="51" t="s">
        <v>813</v>
      </c>
      <c r="K212" s="51" t="s">
        <v>401</v>
      </c>
      <c r="L212" s="51" t="s">
        <v>382</v>
      </c>
      <c r="M212" s="51">
        <v>125.87</v>
      </c>
      <c r="N212" s="51">
        <v>110.06699999999999</v>
      </c>
      <c r="O212" s="51">
        <v>15.8</v>
      </c>
      <c r="P212" s="51">
        <v>0.12552633669659199</v>
      </c>
    </row>
    <row r="213" spans="1:16" x14ac:dyDescent="0.3">
      <c r="A213" s="30" t="s">
        <v>402</v>
      </c>
      <c r="B213" s="31" t="s">
        <v>374</v>
      </c>
      <c r="C213" s="31" t="s">
        <v>843</v>
      </c>
      <c r="D213" s="31" t="s">
        <v>844</v>
      </c>
      <c r="E213" s="31">
        <v>83839</v>
      </c>
      <c r="F213" s="31">
        <v>90540</v>
      </c>
      <c r="G213" s="31">
        <v>6701</v>
      </c>
      <c r="H213" s="32">
        <v>7.4011486599999995E-2</v>
      </c>
      <c r="J213" s="51" t="s">
        <v>815</v>
      </c>
      <c r="K213" s="51" t="s">
        <v>401</v>
      </c>
      <c r="L213" s="51" t="s">
        <v>384</v>
      </c>
      <c r="M213" s="51">
        <v>112.54</v>
      </c>
      <c r="N213" s="51">
        <v>93.29</v>
      </c>
      <c r="O213" s="51">
        <v>19.25</v>
      </c>
      <c r="P213" s="51">
        <v>0.171050293229074</v>
      </c>
    </row>
    <row r="214" spans="1:16" x14ac:dyDescent="0.3">
      <c r="A214" s="30" t="s">
        <v>402</v>
      </c>
      <c r="B214" s="31" t="s">
        <v>375</v>
      </c>
      <c r="C214" s="31" t="s">
        <v>845</v>
      </c>
      <c r="D214" s="31" t="s">
        <v>846</v>
      </c>
      <c r="E214" s="31">
        <v>97557</v>
      </c>
      <c r="F214" s="31">
        <v>104630</v>
      </c>
      <c r="G214" s="31">
        <v>7073</v>
      </c>
      <c r="H214" s="32">
        <v>6.7600114700000005E-2</v>
      </c>
      <c r="J214" s="51" t="s">
        <v>817</v>
      </c>
      <c r="K214" s="51" t="s">
        <v>401</v>
      </c>
      <c r="L214" s="51" t="s">
        <v>387</v>
      </c>
      <c r="M214" s="51">
        <v>136.11000000000001</v>
      </c>
      <c r="N214" s="51">
        <v>101.815</v>
      </c>
      <c r="O214" s="51">
        <v>34.299999999999997</v>
      </c>
      <c r="P214" s="51">
        <v>0.25200205715965002</v>
      </c>
    </row>
    <row r="215" spans="1:16" x14ac:dyDescent="0.3">
      <c r="A215" s="30" t="s">
        <v>402</v>
      </c>
      <c r="B215" s="31" t="s">
        <v>376</v>
      </c>
      <c r="C215" s="31" t="s">
        <v>847</v>
      </c>
      <c r="D215" s="31" t="s">
        <v>848</v>
      </c>
      <c r="E215" s="31">
        <v>99079</v>
      </c>
      <c r="F215" s="31">
        <v>110450</v>
      </c>
      <c r="G215" s="31">
        <v>11371</v>
      </c>
      <c r="H215" s="32">
        <v>0.10295156179999999</v>
      </c>
      <c r="J215" s="51" t="s">
        <v>819</v>
      </c>
      <c r="K215" s="51" t="s">
        <v>401</v>
      </c>
      <c r="L215" s="51" t="s">
        <v>389</v>
      </c>
      <c r="M215" s="51">
        <v>126.1</v>
      </c>
      <c r="N215" s="51">
        <v>76.888000000000005</v>
      </c>
      <c r="O215" s="51">
        <v>49.21</v>
      </c>
      <c r="P215" s="51">
        <v>0.39024583663758899</v>
      </c>
    </row>
    <row r="216" spans="1:16" x14ac:dyDescent="0.3">
      <c r="A216" s="30" t="s">
        <v>402</v>
      </c>
      <c r="B216" s="31" t="s">
        <v>377</v>
      </c>
      <c r="C216" s="31" t="s">
        <v>849</v>
      </c>
      <c r="D216" s="31" t="s">
        <v>850</v>
      </c>
      <c r="E216" s="31">
        <v>84793</v>
      </c>
      <c r="F216" s="31">
        <v>101610</v>
      </c>
      <c r="G216" s="31">
        <v>16817</v>
      </c>
      <c r="H216" s="32">
        <v>0.16550536360000001</v>
      </c>
      <c r="J216" s="51" t="s">
        <v>821</v>
      </c>
      <c r="K216" s="51" t="s">
        <v>401</v>
      </c>
      <c r="L216" s="51" t="s">
        <v>391</v>
      </c>
      <c r="M216" s="51">
        <v>142.69</v>
      </c>
      <c r="N216" s="51">
        <v>120.369</v>
      </c>
      <c r="O216" s="51">
        <v>22.32</v>
      </c>
      <c r="P216" s="51">
        <v>0.15642301492746499</v>
      </c>
    </row>
    <row r="217" spans="1:16" x14ac:dyDescent="0.3">
      <c r="A217" s="30" t="s">
        <v>402</v>
      </c>
      <c r="B217" s="31" t="s">
        <v>380</v>
      </c>
      <c r="C217" s="31" t="s">
        <v>851</v>
      </c>
      <c r="D217" s="31" t="s">
        <v>852</v>
      </c>
      <c r="E217" s="31">
        <v>60548</v>
      </c>
      <c r="F217" s="31">
        <v>66710</v>
      </c>
      <c r="G217" s="31">
        <v>6162</v>
      </c>
      <c r="H217" s="32">
        <v>9.2369959500000001E-2</v>
      </c>
      <c r="J217" s="51" t="s">
        <v>823</v>
      </c>
      <c r="K217" s="51" t="s">
        <v>401</v>
      </c>
      <c r="L217" s="51" t="s">
        <v>392</v>
      </c>
      <c r="M217" s="51">
        <v>125.46</v>
      </c>
      <c r="N217" s="51">
        <v>86.989000000000004</v>
      </c>
      <c r="O217" s="51">
        <v>38.47</v>
      </c>
      <c r="P217" s="51">
        <v>0.30663159572772197</v>
      </c>
    </row>
    <row r="218" spans="1:16" x14ac:dyDescent="0.3">
      <c r="A218" s="30" t="s">
        <v>402</v>
      </c>
      <c r="B218" s="31" t="s">
        <v>383</v>
      </c>
      <c r="C218" s="31" t="s">
        <v>853</v>
      </c>
      <c r="D218" s="31" t="s">
        <v>854</v>
      </c>
      <c r="E218" s="31">
        <v>77035</v>
      </c>
      <c r="F218" s="31">
        <v>83920</v>
      </c>
      <c r="G218" s="31">
        <v>6885</v>
      </c>
      <c r="H218" s="32">
        <v>8.2042421399999996E-2</v>
      </c>
      <c r="J218" s="51" t="s">
        <v>825</v>
      </c>
      <c r="K218" s="51" t="s">
        <v>402</v>
      </c>
      <c r="L218" s="51" t="s">
        <v>361</v>
      </c>
      <c r="M218" s="51">
        <v>74.62</v>
      </c>
      <c r="N218" s="51">
        <v>66.634</v>
      </c>
      <c r="O218" s="51">
        <v>7.99</v>
      </c>
      <c r="P218" s="51">
        <v>0.10707585097829</v>
      </c>
    </row>
    <row r="219" spans="1:16" x14ac:dyDescent="0.3">
      <c r="A219" s="30" t="s">
        <v>402</v>
      </c>
      <c r="B219" s="31" t="s">
        <v>385</v>
      </c>
      <c r="C219" s="31" t="s">
        <v>855</v>
      </c>
      <c r="D219" s="31" t="s">
        <v>856</v>
      </c>
      <c r="E219" s="31">
        <v>94959</v>
      </c>
      <c r="F219" s="31">
        <v>103130</v>
      </c>
      <c r="G219" s="31">
        <v>8171</v>
      </c>
      <c r="H219" s="32">
        <v>7.9230097900000004E-2</v>
      </c>
      <c r="J219" s="51" t="s">
        <v>827</v>
      </c>
      <c r="K219" s="51" t="s">
        <v>402</v>
      </c>
      <c r="L219" s="51" t="s">
        <v>362</v>
      </c>
      <c r="M219" s="51">
        <v>148.24</v>
      </c>
      <c r="N219" s="51">
        <v>128.74700000000001</v>
      </c>
      <c r="O219" s="51">
        <v>19.489999999999998</v>
      </c>
      <c r="P219" s="51">
        <v>0.13147598488936901</v>
      </c>
    </row>
    <row r="220" spans="1:16" x14ac:dyDescent="0.3">
      <c r="A220" s="30" t="s">
        <v>402</v>
      </c>
      <c r="B220" s="31" t="s">
        <v>386</v>
      </c>
      <c r="C220" s="31" t="s">
        <v>857</v>
      </c>
      <c r="D220" s="31" t="s">
        <v>858</v>
      </c>
      <c r="E220" s="31">
        <v>78361</v>
      </c>
      <c r="F220" s="31">
        <v>84130</v>
      </c>
      <c r="G220" s="31">
        <v>5769</v>
      </c>
      <c r="H220" s="32">
        <v>6.85724474E-2</v>
      </c>
      <c r="J220" s="51" t="s">
        <v>829</v>
      </c>
      <c r="K220" s="51" t="s">
        <v>402</v>
      </c>
      <c r="L220" s="51" t="s">
        <v>363</v>
      </c>
      <c r="M220" s="51">
        <v>97.88</v>
      </c>
      <c r="N220" s="51">
        <v>90.2</v>
      </c>
      <c r="O220" s="51">
        <v>7.68</v>
      </c>
      <c r="P220" s="51">
        <v>7.8463424601552895E-2</v>
      </c>
    </row>
    <row r="221" spans="1:16" x14ac:dyDescent="0.3">
      <c r="A221" s="30" t="s">
        <v>402</v>
      </c>
      <c r="B221" s="31" t="s">
        <v>388</v>
      </c>
      <c r="C221" s="31" t="s">
        <v>859</v>
      </c>
      <c r="D221" s="31" t="s">
        <v>860</v>
      </c>
      <c r="E221" s="31">
        <v>72354</v>
      </c>
      <c r="F221" s="31">
        <v>82490</v>
      </c>
      <c r="G221" s="31">
        <v>10136</v>
      </c>
      <c r="H221" s="32">
        <v>0.12287550010000001</v>
      </c>
      <c r="J221" s="51" t="s">
        <v>831</v>
      </c>
      <c r="K221" s="51" t="s">
        <v>402</v>
      </c>
      <c r="L221" s="51" t="s">
        <v>364</v>
      </c>
      <c r="M221" s="51">
        <v>119.96</v>
      </c>
      <c r="N221" s="51">
        <v>103.11799999999999</v>
      </c>
      <c r="O221" s="51">
        <v>16.84</v>
      </c>
      <c r="P221" s="51">
        <v>0.14038012670890301</v>
      </c>
    </row>
    <row r="222" spans="1:16" x14ac:dyDescent="0.3">
      <c r="A222" s="30" t="s">
        <v>402</v>
      </c>
      <c r="B222" s="31" t="s">
        <v>390</v>
      </c>
      <c r="C222" s="31" t="s">
        <v>861</v>
      </c>
      <c r="D222" s="31" t="s">
        <v>862</v>
      </c>
      <c r="E222" s="31">
        <v>93730</v>
      </c>
      <c r="F222" s="31">
        <v>103240</v>
      </c>
      <c r="G222" s="31">
        <v>9510</v>
      </c>
      <c r="H222" s="32">
        <v>9.2115459100000005E-2</v>
      </c>
      <c r="J222" s="51" t="s">
        <v>833</v>
      </c>
      <c r="K222" s="51" t="s">
        <v>402</v>
      </c>
      <c r="L222" s="51" t="s">
        <v>365</v>
      </c>
      <c r="M222" s="51">
        <v>139.4</v>
      </c>
      <c r="N222" s="51">
        <v>130.89599999999999</v>
      </c>
      <c r="O222" s="51">
        <v>8.5</v>
      </c>
      <c r="P222" s="51">
        <v>6.0975609756097601E-2</v>
      </c>
    </row>
    <row r="223" spans="1:16" x14ac:dyDescent="0.3">
      <c r="A223" s="30" t="s">
        <v>863</v>
      </c>
      <c r="B223" s="31" t="s">
        <v>171</v>
      </c>
      <c r="C223" s="31" t="s">
        <v>864</v>
      </c>
      <c r="D223" s="31" t="s">
        <v>865</v>
      </c>
      <c r="E223" s="31">
        <v>106667</v>
      </c>
      <c r="F223" s="31">
        <v>114060</v>
      </c>
      <c r="G223" s="31">
        <v>7393</v>
      </c>
      <c r="H223" s="32">
        <v>6.4816763099999994E-2</v>
      </c>
      <c r="J223" s="51" t="s">
        <v>835</v>
      </c>
      <c r="K223" s="51" t="s">
        <v>402</v>
      </c>
      <c r="L223" s="51" t="s">
        <v>367</v>
      </c>
      <c r="M223" s="51">
        <v>154.34</v>
      </c>
      <c r="N223" s="51">
        <v>140.214</v>
      </c>
      <c r="O223" s="51">
        <v>14.13</v>
      </c>
      <c r="P223" s="51">
        <v>9.1551120901904898E-2</v>
      </c>
    </row>
    <row r="224" spans="1:16" x14ac:dyDescent="0.3">
      <c r="A224" s="30" t="s">
        <v>863</v>
      </c>
      <c r="B224" s="31" t="s">
        <v>172</v>
      </c>
      <c r="C224" s="31" t="s">
        <v>866</v>
      </c>
      <c r="D224" s="31" t="s">
        <v>867</v>
      </c>
      <c r="E224" s="31">
        <v>43793</v>
      </c>
      <c r="F224" s="31">
        <v>48920</v>
      </c>
      <c r="G224" s="31">
        <v>5127</v>
      </c>
      <c r="H224" s="32">
        <v>0.1048037612</v>
      </c>
      <c r="J224" s="51" t="s">
        <v>837</v>
      </c>
      <c r="K224" s="51" t="s">
        <v>402</v>
      </c>
      <c r="L224" s="51" t="s">
        <v>368</v>
      </c>
      <c r="M224" s="51">
        <v>134.09</v>
      </c>
      <c r="N224" s="51">
        <v>118.77500000000001</v>
      </c>
      <c r="O224" s="51">
        <v>15.32</v>
      </c>
      <c r="P224" s="51">
        <v>0.114251622044895</v>
      </c>
    </row>
    <row r="225" spans="1:16" x14ac:dyDescent="0.3">
      <c r="A225" s="30" t="s">
        <v>863</v>
      </c>
      <c r="B225" s="31" t="s">
        <v>173</v>
      </c>
      <c r="C225" s="31" t="s">
        <v>868</v>
      </c>
      <c r="D225" s="31" t="s">
        <v>869</v>
      </c>
      <c r="E225" s="31">
        <v>46392</v>
      </c>
      <c r="F225" s="31">
        <v>67530</v>
      </c>
      <c r="G225" s="31">
        <v>21138</v>
      </c>
      <c r="H225" s="32">
        <v>0.31301643709999999</v>
      </c>
      <c r="J225" s="51" t="s">
        <v>839</v>
      </c>
      <c r="K225" s="51" t="s">
        <v>402</v>
      </c>
      <c r="L225" s="51" t="s">
        <v>369</v>
      </c>
      <c r="M225" s="51">
        <v>123.97</v>
      </c>
      <c r="N225" s="51">
        <v>108.661</v>
      </c>
      <c r="O225" s="51">
        <v>15.31</v>
      </c>
      <c r="P225" s="51">
        <v>0.12349762039202999</v>
      </c>
    </row>
    <row r="226" spans="1:16" x14ac:dyDescent="0.3">
      <c r="A226" s="30" t="s">
        <v>863</v>
      </c>
      <c r="B226" s="31" t="s">
        <v>174</v>
      </c>
      <c r="C226" s="31" t="s">
        <v>870</v>
      </c>
      <c r="D226" s="31" t="s">
        <v>871</v>
      </c>
      <c r="E226" s="31">
        <v>58550</v>
      </c>
      <c r="F226" s="31">
        <v>70600</v>
      </c>
      <c r="G226" s="31">
        <v>12050</v>
      </c>
      <c r="H226" s="32">
        <v>0.17067988670000001</v>
      </c>
      <c r="J226" s="51" t="s">
        <v>841</v>
      </c>
      <c r="K226" s="51" t="s">
        <v>402</v>
      </c>
      <c r="L226" s="51" t="s">
        <v>370</v>
      </c>
      <c r="M226" s="51">
        <v>113.82</v>
      </c>
      <c r="N226" s="51">
        <v>93.126999999999995</v>
      </c>
      <c r="O226" s="51">
        <v>20.69</v>
      </c>
      <c r="P226" s="51">
        <v>0.181778246353892</v>
      </c>
    </row>
    <row r="227" spans="1:16" x14ac:dyDescent="0.3">
      <c r="A227" s="30" t="s">
        <v>863</v>
      </c>
      <c r="B227" s="31" t="s">
        <v>175</v>
      </c>
      <c r="C227" s="31" t="s">
        <v>872</v>
      </c>
      <c r="D227" s="31" t="s">
        <v>873</v>
      </c>
      <c r="E227" s="31">
        <v>45936</v>
      </c>
      <c r="F227" s="31">
        <v>53110</v>
      </c>
      <c r="G227" s="31">
        <v>7174</v>
      </c>
      <c r="H227" s="32">
        <v>0.13507813969999999</v>
      </c>
      <c r="J227" s="51" t="s">
        <v>843</v>
      </c>
      <c r="K227" s="51" t="s">
        <v>402</v>
      </c>
      <c r="L227" s="51" t="s">
        <v>374</v>
      </c>
      <c r="M227" s="51">
        <v>90.53</v>
      </c>
      <c r="N227" s="51">
        <v>83.69</v>
      </c>
      <c r="O227" s="51">
        <v>6.84</v>
      </c>
      <c r="P227" s="51">
        <v>7.5555064619463194E-2</v>
      </c>
    </row>
    <row r="228" spans="1:16" x14ac:dyDescent="0.3">
      <c r="A228" s="30" t="s">
        <v>863</v>
      </c>
      <c r="B228" s="31" t="s">
        <v>176</v>
      </c>
      <c r="C228" s="31" t="s">
        <v>874</v>
      </c>
      <c r="D228" s="31" t="s">
        <v>875</v>
      </c>
      <c r="E228" s="31">
        <v>55465</v>
      </c>
      <c r="F228" s="31">
        <v>63800</v>
      </c>
      <c r="G228" s="31">
        <v>8335</v>
      </c>
      <c r="H228" s="32">
        <v>0.1306426332</v>
      </c>
      <c r="J228" s="51" t="s">
        <v>845</v>
      </c>
      <c r="K228" s="51" t="s">
        <v>402</v>
      </c>
      <c r="L228" s="51" t="s">
        <v>375</v>
      </c>
      <c r="M228" s="51">
        <v>104.57</v>
      </c>
      <c r="N228" s="51">
        <v>97.408000000000001</v>
      </c>
      <c r="O228" s="51">
        <v>7.16</v>
      </c>
      <c r="P228" s="51">
        <v>6.8470880749737006E-2</v>
      </c>
    </row>
    <row r="229" spans="1:16" x14ac:dyDescent="0.3">
      <c r="A229" s="30" t="s">
        <v>863</v>
      </c>
      <c r="B229" s="31" t="s">
        <v>177</v>
      </c>
      <c r="C229" s="31" t="s">
        <v>876</v>
      </c>
      <c r="D229" s="31" t="s">
        <v>877</v>
      </c>
      <c r="E229" s="31">
        <v>62051</v>
      </c>
      <c r="F229" s="31">
        <v>65800</v>
      </c>
      <c r="G229" s="31">
        <v>3749</v>
      </c>
      <c r="H229" s="32">
        <v>5.6975683899999997E-2</v>
      </c>
      <c r="J229" s="51" t="s">
        <v>847</v>
      </c>
      <c r="K229" s="51" t="s">
        <v>402</v>
      </c>
      <c r="L229" s="51" t="s">
        <v>376</v>
      </c>
      <c r="M229" s="51">
        <v>110.42</v>
      </c>
      <c r="N229" s="51">
        <v>98.822000000000003</v>
      </c>
      <c r="O229" s="51">
        <v>11.6</v>
      </c>
      <c r="P229" s="51">
        <v>0.10505343234921199</v>
      </c>
    </row>
    <row r="230" spans="1:16" x14ac:dyDescent="0.3">
      <c r="A230" s="30" t="s">
        <v>863</v>
      </c>
      <c r="B230" s="31" t="s">
        <v>178</v>
      </c>
      <c r="C230" s="31" t="s">
        <v>878</v>
      </c>
      <c r="D230" s="31" t="s">
        <v>879</v>
      </c>
      <c r="E230" s="31">
        <v>101890</v>
      </c>
      <c r="F230" s="31">
        <v>109730</v>
      </c>
      <c r="G230" s="31">
        <v>7840</v>
      </c>
      <c r="H230" s="32">
        <v>7.1448099900000006E-2</v>
      </c>
      <c r="J230" s="51" t="s">
        <v>849</v>
      </c>
      <c r="K230" s="51" t="s">
        <v>402</v>
      </c>
      <c r="L230" s="51" t="s">
        <v>377</v>
      </c>
      <c r="M230" s="51">
        <v>101.61</v>
      </c>
      <c r="N230" s="51">
        <v>84.55</v>
      </c>
      <c r="O230" s="51">
        <v>17.059999999999999</v>
      </c>
      <c r="P230" s="51">
        <v>0.16789686054522199</v>
      </c>
    </row>
    <row r="231" spans="1:16" x14ac:dyDescent="0.3">
      <c r="A231" s="30" t="s">
        <v>863</v>
      </c>
      <c r="B231" s="31" t="s">
        <v>179</v>
      </c>
      <c r="C231" s="31" t="s">
        <v>880</v>
      </c>
      <c r="D231" s="31" t="s">
        <v>881</v>
      </c>
      <c r="E231" s="31">
        <v>110374</v>
      </c>
      <c r="F231" s="31">
        <v>129340</v>
      </c>
      <c r="G231" s="31">
        <v>18966</v>
      </c>
      <c r="H231" s="32">
        <v>0.1466367713</v>
      </c>
      <c r="J231" s="51" t="s">
        <v>851</v>
      </c>
      <c r="K231" s="51" t="s">
        <v>402</v>
      </c>
      <c r="L231" s="51" t="s">
        <v>380</v>
      </c>
      <c r="M231" s="51">
        <v>66.709999999999994</v>
      </c>
      <c r="N231" s="51">
        <v>60.402999999999999</v>
      </c>
      <c r="O231" s="51">
        <v>6.31</v>
      </c>
      <c r="P231" s="51">
        <v>9.4588517463648603E-2</v>
      </c>
    </row>
    <row r="232" spans="1:16" x14ac:dyDescent="0.3">
      <c r="A232" s="30" t="s">
        <v>863</v>
      </c>
      <c r="B232" s="31" t="s">
        <v>180</v>
      </c>
      <c r="C232" s="31" t="s">
        <v>882</v>
      </c>
      <c r="D232" s="31" t="s">
        <v>883</v>
      </c>
      <c r="E232" s="31">
        <v>79616</v>
      </c>
      <c r="F232" s="31">
        <v>90670</v>
      </c>
      <c r="G232" s="31">
        <v>11054</v>
      </c>
      <c r="H232" s="32">
        <v>0.12191463549999999</v>
      </c>
      <c r="J232" s="51" t="s">
        <v>853</v>
      </c>
      <c r="K232" s="51" t="s">
        <v>402</v>
      </c>
      <c r="L232" s="51" t="s">
        <v>383</v>
      </c>
      <c r="M232" s="51">
        <v>83.92</v>
      </c>
      <c r="N232" s="51">
        <v>76.852000000000004</v>
      </c>
      <c r="O232" s="51">
        <v>7.07</v>
      </c>
      <c r="P232" s="51">
        <v>8.4246901811248803E-2</v>
      </c>
    </row>
    <row r="233" spans="1:16" x14ac:dyDescent="0.3">
      <c r="A233" s="30" t="s">
        <v>863</v>
      </c>
      <c r="B233" s="31" t="s">
        <v>181</v>
      </c>
      <c r="C233" s="31" t="s">
        <v>884</v>
      </c>
      <c r="D233" s="31" t="s">
        <v>885</v>
      </c>
      <c r="E233" s="31">
        <v>81653</v>
      </c>
      <c r="F233" s="31">
        <v>106630</v>
      </c>
      <c r="G233" s="31">
        <v>24977</v>
      </c>
      <c r="H233" s="32">
        <v>0.234239895</v>
      </c>
      <c r="J233" s="51" t="s">
        <v>855</v>
      </c>
      <c r="K233" s="51" t="s">
        <v>402</v>
      </c>
      <c r="L233" s="51" t="s">
        <v>385</v>
      </c>
      <c r="M233" s="51">
        <v>103.11</v>
      </c>
      <c r="N233" s="51">
        <v>94.843999999999994</v>
      </c>
      <c r="O233" s="51">
        <v>8.27</v>
      </c>
      <c r="P233" s="51">
        <v>8.0205605663854096E-2</v>
      </c>
    </row>
    <row r="234" spans="1:16" x14ac:dyDescent="0.3">
      <c r="A234" s="30" t="s">
        <v>863</v>
      </c>
      <c r="B234" s="31" t="s">
        <v>53</v>
      </c>
      <c r="C234" s="31" t="s">
        <v>886</v>
      </c>
      <c r="D234" s="31" t="s">
        <v>887</v>
      </c>
      <c r="E234" s="31">
        <v>57887</v>
      </c>
      <c r="F234" s="31">
        <v>70700</v>
      </c>
      <c r="G234" s="31">
        <v>12813</v>
      </c>
      <c r="H234" s="32">
        <v>0.18123055160000001</v>
      </c>
      <c r="J234" s="51" t="s">
        <v>857</v>
      </c>
      <c r="K234" s="51" t="s">
        <v>402</v>
      </c>
      <c r="L234" s="51" t="s">
        <v>386</v>
      </c>
      <c r="M234" s="51">
        <v>84.13</v>
      </c>
      <c r="N234" s="51">
        <v>78.176000000000002</v>
      </c>
      <c r="O234" s="51">
        <v>5.95</v>
      </c>
      <c r="P234" s="51">
        <v>7.0723879709972695E-2</v>
      </c>
    </row>
    <row r="235" spans="1:16" x14ac:dyDescent="0.3">
      <c r="A235" s="30" t="s">
        <v>863</v>
      </c>
      <c r="B235" s="31" t="s">
        <v>120</v>
      </c>
      <c r="C235" s="31" t="s">
        <v>888</v>
      </c>
      <c r="D235" s="31" t="s">
        <v>889</v>
      </c>
      <c r="E235" s="31">
        <v>186213</v>
      </c>
      <c r="F235" s="31">
        <v>218900</v>
      </c>
      <c r="G235" s="31">
        <v>32687</v>
      </c>
      <c r="H235" s="32">
        <v>0.1493238922</v>
      </c>
      <c r="J235" s="51" t="s">
        <v>859</v>
      </c>
      <c r="K235" s="51" t="s">
        <v>402</v>
      </c>
      <c r="L235" s="51" t="s">
        <v>388</v>
      </c>
      <c r="M235" s="51">
        <v>82.48</v>
      </c>
      <c r="N235" s="51">
        <v>72.221000000000004</v>
      </c>
      <c r="O235" s="51">
        <v>10.26</v>
      </c>
      <c r="P235" s="51">
        <v>0.12439379243453</v>
      </c>
    </row>
    <row r="236" spans="1:16" x14ac:dyDescent="0.3">
      <c r="A236" s="30" t="s">
        <v>863</v>
      </c>
      <c r="B236" s="31" t="s">
        <v>210</v>
      </c>
      <c r="C236" s="31" t="s">
        <v>890</v>
      </c>
      <c r="D236" s="31" t="s">
        <v>891</v>
      </c>
      <c r="E236" s="31">
        <v>41277</v>
      </c>
      <c r="F236" s="31">
        <v>48590</v>
      </c>
      <c r="G236" s="31">
        <v>7313</v>
      </c>
      <c r="H236" s="32">
        <v>0.15050421899999999</v>
      </c>
      <c r="J236" s="51" t="s">
        <v>861</v>
      </c>
      <c r="K236" s="51" t="s">
        <v>402</v>
      </c>
      <c r="L236" s="51" t="s">
        <v>390</v>
      </c>
      <c r="M236" s="51">
        <v>103.22</v>
      </c>
      <c r="N236" s="51">
        <v>93.543000000000006</v>
      </c>
      <c r="O236" s="51">
        <v>9.68</v>
      </c>
      <c r="P236" s="51">
        <v>9.3780275140476696E-2</v>
      </c>
    </row>
    <row r="237" spans="1:16" x14ac:dyDescent="0.3">
      <c r="A237" s="30" t="s">
        <v>863</v>
      </c>
      <c r="B237" s="31" t="s">
        <v>211</v>
      </c>
      <c r="C237" s="31" t="s">
        <v>892</v>
      </c>
      <c r="D237" s="31" t="s">
        <v>893</v>
      </c>
      <c r="E237" s="31">
        <v>37810</v>
      </c>
      <c r="F237" s="31">
        <v>43240</v>
      </c>
      <c r="G237" s="31">
        <v>5430</v>
      </c>
      <c r="H237" s="32">
        <v>0.1255781684</v>
      </c>
      <c r="J237" s="51" t="s">
        <v>864</v>
      </c>
      <c r="K237" s="51" t="s">
        <v>863</v>
      </c>
      <c r="L237" s="51" t="s">
        <v>171</v>
      </c>
      <c r="M237" s="51">
        <v>114.05</v>
      </c>
      <c r="N237" s="51">
        <v>106.474</v>
      </c>
      <c r="O237" s="51">
        <v>7.58</v>
      </c>
      <c r="P237" s="51">
        <v>6.6462078035949099E-2</v>
      </c>
    </row>
    <row r="238" spans="1:16" x14ac:dyDescent="0.3">
      <c r="A238" s="30" t="s">
        <v>863</v>
      </c>
      <c r="B238" s="31" t="s">
        <v>56</v>
      </c>
      <c r="C238" s="31" t="s">
        <v>894</v>
      </c>
      <c r="D238" s="31" t="s">
        <v>895</v>
      </c>
      <c r="E238" s="31">
        <v>37000</v>
      </c>
      <c r="F238" s="31">
        <v>44700</v>
      </c>
      <c r="G238" s="31">
        <v>7700</v>
      </c>
      <c r="H238" s="32">
        <v>0.17225950779999999</v>
      </c>
      <c r="J238" s="51" t="s">
        <v>866</v>
      </c>
      <c r="K238" s="51" t="s">
        <v>863</v>
      </c>
      <c r="L238" s="51" t="s">
        <v>172</v>
      </c>
      <c r="M238" s="51">
        <v>48.92</v>
      </c>
      <c r="N238" s="51">
        <v>43.695</v>
      </c>
      <c r="O238" s="51">
        <v>5.23</v>
      </c>
      <c r="P238" s="51">
        <v>0.106909239574816</v>
      </c>
    </row>
    <row r="239" spans="1:16" x14ac:dyDescent="0.3">
      <c r="A239" s="30" t="s">
        <v>863</v>
      </c>
      <c r="B239" s="31" t="s">
        <v>79</v>
      </c>
      <c r="C239" s="31" t="s">
        <v>896</v>
      </c>
      <c r="D239" s="31" t="s">
        <v>897</v>
      </c>
      <c r="E239" s="31">
        <v>33608</v>
      </c>
      <c r="F239" s="31">
        <v>44770</v>
      </c>
      <c r="G239" s="31">
        <v>11162</v>
      </c>
      <c r="H239" s="32">
        <v>0.2493187402</v>
      </c>
      <c r="J239" s="51" t="s">
        <v>868</v>
      </c>
      <c r="K239" s="51" t="s">
        <v>863</v>
      </c>
      <c r="L239" s="51" t="s">
        <v>173</v>
      </c>
      <c r="M239" s="51">
        <v>67.5</v>
      </c>
      <c r="N239" s="51">
        <v>46.252000000000002</v>
      </c>
      <c r="O239" s="51">
        <v>21.25</v>
      </c>
      <c r="P239" s="51">
        <v>0.31481481481481499</v>
      </c>
    </row>
    <row r="240" spans="1:16" x14ac:dyDescent="0.3">
      <c r="A240" s="30" t="s">
        <v>863</v>
      </c>
      <c r="B240" s="31" t="s">
        <v>106</v>
      </c>
      <c r="C240" s="31" t="s">
        <v>898</v>
      </c>
      <c r="D240" s="31" t="s">
        <v>899</v>
      </c>
      <c r="E240" s="31">
        <v>50983</v>
      </c>
      <c r="F240" s="31">
        <v>68530</v>
      </c>
      <c r="G240" s="31">
        <v>17547</v>
      </c>
      <c r="H240" s="32">
        <v>0.25604844589999998</v>
      </c>
      <c r="J240" s="51" t="s">
        <v>870</v>
      </c>
      <c r="K240" s="51" t="s">
        <v>863</v>
      </c>
      <c r="L240" s="51" t="s">
        <v>174</v>
      </c>
      <c r="M240" s="51">
        <v>70.59</v>
      </c>
      <c r="N240" s="51">
        <v>58.360999999999997</v>
      </c>
      <c r="O240" s="51">
        <v>12.23</v>
      </c>
      <c r="P240" s="51">
        <v>0.173254001983284</v>
      </c>
    </row>
    <row r="241" spans="1:16" x14ac:dyDescent="0.3">
      <c r="A241" s="30" t="s">
        <v>863</v>
      </c>
      <c r="B241" s="31" t="s">
        <v>224</v>
      </c>
      <c r="C241" s="31" t="s">
        <v>900</v>
      </c>
      <c r="D241" s="31" t="s">
        <v>901</v>
      </c>
      <c r="E241" s="31">
        <v>62572</v>
      </c>
      <c r="F241" s="31">
        <v>74040</v>
      </c>
      <c r="G241" s="31">
        <v>11468</v>
      </c>
      <c r="H241" s="32">
        <v>0.15488924909999999</v>
      </c>
      <c r="J241" s="51" t="s">
        <v>872</v>
      </c>
      <c r="K241" s="51" t="s">
        <v>863</v>
      </c>
      <c r="L241" s="51" t="s">
        <v>175</v>
      </c>
      <c r="M241" s="51">
        <v>53.11</v>
      </c>
      <c r="N241" s="51">
        <v>45.734999999999999</v>
      </c>
      <c r="O241" s="51">
        <v>7.38</v>
      </c>
      <c r="P241" s="51">
        <v>0.13895688194313699</v>
      </c>
    </row>
    <row r="242" spans="1:16" x14ac:dyDescent="0.3">
      <c r="A242" s="30" t="s">
        <v>863</v>
      </c>
      <c r="B242" s="31" t="s">
        <v>225</v>
      </c>
      <c r="C242" s="31" t="s">
        <v>902</v>
      </c>
      <c r="D242" s="31" t="s">
        <v>903</v>
      </c>
      <c r="E242" s="31">
        <v>43300</v>
      </c>
      <c r="F242" s="31">
        <v>51630</v>
      </c>
      <c r="G242" s="31">
        <v>8330</v>
      </c>
      <c r="H242" s="32">
        <v>0.16134030599999999</v>
      </c>
      <c r="J242" s="51" t="s">
        <v>874</v>
      </c>
      <c r="K242" s="51" t="s">
        <v>863</v>
      </c>
      <c r="L242" s="51" t="s">
        <v>176</v>
      </c>
      <c r="M242" s="51">
        <v>63.79</v>
      </c>
      <c r="N242" s="51">
        <v>55.311</v>
      </c>
      <c r="O242" s="51">
        <v>8.48</v>
      </c>
      <c r="P242" s="51">
        <v>0.13293619689606501</v>
      </c>
    </row>
    <row r="243" spans="1:16" x14ac:dyDescent="0.3">
      <c r="A243" s="30" t="s">
        <v>863</v>
      </c>
      <c r="B243" s="31" t="s">
        <v>226</v>
      </c>
      <c r="C243" s="31" t="s">
        <v>904</v>
      </c>
      <c r="D243" s="31" t="s">
        <v>905</v>
      </c>
      <c r="E243" s="31">
        <v>51705</v>
      </c>
      <c r="F243" s="31">
        <v>54640</v>
      </c>
      <c r="G243" s="31">
        <v>2935</v>
      </c>
      <c r="H243" s="32">
        <v>5.3715226900000003E-2</v>
      </c>
      <c r="J243" s="51" t="s">
        <v>876</v>
      </c>
      <c r="K243" s="51" t="s">
        <v>863</v>
      </c>
      <c r="L243" s="51" t="s">
        <v>177</v>
      </c>
      <c r="M243" s="51">
        <v>65.790000000000006</v>
      </c>
      <c r="N243" s="51">
        <v>61.954999999999998</v>
      </c>
      <c r="O243" s="51">
        <v>3.84</v>
      </c>
      <c r="P243" s="51">
        <v>5.83675330597355E-2</v>
      </c>
    </row>
    <row r="244" spans="1:16" x14ac:dyDescent="0.3">
      <c r="A244" s="30" t="s">
        <v>863</v>
      </c>
      <c r="B244" s="31" t="s">
        <v>227</v>
      </c>
      <c r="C244" s="31" t="s">
        <v>906</v>
      </c>
      <c r="D244" s="31" t="s">
        <v>907</v>
      </c>
      <c r="E244" s="31">
        <v>46417</v>
      </c>
      <c r="F244" s="31">
        <v>49260</v>
      </c>
      <c r="G244" s="31">
        <v>2843</v>
      </c>
      <c r="H244" s="32">
        <v>5.7714169699999998E-2</v>
      </c>
      <c r="J244" s="51" t="s">
        <v>878</v>
      </c>
      <c r="K244" s="51" t="s">
        <v>863</v>
      </c>
      <c r="L244" s="51" t="s">
        <v>178</v>
      </c>
      <c r="M244" s="51">
        <v>109.7</v>
      </c>
      <c r="N244" s="51">
        <v>101.6</v>
      </c>
      <c r="O244" s="51">
        <v>8.1</v>
      </c>
      <c r="P244" s="51">
        <v>7.3837739288969903E-2</v>
      </c>
    </row>
    <row r="245" spans="1:16" x14ac:dyDescent="0.3">
      <c r="A245" s="30" t="s">
        <v>863</v>
      </c>
      <c r="B245" s="31" t="s">
        <v>228</v>
      </c>
      <c r="C245" s="31" t="s">
        <v>908</v>
      </c>
      <c r="D245" s="31" t="s">
        <v>909</v>
      </c>
      <c r="E245" s="31">
        <v>32130</v>
      </c>
      <c r="F245" s="31">
        <v>36930</v>
      </c>
      <c r="G245" s="31">
        <v>4800</v>
      </c>
      <c r="H245" s="32">
        <v>0.1299756296</v>
      </c>
      <c r="J245" s="51" t="s">
        <v>880</v>
      </c>
      <c r="K245" s="51" t="s">
        <v>863</v>
      </c>
      <c r="L245" s="51" t="s">
        <v>179</v>
      </c>
      <c r="M245" s="51">
        <v>129.33000000000001</v>
      </c>
      <c r="N245" s="51">
        <v>110.133</v>
      </c>
      <c r="O245" s="51">
        <v>19.2</v>
      </c>
      <c r="P245" s="51">
        <v>0.14845743446996101</v>
      </c>
    </row>
    <row r="246" spans="1:16" x14ac:dyDescent="0.3">
      <c r="A246" s="30" t="s">
        <v>863</v>
      </c>
      <c r="B246" s="31" t="s">
        <v>229</v>
      </c>
      <c r="C246" s="31" t="s">
        <v>910</v>
      </c>
      <c r="D246" s="31" t="s">
        <v>911</v>
      </c>
      <c r="E246" s="31">
        <v>35473</v>
      </c>
      <c r="F246" s="31">
        <v>38710</v>
      </c>
      <c r="G246" s="31">
        <v>3237</v>
      </c>
      <c r="H246" s="32">
        <v>8.3621803199999997E-2</v>
      </c>
      <c r="J246" s="51" t="s">
        <v>882</v>
      </c>
      <c r="K246" s="51" t="s">
        <v>863</v>
      </c>
      <c r="L246" s="51" t="s">
        <v>180</v>
      </c>
      <c r="M246" s="51">
        <v>90.67</v>
      </c>
      <c r="N246" s="51">
        <v>79.388000000000005</v>
      </c>
      <c r="O246" s="51">
        <v>11.28</v>
      </c>
      <c r="P246" s="51">
        <v>0.12440719091209899</v>
      </c>
    </row>
    <row r="247" spans="1:16" x14ac:dyDescent="0.3">
      <c r="A247" s="30" t="s">
        <v>863</v>
      </c>
      <c r="B247" s="31" t="s">
        <v>230</v>
      </c>
      <c r="C247" s="31" t="s">
        <v>912</v>
      </c>
      <c r="D247" s="31" t="s">
        <v>913</v>
      </c>
      <c r="E247" s="31">
        <v>51336</v>
      </c>
      <c r="F247" s="31">
        <v>54750</v>
      </c>
      <c r="G247" s="31">
        <v>3414</v>
      </c>
      <c r="H247" s="32">
        <v>6.2356164399999997E-2</v>
      </c>
      <c r="J247" s="51" t="s">
        <v>884</v>
      </c>
      <c r="K247" s="51" t="s">
        <v>863</v>
      </c>
      <c r="L247" s="51" t="s">
        <v>181</v>
      </c>
      <c r="M247" s="51">
        <v>106.54</v>
      </c>
      <c r="N247" s="51">
        <v>81.358000000000004</v>
      </c>
      <c r="O247" s="51">
        <v>25.18</v>
      </c>
      <c r="P247" s="51">
        <v>0.236343157499531</v>
      </c>
    </row>
    <row r="248" spans="1:16" x14ac:dyDescent="0.3">
      <c r="A248" s="30" t="s">
        <v>863</v>
      </c>
      <c r="B248" s="31" t="s">
        <v>65</v>
      </c>
      <c r="C248" s="31" t="s">
        <v>914</v>
      </c>
      <c r="D248" s="31" t="s">
        <v>915</v>
      </c>
      <c r="E248" s="31">
        <v>70149</v>
      </c>
      <c r="F248" s="31">
        <v>81310</v>
      </c>
      <c r="G248" s="31">
        <v>11161</v>
      </c>
      <c r="H248" s="32">
        <v>0.13726478910000001</v>
      </c>
      <c r="J248" s="51" t="s">
        <v>886</v>
      </c>
      <c r="K248" s="51" t="s">
        <v>863</v>
      </c>
      <c r="L248" s="51" t="s">
        <v>53</v>
      </c>
      <c r="M248" s="51">
        <v>70.69</v>
      </c>
      <c r="N248" s="51">
        <v>57.744999999999997</v>
      </c>
      <c r="O248" s="51">
        <v>12.95</v>
      </c>
      <c r="P248" s="51">
        <v>0.18319422832083701</v>
      </c>
    </row>
    <row r="249" spans="1:16" x14ac:dyDescent="0.3">
      <c r="A249" s="30" t="s">
        <v>863</v>
      </c>
      <c r="B249" s="31" t="s">
        <v>231</v>
      </c>
      <c r="C249" s="31" t="s">
        <v>916</v>
      </c>
      <c r="D249" s="31" t="s">
        <v>917</v>
      </c>
      <c r="E249" s="31">
        <v>35715</v>
      </c>
      <c r="F249" s="31">
        <v>39710</v>
      </c>
      <c r="G249" s="31">
        <v>3995</v>
      </c>
      <c r="H249" s="32">
        <v>0.1006043818</v>
      </c>
      <c r="J249" s="51" t="s">
        <v>888</v>
      </c>
      <c r="K249" s="51" t="s">
        <v>863</v>
      </c>
      <c r="L249" s="51" t="s">
        <v>120</v>
      </c>
      <c r="M249" s="51">
        <v>218.91</v>
      </c>
      <c r="N249" s="51">
        <v>185.79599999999999</v>
      </c>
      <c r="O249" s="51">
        <v>33.11</v>
      </c>
      <c r="P249" s="51">
        <v>0.15124937188799101</v>
      </c>
    </row>
    <row r="250" spans="1:16" x14ac:dyDescent="0.3">
      <c r="A250" s="30" t="s">
        <v>863</v>
      </c>
      <c r="B250" s="31" t="s">
        <v>232</v>
      </c>
      <c r="C250" s="31" t="s">
        <v>918</v>
      </c>
      <c r="D250" s="31" t="s">
        <v>919</v>
      </c>
      <c r="E250" s="31">
        <v>39693</v>
      </c>
      <c r="F250" s="31">
        <v>53270</v>
      </c>
      <c r="G250" s="31">
        <v>13577</v>
      </c>
      <c r="H250" s="32">
        <v>0.2548714098</v>
      </c>
      <c r="J250" s="51" t="s">
        <v>890</v>
      </c>
      <c r="K250" s="51" t="s">
        <v>863</v>
      </c>
      <c r="L250" s="51" t="s">
        <v>210</v>
      </c>
      <c r="M250" s="51">
        <v>48.58</v>
      </c>
      <c r="N250" s="51">
        <v>41.195999999999998</v>
      </c>
      <c r="O250" s="51">
        <v>7.38</v>
      </c>
      <c r="P250" s="51">
        <v>0.15191436805269701</v>
      </c>
    </row>
    <row r="251" spans="1:16" x14ac:dyDescent="0.3">
      <c r="A251" s="30" t="s">
        <v>863</v>
      </c>
      <c r="B251" s="31" t="s">
        <v>233</v>
      </c>
      <c r="C251" s="31" t="s">
        <v>920</v>
      </c>
      <c r="D251" s="31" t="s">
        <v>921</v>
      </c>
      <c r="E251" s="31">
        <v>40748</v>
      </c>
      <c r="F251" s="31">
        <v>51690</v>
      </c>
      <c r="G251" s="31">
        <v>10942</v>
      </c>
      <c r="H251" s="32">
        <v>0.2116850455</v>
      </c>
      <c r="J251" s="51" t="s">
        <v>892</v>
      </c>
      <c r="K251" s="51" t="s">
        <v>863</v>
      </c>
      <c r="L251" s="51" t="s">
        <v>211</v>
      </c>
      <c r="M251" s="51">
        <v>43.23</v>
      </c>
      <c r="N251" s="51">
        <v>37.700000000000003</v>
      </c>
      <c r="O251" s="51">
        <v>5.53</v>
      </c>
      <c r="P251" s="51">
        <v>0.127920425630349</v>
      </c>
    </row>
    <row r="252" spans="1:16" x14ac:dyDescent="0.3">
      <c r="A252" s="30" t="s">
        <v>863</v>
      </c>
      <c r="B252" s="31" t="s">
        <v>24</v>
      </c>
      <c r="C252" s="31" t="s">
        <v>922</v>
      </c>
      <c r="D252" s="31" t="s">
        <v>923</v>
      </c>
      <c r="E252" s="31">
        <v>41699</v>
      </c>
      <c r="F252" s="31">
        <v>53360</v>
      </c>
      <c r="G252" s="31">
        <v>11661</v>
      </c>
      <c r="H252" s="32">
        <v>0.21853448280000001</v>
      </c>
      <c r="J252" s="51" t="s">
        <v>894</v>
      </c>
      <c r="K252" s="51" t="s">
        <v>863</v>
      </c>
      <c r="L252" s="51" t="s">
        <v>56</v>
      </c>
      <c r="M252" s="51">
        <v>44.69</v>
      </c>
      <c r="N252" s="51">
        <v>36.915999999999997</v>
      </c>
      <c r="O252" s="51">
        <v>7.77</v>
      </c>
      <c r="P252" s="51">
        <v>0.17386439919445101</v>
      </c>
    </row>
    <row r="253" spans="1:16" x14ac:dyDescent="0.3">
      <c r="A253" s="30" t="s">
        <v>863</v>
      </c>
      <c r="B253" s="31" t="s">
        <v>243</v>
      </c>
      <c r="C253" s="31" t="s">
        <v>924</v>
      </c>
      <c r="D253" s="31" t="s">
        <v>925</v>
      </c>
      <c r="E253" s="31">
        <v>58843</v>
      </c>
      <c r="F253" s="31">
        <v>66620</v>
      </c>
      <c r="G253" s="31">
        <v>7777</v>
      </c>
      <c r="H253" s="32">
        <v>0.11673671569999999</v>
      </c>
      <c r="J253" s="51" t="s">
        <v>896</v>
      </c>
      <c r="K253" s="51" t="s">
        <v>863</v>
      </c>
      <c r="L253" s="51" t="s">
        <v>79</v>
      </c>
      <c r="M253" s="51">
        <v>44.77</v>
      </c>
      <c r="N253" s="51">
        <v>33.563000000000002</v>
      </c>
      <c r="O253" s="51">
        <v>11.21</v>
      </c>
      <c r="P253" s="51">
        <v>0.25039088675452298</v>
      </c>
    </row>
    <row r="254" spans="1:16" x14ac:dyDescent="0.3">
      <c r="A254" s="30" t="s">
        <v>863</v>
      </c>
      <c r="B254" s="31" t="s">
        <v>244</v>
      </c>
      <c r="C254" s="31" t="s">
        <v>926</v>
      </c>
      <c r="D254" s="31" t="s">
        <v>927</v>
      </c>
      <c r="E254" s="31">
        <v>42069</v>
      </c>
      <c r="F254" s="31">
        <v>44200</v>
      </c>
      <c r="G254" s="31">
        <v>2131</v>
      </c>
      <c r="H254" s="32">
        <v>4.8212669700000002E-2</v>
      </c>
      <c r="J254" s="51" t="s">
        <v>898</v>
      </c>
      <c r="K254" s="51" t="s">
        <v>863</v>
      </c>
      <c r="L254" s="51" t="s">
        <v>106</v>
      </c>
      <c r="M254" s="51">
        <v>68.52</v>
      </c>
      <c r="N254" s="51">
        <v>50.893000000000001</v>
      </c>
      <c r="O254" s="51">
        <v>17.63</v>
      </c>
      <c r="P254" s="51">
        <v>0.257297139521308</v>
      </c>
    </row>
    <row r="255" spans="1:16" x14ac:dyDescent="0.3">
      <c r="A255" s="30" t="s">
        <v>863</v>
      </c>
      <c r="B255" s="31" t="s">
        <v>245</v>
      </c>
      <c r="C255" s="31" t="s">
        <v>928</v>
      </c>
      <c r="D255" s="31" t="s">
        <v>929</v>
      </c>
      <c r="E255" s="31">
        <v>46358</v>
      </c>
      <c r="F255" s="31">
        <v>52040</v>
      </c>
      <c r="G255" s="31">
        <v>5682</v>
      </c>
      <c r="H255" s="32">
        <v>0.1091852421</v>
      </c>
      <c r="J255" s="51" t="s">
        <v>900</v>
      </c>
      <c r="K255" s="51" t="s">
        <v>863</v>
      </c>
      <c r="L255" s="51" t="s">
        <v>224</v>
      </c>
      <c r="M255" s="51">
        <v>74.02</v>
      </c>
      <c r="N255" s="51">
        <v>62.469000000000001</v>
      </c>
      <c r="O255" s="51">
        <v>11.55</v>
      </c>
      <c r="P255" s="51">
        <v>0.156038908403134</v>
      </c>
    </row>
    <row r="256" spans="1:16" x14ac:dyDescent="0.3">
      <c r="A256" s="30" t="s">
        <v>863</v>
      </c>
      <c r="B256" s="31" t="s">
        <v>246</v>
      </c>
      <c r="C256" s="31" t="s">
        <v>930</v>
      </c>
      <c r="D256" s="31" t="s">
        <v>931</v>
      </c>
      <c r="E256" s="31">
        <v>39496</v>
      </c>
      <c r="F256" s="31">
        <v>42710</v>
      </c>
      <c r="G256" s="31">
        <v>3214</v>
      </c>
      <c r="H256" s="32">
        <v>7.5251697500000006E-2</v>
      </c>
      <c r="J256" s="51" t="s">
        <v>902</v>
      </c>
      <c r="K256" s="51" t="s">
        <v>863</v>
      </c>
      <c r="L256" s="51" t="s">
        <v>225</v>
      </c>
      <c r="M256" s="51">
        <v>51.61</v>
      </c>
      <c r="N256" s="51">
        <v>43.179000000000002</v>
      </c>
      <c r="O256" s="51">
        <v>8.43</v>
      </c>
      <c r="P256" s="51">
        <v>0.16334043789963201</v>
      </c>
    </row>
    <row r="257" spans="1:16" x14ac:dyDescent="0.3">
      <c r="A257" s="30" t="s">
        <v>863</v>
      </c>
      <c r="B257" s="31" t="s">
        <v>247</v>
      </c>
      <c r="C257" s="31" t="s">
        <v>932</v>
      </c>
      <c r="D257" s="31" t="s">
        <v>933</v>
      </c>
      <c r="E257" s="31">
        <v>60679</v>
      </c>
      <c r="F257" s="31">
        <v>69210</v>
      </c>
      <c r="G257" s="31">
        <v>8531</v>
      </c>
      <c r="H257" s="32">
        <v>0.1232625343</v>
      </c>
      <c r="J257" s="51" t="s">
        <v>904</v>
      </c>
      <c r="K257" s="51" t="s">
        <v>863</v>
      </c>
      <c r="L257" s="51" t="s">
        <v>226</v>
      </c>
      <c r="M257" s="51">
        <v>54.64</v>
      </c>
      <c r="N257" s="51">
        <v>51.610999999999997</v>
      </c>
      <c r="O257" s="51">
        <v>3.03</v>
      </c>
      <c r="P257" s="51">
        <v>5.5453879941434803E-2</v>
      </c>
    </row>
    <row r="258" spans="1:16" x14ac:dyDescent="0.3">
      <c r="A258" s="30" t="s">
        <v>863</v>
      </c>
      <c r="B258" s="31" t="s">
        <v>248</v>
      </c>
      <c r="C258" s="31" t="s">
        <v>934</v>
      </c>
      <c r="D258" s="31" t="s">
        <v>935</v>
      </c>
      <c r="E258" s="31">
        <v>41102</v>
      </c>
      <c r="F258" s="31">
        <v>49830</v>
      </c>
      <c r="G258" s="31">
        <v>8728</v>
      </c>
      <c r="H258" s="32">
        <v>0.17515552879999999</v>
      </c>
      <c r="J258" s="51" t="s">
        <v>906</v>
      </c>
      <c r="K258" s="51" t="s">
        <v>863</v>
      </c>
      <c r="L258" s="51" t="s">
        <v>227</v>
      </c>
      <c r="M258" s="51">
        <v>49.26</v>
      </c>
      <c r="N258" s="51">
        <v>46.305999999999997</v>
      </c>
      <c r="O258" s="51">
        <v>2.95</v>
      </c>
      <c r="P258" s="51">
        <v>5.9886317498985001E-2</v>
      </c>
    </row>
    <row r="259" spans="1:16" x14ac:dyDescent="0.3">
      <c r="A259" s="30" t="s">
        <v>863</v>
      </c>
      <c r="B259" s="31" t="s">
        <v>249</v>
      </c>
      <c r="C259" s="31" t="s">
        <v>936</v>
      </c>
      <c r="D259" s="31" t="s">
        <v>937</v>
      </c>
      <c r="E259" s="31">
        <v>42506</v>
      </c>
      <c r="F259" s="31">
        <v>50470</v>
      </c>
      <c r="G259" s="31">
        <v>7964</v>
      </c>
      <c r="H259" s="32">
        <v>0.1577967109</v>
      </c>
      <c r="J259" s="51" t="s">
        <v>908</v>
      </c>
      <c r="K259" s="51" t="s">
        <v>863</v>
      </c>
      <c r="L259" s="51" t="s">
        <v>228</v>
      </c>
      <c r="M259" s="51">
        <v>36.93</v>
      </c>
      <c r="N259" s="51">
        <v>32.079000000000001</v>
      </c>
      <c r="O259" s="51">
        <v>4.8499999999999996</v>
      </c>
      <c r="P259" s="51">
        <v>0.13132954237747099</v>
      </c>
    </row>
    <row r="260" spans="1:16" x14ac:dyDescent="0.3">
      <c r="A260" s="30" t="s">
        <v>863</v>
      </c>
      <c r="B260" s="31" t="s">
        <v>250</v>
      </c>
      <c r="C260" s="31" t="s">
        <v>938</v>
      </c>
      <c r="D260" s="31" t="s">
        <v>939</v>
      </c>
      <c r="E260" s="31">
        <v>55497</v>
      </c>
      <c r="F260" s="31">
        <v>62250</v>
      </c>
      <c r="G260" s="31">
        <v>6753</v>
      </c>
      <c r="H260" s="32">
        <v>0.10848192769999999</v>
      </c>
      <c r="J260" s="51" t="s">
        <v>910</v>
      </c>
      <c r="K260" s="51" t="s">
        <v>863</v>
      </c>
      <c r="L260" s="51" t="s">
        <v>229</v>
      </c>
      <c r="M260" s="51">
        <v>38.700000000000003</v>
      </c>
      <c r="N260" s="51">
        <v>35.414999999999999</v>
      </c>
      <c r="O260" s="51">
        <v>3.29</v>
      </c>
      <c r="P260" s="51">
        <v>8.5012919896640796E-2</v>
      </c>
    </row>
    <row r="261" spans="1:16" x14ac:dyDescent="0.3">
      <c r="A261" s="30" t="s">
        <v>863</v>
      </c>
      <c r="B261" s="31" t="s">
        <v>251</v>
      </c>
      <c r="C261" s="31" t="s">
        <v>940</v>
      </c>
      <c r="D261" s="31" t="s">
        <v>941</v>
      </c>
      <c r="E261" s="31">
        <v>60249</v>
      </c>
      <c r="F261" s="31">
        <v>66910</v>
      </c>
      <c r="G261" s="31">
        <v>6661</v>
      </c>
      <c r="H261" s="32">
        <v>9.9551636499999999E-2</v>
      </c>
      <c r="J261" s="51" t="s">
        <v>912</v>
      </c>
      <c r="K261" s="51" t="s">
        <v>863</v>
      </c>
      <c r="L261" s="51" t="s">
        <v>230</v>
      </c>
      <c r="M261" s="51">
        <v>54.75</v>
      </c>
      <c r="N261" s="51">
        <v>51.267000000000003</v>
      </c>
      <c r="O261" s="51">
        <v>3.48</v>
      </c>
      <c r="P261" s="51">
        <v>6.3561643835616397E-2</v>
      </c>
    </row>
    <row r="262" spans="1:16" x14ac:dyDescent="0.3">
      <c r="A262" s="30" t="s">
        <v>863</v>
      </c>
      <c r="B262" s="31" t="s">
        <v>252</v>
      </c>
      <c r="C262" s="31" t="s">
        <v>942</v>
      </c>
      <c r="D262" s="31" t="s">
        <v>943</v>
      </c>
      <c r="E262" s="31">
        <v>48164</v>
      </c>
      <c r="F262" s="31">
        <v>53100</v>
      </c>
      <c r="G262" s="31">
        <v>4936</v>
      </c>
      <c r="H262" s="32">
        <v>9.2956685499999997E-2</v>
      </c>
      <c r="J262" s="51" t="s">
        <v>914</v>
      </c>
      <c r="K262" s="51" t="s">
        <v>863</v>
      </c>
      <c r="L262" s="51" t="s">
        <v>65</v>
      </c>
      <c r="M262" s="51">
        <v>81.31</v>
      </c>
      <c r="N262" s="51">
        <v>69.98</v>
      </c>
      <c r="O262" s="51">
        <v>11.33</v>
      </c>
      <c r="P262" s="51">
        <v>0.139343254212274</v>
      </c>
    </row>
    <row r="263" spans="1:16" x14ac:dyDescent="0.3">
      <c r="A263" s="30" t="s">
        <v>863</v>
      </c>
      <c r="B263" s="31" t="s">
        <v>253</v>
      </c>
      <c r="C263" s="31" t="s">
        <v>944</v>
      </c>
      <c r="D263" s="31" t="s">
        <v>945</v>
      </c>
      <c r="E263" s="31">
        <v>38147</v>
      </c>
      <c r="F263" s="31">
        <v>48750</v>
      </c>
      <c r="G263" s="31">
        <v>10603</v>
      </c>
      <c r="H263" s="32">
        <v>0.21749743590000001</v>
      </c>
      <c r="J263" s="51" t="s">
        <v>916</v>
      </c>
      <c r="K263" s="51" t="s">
        <v>863</v>
      </c>
      <c r="L263" s="51" t="s">
        <v>231</v>
      </c>
      <c r="M263" s="51">
        <v>39.71</v>
      </c>
      <c r="N263" s="51">
        <v>35.610999999999997</v>
      </c>
      <c r="O263" s="51">
        <v>4.0999999999999996</v>
      </c>
      <c r="P263" s="51">
        <v>0.10324855200201501</v>
      </c>
    </row>
    <row r="264" spans="1:16" x14ac:dyDescent="0.3">
      <c r="A264" s="30" t="s">
        <v>863</v>
      </c>
      <c r="B264" s="31" t="s">
        <v>286</v>
      </c>
      <c r="C264" s="31" t="s">
        <v>946</v>
      </c>
      <c r="D264" s="31" t="s">
        <v>947</v>
      </c>
      <c r="E264" s="31">
        <v>48957</v>
      </c>
      <c r="F264" s="31">
        <v>63030</v>
      </c>
      <c r="G264" s="31">
        <v>14073</v>
      </c>
      <c r="H264" s="32">
        <v>0.22327463110000001</v>
      </c>
      <c r="J264" s="51" t="s">
        <v>918</v>
      </c>
      <c r="K264" s="51" t="s">
        <v>863</v>
      </c>
      <c r="L264" s="51" t="s">
        <v>232</v>
      </c>
      <c r="M264" s="51">
        <v>53.24</v>
      </c>
      <c r="N264" s="51">
        <v>39.595999999999997</v>
      </c>
      <c r="O264" s="51">
        <v>13.64</v>
      </c>
      <c r="P264" s="51">
        <v>0.256198347107438</v>
      </c>
    </row>
    <row r="265" spans="1:16" x14ac:dyDescent="0.3">
      <c r="A265" s="30" t="s">
        <v>863</v>
      </c>
      <c r="B265" s="31" t="s">
        <v>287</v>
      </c>
      <c r="C265" s="31" t="s">
        <v>948</v>
      </c>
      <c r="D265" s="31" t="s">
        <v>949</v>
      </c>
      <c r="E265" s="31">
        <v>50615</v>
      </c>
      <c r="F265" s="31">
        <v>60520</v>
      </c>
      <c r="G265" s="31">
        <v>9905</v>
      </c>
      <c r="H265" s="32">
        <v>0.16366490419999999</v>
      </c>
      <c r="J265" s="51" t="s">
        <v>920</v>
      </c>
      <c r="K265" s="51" t="s">
        <v>863</v>
      </c>
      <c r="L265" s="51" t="s">
        <v>233</v>
      </c>
      <c r="M265" s="51">
        <v>51.68</v>
      </c>
      <c r="N265" s="51">
        <v>40.673000000000002</v>
      </c>
      <c r="O265" s="51">
        <v>11.01</v>
      </c>
      <c r="P265" s="51">
        <v>0.213041795665635</v>
      </c>
    </row>
    <row r="266" spans="1:16" x14ac:dyDescent="0.3">
      <c r="A266" s="30" t="s">
        <v>863</v>
      </c>
      <c r="B266" s="31" t="s">
        <v>94</v>
      </c>
      <c r="C266" s="31" t="s">
        <v>950</v>
      </c>
      <c r="D266" s="31" t="s">
        <v>951</v>
      </c>
      <c r="E266" s="31">
        <v>48394</v>
      </c>
      <c r="F266" s="31">
        <v>59710</v>
      </c>
      <c r="G266" s="31">
        <v>11316</v>
      </c>
      <c r="H266" s="32">
        <v>0.18951599399999999</v>
      </c>
      <c r="J266" s="51" t="s">
        <v>922</v>
      </c>
      <c r="K266" s="51" t="s">
        <v>863</v>
      </c>
      <c r="L266" s="51" t="s">
        <v>24</v>
      </c>
      <c r="M266" s="51">
        <v>53.35</v>
      </c>
      <c r="N266" s="51">
        <v>41.628999999999998</v>
      </c>
      <c r="O266" s="51">
        <v>11.72</v>
      </c>
      <c r="P266" s="51">
        <v>0.219681349578257</v>
      </c>
    </row>
    <row r="267" spans="1:16" x14ac:dyDescent="0.3">
      <c r="A267" s="30" t="s">
        <v>863</v>
      </c>
      <c r="B267" s="31" t="s">
        <v>105</v>
      </c>
      <c r="C267" s="31" t="s">
        <v>952</v>
      </c>
      <c r="D267" s="31" t="s">
        <v>953</v>
      </c>
      <c r="E267" s="31">
        <v>46788</v>
      </c>
      <c r="F267" s="31">
        <v>54940</v>
      </c>
      <c r="G267" s="31">
        <v>8152</v>
      </c>
      <c r="H267" s="32">
        <v>0.14838005100000001</v>
      </c>
      <c r="J267" s="51" t="s">
        <v>924</v>
      </c>
      <c r="K267" s="51" t="s">
        <v>863</v>
      </c>
      <c r="L267" s="51" t="s">
        <v>243</v>
      </c>
      <c r="M267" s="51">
        <v>66.62</v>
      </c>
      <c r="N267" s="51">
        <v>58.722000000000001</v>
      </c>
      <c r="O267" s="51">
        <v>7.9</v>
      </c>
      <c r="P267" s="51">
        <v>0.118583008105674</v>
      </c>
    </row>
    <row r="268" spans="1:16" x14ac:dyDescent="0.3">
      <c r="A268" s="30" t="s">
        <v>863</v>
      </c>
      <c r="B268" s="31" t="s">
        <v>110</v>
      </c>
      <c r="C268" s="31" t="s">
        <v>954</v>
      </c>
      <c r="D268" s="31" t="s">
        <v>955</v>
      </c>
      <c r="E268" s="31">
        <v>35261</v>
      </c>
      <c r="F268" s="31">
        <v>47500</v>
      </c>
      <c r="G268" s="31">
        <v>12239</v>
      </c>
      <c r="H268" s="32">
        <v>0.25766315789999999</v>
      </c>
      <c r="J268" s="51" t="s">
        <v>926</v>
      </c>
      <c r="K268" s="51" t="s">
        <v>863</v>
      </c>
      <c r="L268" s="51" t="s">
        <v>244</v>
      </c>
      <c r="M268" s="51">
        <v>44.2</v>
      </c>
      <c r="N268" s="51">
        <v>42.005000000000003</v>
      </c>
      <c r="O268" s="51">
        <v>2.2000000000000002</v>
      </c>
      <c r="P268" s="51">
        <v>4.9773755656108601E-2</v>
      </c>
    </row>
    <row r="269" spans="1:16" x14ac:dyDescent="0.3">
      <c r="A269" s="30" t="s">
        <v>863</v>
      </c>
      <c r="B269" s="31" t="s">
        <v>301</v>
      </c>
      <c r="C269" s="31" t="s">
        <v>956</v>
      </c>
      <c r="D269" s="31" t="s">
        <v>957</v>
      </c>
      <c r="E269" s="31">
        <v>52146</v>
      </c>
      <c r="F269" s="31">
        <v>57150</v>
      </c>
      <c r="G269" s="31">
        <v>5004</v>
      </c>
      <c r="H269" s="32">
        <v>8.7559055100000005E-2</v>
      </c>
      <c r="J269" s="51" t="s">
        <v>928</v>
      </c>
      <c r="K269" s="51" t="s">
        <v>863</v>
      </c>
      <c r="L269" s="51" t="s">
        <v>245</v>
      </c>
      <c r="M269" s="51">
        <v>52.04</v>
      </c>
      <c r="N269" s="51">
        <v>46.302</v>
      </c>
      <c r="O269" s="51">
        <v>5.74</v>
      </c>
      <c r="P269" s="51">
        <v>0.11029976940814799</v>
      </c>
    </row>
    <row r="270" spans="1:16" x14ac:dyDescent="0.3">
      <c r="A270" s="30" t="s">
        <v>863</v>
      </c>
      <c r="B270" s="31" t="s">
        <v>302</v>
      </c>
      <c r="C270" s="31" t="s">
        <v>958</v>
      </c>
      <c r="D270" s="31" t="s">
        <v>959</v>
      </c>
      <c r="E270" s="31">
        <v>29287</v>
      </c>
      <c r="F270" s="31">
        <v>31980</v>
      </c>
      <c r="G270" s="31">
        <v>2693</v>
      </c>
      <c r="H270" s="32">
        <v>8.4208880599999994E-2</v>
      </c>
      <c r="J270" s="51" t="s">
        <v>930</v>
      </c>
      <c r="K270" s="51" t="s">
        <v>863</v>
      </c>
      <c r="L270" s="51" t="s">
        <v>246</v>
      </c>
      <c r="M270" s="51">
        <v>42.71</v>
      </c>
      <c r="N270" s="51">
        <v>39.42</v>
      </c>
      <c r="O270" s="51">
        <v>3.29</v>
      </c>
      <c r="P270" s="51">
        <v>7.7031140248185401E-2</v>
      </c>
    </row>
    <row r="271" spans="1:16" x14ac:dyDescent="0.3">
      <c r="A271" s="30" t="s">
        <v>863</v>
      </c>
      <c r="B271" s="31" t="s">
        <v>303</v>
      </c>
      <c r="C271" s="31" t="s">
        <v>960</v>
      </c>
      <c r="D271" s="31" t="s">
        <v>961</v>
      </c>
      <c r="E271" s="31">
        <v>51228</v>
      </c>
      <c r="F271" s="31">
        <v>57760</v>
      </c>
      <c r="G271" s="31">
        <v>6532</v>
      </c>
      <c r="H271" s="32">
        <v>0.11308864270000001</v>
      </c>
      <c r="J271" s="51" t="s">
        <v>932</v>
      </c>
      <c r="K271" s="51" t="s">
        <v>863</v>
      </c>
      <c r="L271" s="51" t="s">
        <v>247</v>
      </c>
      <c r="M271" s="51">
        <v>69.19</v>
      </c>
      <c r="N271" s="51">
        <v>60.56</v>
      </c>
      <c r="O271" s="51">
        <v>8.6300000000000008</v>
      </c>
      <c r="P271" s="51">
        <v>0.12472900708194801</v>
      </c>
    </row>
    <row r="272" spans="1:16" x14ac:dyDescent="0.3">
      <c r="A272" s="30" t="s">
        <v>863</v>
      </c>
      <c r="B272" s="31" t="s">
        <v>304</v>
      </c>
      <c r="C272" s="31" t="s">
        <v>962</v>
      </c>
      <c r="D272" s="31" t="s">
        <v>963</v>
      </c>
      <c r="E272" s="31">
        <v>33209</v>
      </c>
      <c r="F272" s="31">
        <v>37760</v>
      </c>
      <c r="G272" s="31">
        <v>4551</v>
      </c>
      <c r="H272" s="32">
        <v>0.1205243644</v>
      </c>
      <c r="J272" s="51" t="s">
        <v>934</v>
      </c>
      <c r="K272" s="51" t="s">
        <v>863</v>
      </c>
      <c r="L272" s="51" t="s">
        <v>248</v>
      </c>
      <c r="M272" s="51">
        <v>49.82</v>
      </c>
      <c r="N272" s="51">
        <v>41.017000000000003</v>
      </c>
      <c r="O272" s="51">
        <v>8.8000000000000007</v>
      </c>
      <c r="P272" s="51">
        <v>0.176635889201124</v>
      </c>
    </row>
    <row r="273" spans="1:16" x14ac:dyDescent="0.3">
      <c r="A273" s="30" t="s">
        <v>863</v>
      </c>
      <c r="B273" s="31" t="s">
        <v>305</v>
      </c>
      <c r="C273" s="31" t="s">
        <v>964</v>
      </c>
      <c r="D273" s="31" t="s">
        <v>965</v>
      </c>
      <c r="E273" s="31">
        <v>55701</v>
      </c>
      <c r="F273" s="31">
        <v>60240</v>
      </c>
      <c r="G273" s="31">
        <v>4539</v>
      </c>
      <c r="H273" s="32">
        <v>7.5348605599999993E-2</v>
      </c>
      <c r="J273" s="51" t="s">
        <v>936</v>
      </c>
      <c r="K273" s="51" t="s">
        <v>863</v>
      </c>
      <c r="L273" s="51" t="s">
        <v>249</v>
      </c>
      <c r="M273" s="51">
        <v>50.45</v>
      </c>
      <c r="N273" s="51">
        <v>42.408999999999999</v>
      </c>
      <c r="O273" s="51">
        <v>8.0399999999999991</v>
      </c>
      <c r="P273" s="51">
        <v>0.15936570862239799</v>
      </c>
    </row>
    <row r="274" spans="1:16" x14ac:dyDescent="0.3">
      <c r="A274" s="30" t="s">
        <v>863</v>
      </c>
      <c r="B274" s="31" t="s">
        <v>306</v>
      </c>
      <c r="C274" s="31" t="s">
        <v>966</v>
      </c>
      <c r="D274" s="31" t="s">
        <v>967</v>
      </c>
      <c r="E274" s="31">
        <v>30247</v>
      </c>
      <c r="F274" s="31">
        <v>35420</v>
      </c>
      <c r="G274" s="31">
        <v>5173</v>
      </c>
      <c r="H274" s="32">
        <v>0.14604743079999999</v>
      </c>
      <c r="J274" s="51" t="s">
        <v>938</v>
      </c>
      <c r="K274" s="51" t="s">
        <v>863</v>
      </c>
      <c r="L274" s="51" t="s">
        <v>250</v>
      </c>
      <c r="M274" s="51">
        <v>62.25</v>
      </c>
      <c r="N274" s="51">
        <v>55.392000000000003</v>
      </c>
      <c r="O274" s="51">
        <v>6.86</v>
      </c>
      <c r="P274" s="51">
        <v>0.110200803212851</v>
      </c>
    </row>
    <row r="275" spans="1:16" x14ac:dyDescent="0.3">
      <c r="A275" s="30" t="s">
        <v>863</v>
      </c>
      <c r="B275" s="31" t="s">
        <v>307</v>
      </c>
      <c r="C275" s="31" t="s">
        <v>968</v>
      </c>
      <c r="D275" s="31" t="s">
        <v>969</v>
      </c>
      <c r="E275" s="31">
        <v>37803</v>
      </c>
      <c r="F275" s="31">
        <v>42150</v>
      </c>
      <c r="G275" s="31">
        <v>4347</v>
      </c>
      <c r="H275" s="32">
        <v>0.1031316726</v>
      </c>
      <c r="J275" s="51" t="s">
        <v>940</v>
      </c>
      <c r="K275" s="51" t="s">
        <v>863</v>
      </c>
      <c r="L275" s="51" t="s">
        <v>251</v>
      </c>
      <c r="M275" s="51">
        <v>66.91</v>
      </c>
      <c r="N275" s="51">
        <v>60.087000000000003</v>
      </c>
      <c r="O275" s="51">
        <v>6.82</v>
      </c>
      <c r="P275" s="51">
        <v>0.101927962935286</v>
      </c>
    </row>
    <row r="276" spans="1:16" x14ac:dyDescent="0.3">
      <c r="A276" s="30" t="s">
        <v>863</v>
      </c>
      <c r="B276" s="31" t="s">
        <v>308</v>
      </c>
      <c r="C276" s="31" t="s">
        <v>970</v>
      </c>
      <c r="D276" s="31" t="s">
        <v>971</v>
      </c>
      <c r="E276" s="31">
        <v>33737</v>
      </c>
      <c r="F276" s="31">
        <v>36050</v>
      </c>
      <c r="G276" s="31">
        <v>2313</v>
      </c>
      <c r="H276" s="32">
        <v>6.4160887700000002E-2</v>
      </c>
      <c r="J276" s="51" t="s">
        <v>942</v>
      </c>
      <c r="K276" s="51" t="s">
        <v>863</v>
      </c>
      <c r="L276" s="51" t="s">
        <v>252</v>
      </c>
      <c r="M276" s="51">
        <v>53.08</v>
      </c>
      <c r="N276" s="51">
        <v>48.084000000000003</v>
      </c>
      <c r="O276" s="51">
        <v>5</v>
      </c>
      <c r="P276" s="51">
        <v>9.4197437829691005E-2</v>
      </c>
    </row>
    <row r="277" spans="1:16" x14ac:dyDescent="0.3">
      <c r="A277" s="30" t="s">
        <v>863</v>
      </c>
      <c r="B277" s="31" t="s">
        <v>309</v>
      </c>
      <c r="C277" s="31" t="s">
        <v>972</v>
      </c>
      <c r="D277" s="31" t="s">
        <v>973</v>
      </c>
      <c r="E277" s="31">
        <v>31879</v>
      </c>
      <c r="F277" s="31">
        <v>36410</v>
      </c>
      <c r="G277" s="31">
        <v>4531</v>
      </c>
      <c r="H277" s="32">
        <v>0.1244438341</v>
      </c>
      <c r="J277" s="51" t="s">
        <v>944</v>
      </c>
      <c r="K277" s="51" t="s">
        <v>863</v>
      </c>
      <c r="L277" s="51" t="s">
        <v>253</v>
      </c>
      <c r="M277" s="51">
        <v>48.73</v>
      </c>
      <c r="N277" s="51">
        <v>38.058999999999997</v>
      </c>
      <c r="O277" s="51">
        <v>10.67</v>
      </c>
      <c r="P277" s="51">
        <v>0.21896162528216701</v>
      </c>
    </row>
    <row r="278" spans="1:16" x14ac:dyDescent="0.3">
      <c r="A278" s="30" t="s">
        <v>863</v>
      </c>
      <c r="B278" s="31" t="s">
        <v>310</v>
      </c>
      <c r="C278" s="31" t="s">
        <v>974</v>
      </c>
      <c r="D278" s="31" t="s">
        <v>975</v>
      </c>
      <c r="E278" s="31">
        <v>46356</v>
      </c>
      <c r="F278" s="31">
        <v>52740</v>
      </c>
      <c r="G278" s="31">
        <v>6384</v>
      </c>
      <c r="H278" s="32">
        <v>0.1210466439</v>
      </c>
      <c r="J278" s="51" t="s">
        <v>946</v>
      </c>
      <c r="K278" s="51" t="s">
        <v>863</v>
      </c>
      <c r="L278" s="51" t="s">
        <v>286</v>
      </c>
      <c r="M278" s="51">
        <v>63</v>
      </c>
      <c r="N278" s="51">
        <v>48.837000000000003</v>
      </c>
      <c r="O278" s="51">
        <v>14.16</v>
      </c>
      <c r="P278" s="51">
        <v>0.224761904761905</v>
      </c>
    </row>
    <row r="279" spans="1:16" x14ac:dyDescent="0.3">
      <c r="A279" s="30" t="s">
        <v>863</v>
      </c>
      <c r="B279" s="31" t="s">
        <v>311</v>
      </c>
      <c r="C279" s="31" t="s">
        <v>976</v>
      </c>
      <c r="D279" s="31" t="s">
        <v>977</v>
      </c>
      <c r="E279" s="31">
        <v>35951</v>
      </c>
      <c r="F279" s="31">
        <v>42450</v>
      </c>
      <c r="G279" s="31">
        <v>6499</v>
      </c>
      <c r="H279" s="32">
        <v>0.15309776210000001</v>
      </c>
      <c r="J279" s="51" t="s">
        <v>948</v>
      </c>
      <c r="K279" s="51" t="s">
        <v>863</v>
      </c>
      <c r="L279" s="51" t="s">
        <v>287</v>
      </c>
      <c r="M279" s="51">
        <v>60.51</v>
      </c>
      <c r="N279" s="51">
        <v>50.451999999999998</v>
      </c>
      <c r="O279" s="51">
        <v>10.06</v>
      </c>
      <c r="P279" s="51">
        <v>0.16625351181622899</v>
      </c>
    </row>
    <row r="280" spans="1:16" x14ac:dyDescent="0.3">
      <c r="A280" s="30" t="s">
        <v>863</v>
      </c>
      <c r="B280" s="31" t="s">
        <v>315</v>
      </c>
      <c r="C280" s="31" t="s">
        <v>978</v>
      </c>
      <c r="D280" s="31" t="s">
        <v>979</v>
      </c>
      <c r="E280" s="31">
        <v>25821</v>
      </c>
      <c r="F280" s="31">
        <v>28190</v>
      </c>
      <c r="G280" s="31">
        <v>2369</v>
      </c>
      <c r="H280" s="32">
        <v>8.4036892500000002E-2</v>
      </c>
      <c r="J280" s="51" t="s">
        <v>950</v>
      </c>
      <c r="K280" s="51" t="s">
        <v>863</v>
      </c>
      <c r="L280" s="51" t="s">
        <v>94</v>
      </c>
      <c r="M280" s="51">
        <v>59.69</v>
      </c>
      <c r="N280" s="51">
        <v>48.298000000000002</v>
      </c>
      <c r="O280" s="51">
        <v>11.39</v>
      </c>
      <c r="P280" s="51">
        <v>0.19081923270229501</v>
      </c>
    </row>
    <row r="281" spans="1:16" x14ac:dyDescent="0.3">
      <c r="A281" s="30" t="s">
        <v>863</v>
      </c>
      <c r="B281" s="31" t="s">
        <v>316</v>
      </c>
      <c r="C281" s="31" t="s">
        <v>980</v>
      </c>
      <c r="D281" s="31" t="s">
        <v>981</v>
      </c>
      <c r="E281" s="31">
        <v>65170</v>
      </c>
      <c r="F281" s="31">
        <v>73950</v>
      </c>
      <c r="G281" s="31">
        <v>8780</v>
      </c>
      <c r="H281" s="32">
        <v>0.11872887090000001</v>
      </c>
      <c r="J281" s="51" t="s">
        <v>952</v>
      </c>
      <c r="K281" s="51" t="s">
        <v>863</v>
      </c>
      <c r="L281" s="51" t="s">
        <v>105</v>
      </c>
      <c r="M281" s="51">
        <v>54.93</v>
      </c>
      <c r="N281" s="51">
        <v>46.686999999999998</v>
      </c>
      <c r="O281" s="51">
        <v>8.24</v>
      </c>
      <c r="P281" s="51">
        <v>0.150009102494083</v>
      </c>
    </row>
    <row r="282" spans="1:16" x14ac:dyDescent="0.3">
      <c r="A282" s="30" t="s">
        <v>863</v>
      </c>
      <c r="B282" s="31" t="s">
        <v>30</v>
      </c>
      <c r="C282" s="31" t="s">
        <v>982</v>
      </c>
      <c r="D282" s="31" t="s">
        <v>983</v>
      </c>
      <c r="E282" s="31">
        <v>39427</v>
      </c>
      <c r="F282" s="31">
        <v>56680</v>
      </c>
      <c r="G282" s="31">
        <v>17253</v>
      </c>
      <c r="H282" s="32">
        <v>0.30439308399999998</v>
      </c>
      <c r="J282" s="51" t="s">
        <v>954</v>
      </c>
      <c r="K282" s="51" t="s">
        <v>863</v>
      </c>
      <c r="L282" s="51" t="s">
        <v>110</v>
      </c>
      <c r="M282" s="51">
        <v>47.48</v>
      </c>
      <c r="N282" s="51">
        <v>35.185000000000002</v>
      </c>
      <c r="O282" s="51">
        <v>12.3</v>
      </c>
      <c r="P282" s="51">
        <v>0.25905644481887102</v>
      </c>
    </row>
    <row r="283" spans="1:16" x14ac:dyDescent="0.3">
      <c r="A283" s="30" t="s">
        <v>863</v>
      </c>
      <c r="B283" s="31" t="s">
        <v>317</v>
      </c>
      <c r="C283" s="31" t="s">
        <v>984</v>
      </c>
      <c r="D283" s="31" t="s">
        <v>985</v>
      </c>
      <c r="E283" s="31">
        <v>41991</v>
      </c>
      <c r="F283" s="31">
        <v>44500</v>
      </c>
      <c r="G283" s="31">
        <v>2509</v>
      </c>
      <c r="H283" s="32">
        <v>5.6382022499999997E-2</v>
      </c>
      <c r="J283" s="51" t="s">
        <v>956</v>
      </c>
      <c r="K283" s="51" t="s">
        <v>863</v>
      </c>
      <c r="L283" s="51" t="s">
        <v>301</v>
      </c>
      <c r="M283" s="51">
        <v>57.15</v>
      </c>
      <c r="N283" s="51">
        <v>52.042000000000002</v>
      </c>
      <c r="O283" s="51">
        <v>5.1100000000000003</v>
      </c>
      <c r="P283" s="51">
        <v>8.9413823272091006E-2</v>
      </c>
    </row>
    <row r="284" spans="1:16" x14ac:dyDescent="0.3">
      <c r="A284" s="30" t="s">
        <v>863</v>
      </c>
      <c r="B284" s="31" t="s">
        <v>318</v>
      </c>
      <c r="C284" s="31" t="s">
        <v>986</v>
      </c>
      <c r="D284" s="31" t="s">
        <v>987</v>
      </c>
      <c r="E284" s="31">
        <v>47709</v>
      </c>
      <c r="F284" s="31">
        <v>60710</v>
      </c>
      <c r="G284" s="31">
        <v>13001</v>
      </c>
      <c r="H284" s="32">
        <v>0.2141492341</v>
      </c>
      <c r="J284" s="51" t="s">
        <v>958</v>
      </c>
      <c r="K284" s="51" t="s">
        <v>863</v>
      </c>
      <c r="L284" s="51" t="s">
        <v>302</v>
      </c>
      <c r="M284" s="51">
        <v>31.98</v>
      </c>
      <c r="N284" s="51">
        <v>29.231000000000002</v>
      </c>
      <c r="O284" s="51">
        <v>2.75</v>
      </c>
      <c r="P284" s="51">
        <v>8.5991244527829899E-2</v>
      </c>
    </row>
    <row r="285" spans="1:16" x14ac:dyDescent="0.3">
      <c r="A285" s="30" t="s">
        <v>863</v>
      </c>
      <c r="B285" s="31" t="s">
        <v>64</v>
      </c>
      <c r="C285" s="31" t="s">
        <v>988</v>
      </c>
      <c r="D285" s="31" t="s">
        <v>989</v>
      </c>
      <c r="E285" s="31">
        <v>53713</v>
      </c>
      <c r="F285" s="31">
        <v>62660</v>
      </c>
      <c r="G285" s="31">
        <v>8947</v>
      </c>
      <c r="H285" s="32">
        <v>0.14278646659999999</v>
      </c>
      <c r="J285" s="51" t="s">
        <v>960</v>
      </c>
      <c r="K285" s="51" t="s">
        <v>863</v>
      </c>
      <c r="L285" s="51" t="s">
        <v>303</v>
      </c>
      <c r="M285" s="51">
        <v>57.76</v>
      </c>
      <c r="N285" s="51">
        <v>51.124000000000002</v>
      </c>
      <c r="O285" s="51">
        <v>6.64</v>
      </c>
      <c r="P285" s="51">
        <v>0.11495844875346301</v>
      </c>
    </row>
    <row r="286" spans="1:16" x14ac:dyDescent="0.3">
      <c r="A286" s="30" t="s">
        <v>863</v>
      </c>
      <c r="B286" s="31" t="s">
        <v>319</v>
      </c>
      <c r="C286" s="31" t="s">
        <v>990</v>
      </c>
      <c r="D286" s="31" t="s">
        <v>991</v>
      </c>
      <c r="E286" s="31">
        <v>43444</v>
      </c>
      <c r="F286" s="31">
        <v>49670</v>
      </c>
      <c r="G286" s="31">
        <v>6226</v>
      </c>
      <c r="H286" s="32">
        <v>0.12534729210000001</v>
      </c>
      <c r="J286" s="51" t="s">
        <v>962</v>
      </c>
      <c r="K286" s="51" t="s">
        <v>863</v>
      </c>
      <c r="L286" s="51" t="s">
        <v>304</v>
      </c>
      <c r="M286" s="51">
        <v>37.76</v>
      </c>
      <c r="N286" s="51">
        <v>33.14</v>
      </c>
      <c r="O286" s="51">
        <v>4.62</v>
      </c>
      <c r="P286" s="51">
        <v>0.12235169491525399</v>
      </c>
    </row>
    <row r="287" spans="1:16" x14ac:dyDescent="0.3">
      <c r="A287" s="30" t="s">
        <v>992</v>
      </c>
      <c r="B287" s="31" t="s">
        <v>154</v>
      </c>
      <c r="C287" s="31" t="s">
        <v>993</v>
      </c>
      <c r="D287" s="31" t="s">
        <v>994</v>
      </c>
      <c r="E287" s="31">
        <v>68764</v>
      </c>
      <c r="F287" s="31">
        <v>80640</v>
      </c>
      <c r="G287" s="31">
        <v>11876</v>
      </c>
      <c r="H287" s="32">
        <v>0.1472718254</v>
      </c>
      <c r="J287" s="51" t="s">
        <v>964</v>
      </c>
      <c r="K287" s="51" t="s">
        <v>863</v>
      </c>
      <c r="L287" s="51" t="s">
        <v>305</v>
      </c>
      <c r="M287" s="51">
        <v>60.23</v>
      </c>
      <c r="N287" s="51">
        <v>55.594999999999999</v>
      </c>
      <c r="O287" s="51">
        <v>4.6399999999999997</v>
      </c>
      <c r="P287" s="51">
        <v>7.7038020919807396E-2</v>
      </c>
    </row>
    <row r="288" spans="1:16" x14ac:dyDescent="0.3">
      <c r="A288" s="30" t="s">
        <v>992</v>
      </c>
      <c r="B288" s="31" t="s">
        <v>155</v>
      </c>
      <c r="C288" s="31" t="s">
        <v>995</v>
      </c>
      <c r="D288" s="31" t="s">
        <v>996</v>
      </c>
      <c r="E288" s="31">
        <v>172022</v>
      </c>
      <c r="F288" s="31">
        <v>198380</v>
      </c>
      <c r="G288" s="31">
        <v>26358</v>
      </c>
      <c r="H288" s="32">
        <v>0.13286621639999999</v>
      </c>
      <c r="J288" s="51" t="s">
        <v>966</v>
      </c>
      <c r="K288" s="51" t="s">
        <v>863</v>
      </c>
      <c r="L288" s="51" t="s">
        <v>306</v>
      </c>
      <c r="M288" s="51">
        <v>35.42</v>
      </c>
      <c r="N288" s="51">
        <v>30.16</v>
      </c>
      <c r="O288" s="51">
        <v>5.26</v>
      </c>
      <c r="P288" s="51">
        <v>0.14850367024280101</v>
      </c>
    </row>
    <row r="289" spans="1:16" x14ac:dyDescent="0.3">
      <c r="A289" s="30" t="s">
        <v>992</v>
      </c>
      <c r="B289" s="31" t="s">
        <v>72</v>
      </c>
      <c r="C289" s="31" t="s">
        <v>997</v>
      </c>
      <c r="D289" s="31" t="s">
        <v>998</v>
      </c>
      <c r="E289" s="31">
        <v>83125</v>
      </c>
      <c r="F289" s="31">
        <v>95400</v>
      </c>
      <c r="G289" s="31">
        <v>12275</v>
      </c>
      <c r="H289" s="32">
        <v>0.1286687631</v>
      </c>
      <c r="J289" s="51" t="s">
        <v>968</v>
      </c>
      <c r="K289" s="51" t="s">
        <v>863</v>
      </c>
      <c r="L289" s="51" t="s">
        <v>307</v>
      </c>
      <c r="M289" s="51">
        <v>42.14</v>
      </c>
      <c r="N289" s="51">
        <v>37.713000000000001</v>
      </c>
      <c r="O289" s="51">
        <v>4.43</v>
      </c>
      <c r="P289" s="51">
        <v>0.105125771238728</v>
      </c>
    </row>
    <row r="290" spans="1:16" x14ac:dyDescent="0.3">
      <c r="A290" s="30" t="s">
        <v>992</v>
      </c>
      <c r="B290" s="31" t="s">
        <v>159</v>
      </c>
      <c r="C290" s="31" t="s">
        <v>999</v>
      </c>
      <c r="D290" s="31" t="s">
        <v>1000</v>
      </c>
      <c r="E290" s="31">
        <v>101348</v>
      </c>
      <c r="F290" s="31">
        <v>115820</v>
      </c>
      <c r="G290" s="31">
        <v>14472</v>
      </c>
      <c r="H290" s="32">
        <v>0.1249525125</v>
      </c>
      <c r="J290" s="51" t="s">
        <v>970</v>
      </c>
      <c r="K290" s="51" t="s">
        <v>863</v>
      </c>
      <c r="L290" s="51" t="s">
        <v>308</v>
      </c>
      <c r="M290" s="51">
        <v>36.049999999999997</v>
      </c>
      <c r="N290" s="51">
        <v>33.662999999999997</v>
      </c>
      <c r="O290" s="51">
        <v>2.39</v>
      </c>
      <c r="P290" s="51">
        <v>6.6296809986130398E-2</v>
      </c>
    </row>
    <row r="291" spans="1:16" x14ac:dyDescent="0.3">
      <c r="A291" s="30" t="s">
        <v>992</v>
      </c>
      <c r="B291" s="31" t="s">
        <v>161</v>
      </c>
      <c r="C291" s="31" t="s">
        <v>1001</v>
      </c>
      <c r="D291" s="31" t="s">
        <v>1002</v>
      </c>
      <c r="E291" s="31">
        <v>110155</v>
      </c>
      <c r="F291" s="31">
        <v>118900</v>
      </c>
      <c r="G291" s="31">
        <v>8745</v>
      </c>
      <c r="H291" s="32">
        <v>7.3549200999999995E-2</v>
      </c>
      <c r="J291" s="51" t="s">
        <v>972</v>
      </c>
      <c r="K291" s="51" t="s">
        <v>863</v>
      </c>
      <c r="L291" s="51" t="s">
        <v>309</v>
      </c>
      <c r="M291" s="51">
        <v>36.409999999999997</v>
      </c>
      <c r="N291" s="51">
        <v>31.968</v>
      </c>
      <c r="O291" s="51">
        <v>4.4400000000000004</v>
      </c>
      <c r="P291" s="51">
        <v>0.121944520736062</v>
      </c>
    </row>
    <row r="292" spans="1:16" x14ac:dyDescent="0.3">
      <c r="A292" s="30" t="s">
        <v>992</v>
      </c>
      <c r="B292" s="31" t="s">
        <v>163</v>
      </c>
      <c r="C292" s="31" t="s">
        <v>1003</v>
      </c>
      <c r="D292" s="31" t="s">
        <v>1004</v>
      </c>
      <c r="E292" s="31">
        <v>56564</v>
      </c>
      <c r="F292" s="31">
        <v>66810</v>
      </c>
      <c r="G292" s="31">
        <v>10246</v>
      </c>
      <c r="H292" s="32">
        <v>0.1533602754</v>
      </c>
      <c r="J292" s="51" t="s">
        <v>974</v>
      </c>
      <c r="K292" s="51" t="s">
        <v>863</v>
      </c>
      <c r="L292" s="51" t="s">
        <v>310</v>
      </c>
      <c r="M292" s="51">
        <v>52.74</v>
      </c>
      <c r="N292" s="51">
        <v>46.237000000000002</v>
      </c>
      <c r="O292" s="51">
        <v>6.5</v>
      </c>
      <c r="P292" s="51">
        <v>0.123246113007205</v>
      </c>
    </row>
    <row r="293" spans="1:16" x14ac:dyDescent="0.3">
      <c r="A293" s="30" t="s">
        <v>992</v>
      </c>
      <c r="B293" s="31" t="s">
        <v>166</v>
      </c>
      <c r="C293" s="31" t="s">
        <v>1005</v>
      </c>
      <c r="D293" s="31" t="s">
        <v>1006</v>
      </c>
      <c r="E293" s="31">
        <v>87182</v>
      </c>
      <c r="F293" s="31">
        <v>95000</v>
      </c>
      <c r="G293" s="31">
        <v>7818</v>
      </c>
      <c r="H293" s="32">
        <v>8.2294736800000004E-2</v>
      </c>
      <c r="J293" s="51" t="s">
        <v>976</v>
      </c>
      <c r="K293" s="51" t="s">
        <v>863</v>
      </c>
      <c r="L293" s="51" t="s">
        <v>311</v>
      </c>
      <c r="M293" s="51">
        <v>42.44</v>
      </c>
      <c r="N293" s="51">
        <v>35.854999999999997</v>
      </c>
      <c r="O293" s="51">
        <v>6.59</v>
      </c>
      <c r="P293" s="51">
        <v>0.15527803958529701</v>
      </c>
    </row>
    <row r="294" spans="1:16" x14ac:dyDescent="0.3">
      <c r="A294" s="30" t="s">
        <v>992</v>
      </c>
      <c r="B294" s="31" t="s">
        <v>32</v>
      </c>
      <c r="C294" s="31" t="s">
        <v>1007</v>
      </c>
      <c r="D294" s="31" t="s">
        <v>1008</v>
      </c>
      <c r="E294" s="31">
        <v>140075</v>
      </c>
      <c r="F294" s="31">
        <v>267750</v>
      </c>
      <c r="G294" s="31">
        <v>127675</v>
      </c>
      <c r="H294" s="32">
        <v>0.47684407099999998</v>
      </c>
      <c r="J294" s="51" t="s">
        <v>978</v>
      </c>
      <c r="K294" s="51" t="s">
        <v>863</v>
      </c>
      <c r="L294" s="51" t="s">
        <v>315</v>
      </c>
      <c r="M294" s="51">
        <v>28.19</v>
      </c>
      <c r="N294" s="51">
        <v>25.774999999999999</v>
      </c>
      <c r="O294" s="51">
        <v>2.42</v>
      </c>
      <c r="P294" s="51">
        <v>8.5846044696700999E-2</v>
      </c>
    </row>
    <row r="295" spans="1:16" x14ac:dyDescent="0.3">
      <c r="A295" s="30" t="s">
        <v>992</v>
      </c>
      <c r="B295" s="31" t="s">
        <v>184</v>
      </c>
      <c r="C295" s="31" t="s">
        <v>1009</v>
      </c>
      <c r="D295" s="31" t="s">
        <v>1010</v>
      </c>
      <c r="E295" s="31">
        <v>148698</v>
      </c>
      <c r="F295" s="31">
        <v>214900</v>
      </c>
      <c r="G295" s="31">
        <v>66202</v>
      </c>
      <c r="H295" s="32">
        <v>0.3080595626</v>
      </c>
      <c r="J295" s="51" t="s">
        <v>980</v>
      </c>
      <c r="K295" s="51" t="s">
        <v>863</v>
      </c>
      <c r="L295" s="51" t="s">
        <v>316</v>
      </c>
      <c r="M295" s="51">
        <v>73.94</v>
      </c>
      <c r="N295" s="51">
        <v>65.057000000000002</v>
      </c>
      <c r="O295" s="51">
        <v>8.8800000000000008</v>
      </c>
      <c r="P295" s="51">
        <v>0.12009737625101401</v>
      </c>
    </row>
    <row r="296" spans="1:16" x14ac:dyDescent="0.3">
      <c r="A296" s="30" t="s">
        <v>992</v>
      </c>
      <c r="B296" s="31" t="s">
        <v>394</v>
      </c>
      <c r="C296" s="31" t="s">
        <v>1011</v>
      </c>
      <c r="D296" s="31" t="s">
        <v>1012</v>
      </c>
      <c r="E296" s="31">
        <v>159553</v>
      </c>
      <c r="F296" s="31">
        <v>182040</v>
      </c>
      <c r="G296" s="31">
        <v>22487</v>
      </c>
      <c r="H296" s="32">
        <v>0.1235277961</v>
      </c>
      <c r="J296" s="51" t="s">
        <v>982</v>
      </c>
      <c r="K296" s="51" t="s">
        <v>863</v>
      </c>
      <c r="L296" s="51" t="s">
        <v>30</v>
      </c>
      <c r="M296" s="51">
        <v>56.67</v>
      </c>
      <c r="N296" s="51">
        <v>39.341000000000001</v>
      </c>
      <c r="O296" s="51">
        <v>17.329999999999998</v>
      </c>
      <c r="P296" s="51">
        <v>0.30580554085053802</v>
      </c>
    </row>
    <row r="297" spans="1:16" x14ac:dyDescent="0.3">
      <c r="A297" s="30" t="s">
        <v>992</v>
      </c>
      <c r="B297" s="31" t="s">
        <v>393</v>
      </c>
      <c r="C297" s="31" t="s">
        <v>1013</v>
      </c>
      <c r="D297" s="31" t="s">
        <v>1014</v>
      </c>
      <c r="E297" s="31">
        <v>134816</v>
      </c>
      <c r="F297" s="31">
        <v>176490</v>
      </c>
      <c r="G297" s="31">
        <v>41674</v>
      </c>
      <c r="H297" s="32">
        <v>0.2361266927</v>
      </c>
      <c r="J297" s="51" t="s">
        <v>984</v>
      </c>
      <c r="K297" s="51" t="s">
        <v>863</v>
      </c>
      <c r="L297" s="51" t="s">
        <v>317</v>
      </c>
      <c r="M297" s="51">
        <v>44.45</v>
      </c>
      <c r="N297" s="51">
        <v>41.895000000000003</v>
      </c>
      <c r="O297" s="51">
        <v>2.56</v>
      </c>
      <c r="P297" s="51">
        <v>5.7592800899887497E-2</v>
      </c>
    </row>
    <row r="298" spans="1:16" x14ac:dyDescent="0.3">
      <c r="A298" s="30" t="s">
        <v>992</v>
      </c>
      <c r="B298" s="31" t="s">
        <v>40</v>
      </c>
      <c r="C298" s="31" t="s">
        <v>1015</v>
      </c>
      <c r="D298" s="31" t="s">
        <v>1016</v>
      </c>
      <c r="E298" s="31">
        <v>49085</v>
      </c>
      <c r="F298" s="31">
        <v>68070</v>
      </c>
      <c r="G298" s="31">
        <v>18985</v>
      </c>
      <c r="H298" s="32">
        <v>0.2789040693</v>
      </c>
      <c r="J298" s="51" t="s">
        <v>986</v>
      </c>
      <c r="K298" s="51" t="s">
        <v>863</v>
      </c>
      <c r="L298" s="51" t="s">
        <v>318</v>
      </c>
      <c r="M298" s="51">
        <v>60.69</v>
      </c>
      <c r="N298" s="51">
        <v>47.621000000000002</v>
      </c>
      <c r="O298" s="51">
        <v>13.07</v>
      </c>
      <c r="P298" s="51">
        <v>0.215356730927665</v>
      </c>
    </row>
    <row r="299" spans="1:16" x14ac:dyDescent="0.3">
      <c r="A299" s="30" t="s">
        <v>992</v>
      </c>
      <c r="B299" s="31" t="s">
        <v>203</v>
      </c>
      <c r="C299" s="31" t="s">
        <v>1017</v>
      </c>
      <c r="D299" s="31" t="s">
        <v>1018</v>
      </c>
      <c r="E299" s="31">
        <v>47764</v>
      </c>
      <c r="F299" s="31">
        <v>55930</v>
      </c>
      <c r="G299" s="31">
        <v>8166</v>
      </c>
      <c r="H299" s="32">
        <v>0.14600393349999999</v>
      </c>
      <c r="J299" s="51" t="s">
        <v>988</v>
      </c>
      <c r="K299" s="51" t="s">
        <v>863</v>
      </c>
      <c r="L299" s="51" t="s">
        <v>64</v>
      </c>
      <c r="M299" s="51">
        <v>62.63</v>
      </c>
      <c r="N299" s="51">
        <v>53.639000000000003</v>
      </c>
      <c r="O299" s="51">
        <v>8.99</v>
      </c>
      <c r="P299" s="51">
        <v>0.14354143381765899</v>
      </c>
    </row>
    <row r="300" spans="1:16" x14ac:dyDescent="0.3">
      <c r="A300" s="30" t="s">
        <v>992</v>
      </c>
      <c r="B300" s="31" t="s">
        <v>62</v>
      </c>
      <c r="C300" s="31" t="s">
        <v>1019</v>
      </c>
      <c r="D300" s="31" t="s">
        <v>1020</v>
      </c>
      <c r="E300" s="31">
        <v>20902</v>
      </c>
      <c r="F300" s="31">
        <v>35570</v>
      </c>
      <c r="G300" s="31">
        <v>14668</v>
      </c>
      <c r="H300" s="32">
        <v>0.41236997469999997</v>
      </c>
      <c r="J300" s="51" t="s">
        <v>990</v>
      </c>
      <c r="K300" s="51" t="s">
        <v>863</v>
      </c>
      <c r="L300" s="51" t="s">
        <v>319</v>
      </c>
      <c r="M300" s="51">
        <v>49.66</v>
      </c>
      <c r="N300" s="51">
        <v>43.357999999999997</v>
      </c>
      <c r="O300" s="51">
        <v>6.3</v>
      </c>
      <c r="P300" s="51">
        <v>0.126862666129682</v>
      </c>
    </row>
    <row r="301" spans="1:16" x14ac:dyDescent="0.3">
      <c r="A301" s="30" t="s">
        <v>992</v>
      </c>
      <c r="B301" s="31" t="s">
        <v>68</v>
      </c>
      <c r="C301" s="31" t="s">
        <v>1021</v>
      </c>
      <c r="D301" s="31" t="s">
        <v>1022</v>
      </c>
      <c r="E301" s="31">
        <v>31776</v>
      </c>
      <c r="F301" s="31">
        <v>45070</v>
      </c>
      <c r="G301" s="31">
        <v>13294</v>
      </c>
      <c r="H301" s="32">
        <v>0.29496339030000002</v>
      </c>
      <c r="J301" s="51" t="s">
        <v>993</v>
      </c>
      <c r="K301" s="51" t="s">
        <v>992</v>
      </c>
      <c r="L301" s="51" t="s">
        <v>154</v>
      </c>
      <c r="M301" s="51">
        <v>80.63</v>
      </c>
      <c r="N301" s="51">
        <v>68.617999999999995</v>
      </c>
      <c r="O301" s="51">
        <v>12.01</v>
      </c>
      <c r="P301" s="51">
        <v>0.14895200297656</v>
      </c>
    </row>
    <row r="302" spans="1:16" x14ac:dyDescent="0.3">
      <c r="A302" s="30" t="s">
        <v>992</v>
      </c>
      <c r="B302" s="31" t="s">
        <v>89</v>
      </c>
      <c r="C302" s="31" t="s">
        <v>1023</v>
      </c>
      <c r="D302" s="31" t="s">
        <v>1024</v>
      </c>
      <c r="E302" s="31">
        <v>25929</v>
      </c>
      <c r="F302" s="31">
        <v>43770</v>
      </c>
      <c r="G302" s="31">
        <v>17841</v>
      </c>
      <c r="H302" s="32">
        <v>0.4076079507</v>
      </c>
      <c r="J302" s="51" t="s">
        <v>995</v>
      </c>
      <c r="K302" s="51" t="s">
        <v>992</v>
      </c>
      <c r="L302" s="51" t="s">
        <v>155</v>
      </c>
      <c r="M302" s="51">
        <v>198.35</v>
      </c>
      <c r="N302" s="51">
        <v>171.58099999999999</v>
      </c>
      <c r="O302" s="51">
        <v>26.77</v>
      </c>
      <c r="P302" s="51">
        <v>0.13496344844971001</v>
      </c>
    </row>
    <row r="303" spans="1:16" x14ac:dyDescent="0.3">
      <c r="A303" s="30" t="s">
        <v>992</v>
      </c>
      <c r="B303" s="31" t="s">
        <v>101</v>
      </c>
      <c r="C303" s="31" t="s">
        <v>1025</v>
      </c>
      <c r="D303" s="31" t="s">
        <v>1026</v>
      </c>
      <c r="E303" s="31">
        <v>47142</v>
      </c>
      <c r="F303" s="31">
        <v>61330</v>
      </c>
      <c r="G303" s="31">
        <v>14188</v>
      </c>
      <c r="H303" s="32">
        <v>0.2313386597</v>
      </c>
      <c r="J303" s="51" t="s">
        <v>997</v>
      </c>
      <c r="K303" s="51" t="s">
        <v>992</v>
      </c>
      <c r="L303" s="51" t="s">
        <v>72</v>
      </c>
      <c r="M303" s="51">
        <v>95.4</v>
      </c>
      <c r="N303" s="51">
        <v>82.986000000000004</v>
      </c>
      <c r="O303" s="51">
        <v>12.41</v>
      </c>
      <c r="P303" s="51">
        <v>0.13008385744234799</v>
      </c>
    </row>
    <row r="304" spans="1:16" x14ac:dyDescent="0.3">
      <c r="A304" s="30" t="s">
        <v>992</v>
      </c>
      <c r="B304" s="31" t="s">
        <v>103</v>
      </c>
      <c r="C304" s="31" t="s">
        <v>1027</v>
      </c>
      <c r="D304" s="31" t="s">
        <v>1028</v>
      </c>
      <c r="E304" s="31">
        <v>16474</v>
      </c>
      <c r="F304" s="31">
        <v>32210</v>
      </c>
      <c r="G304" s="31">
        <v>15736</v>
      </c>
      <c r="H304" s="32">
        <v>0.4885439305</v>
      </c>
      <c r="J304" s="51" t="s">
        <v>999</v>
      </c>
      <c r="K304" s="51" t="s">
        <v>992</v>
      </c>
      <c r="L304" s="51" t="s">
        <v>159</v>
      </c>
      <c r="M304" s="51">
        <v>115.8</v>
      </c>
      <c r="N304" s="51">
        <v>101.175</v>
      </c>
      <c r="O304" s="51">
        <v>14.63</v>
      </c>
      <c r="P304" s="51">
        <v>0.12633851468048399</v>
      </c>
    </row>
    <row r="305" spans="1:16" x14ac:dyDescent="0.3">
      <c r="A305" s="30" t="s">
        <v>992</v>
      </c>
      <c r="B305" s="31" t="s">
        <v>107</v>
      </c>
      <c r="C305" s="31" t="s">
        <v>1029</v>
      </c>
      <c r="D305" s="31" t="s">
        <v>1030</v>
      </c>
      <c r="E305" s="31">
        <v>13784</v>
      </c>
      <c r="F305" s="31">
        <v>25480</v>
      </c>
      <c r="G305" s="31">
        <v>11696</v>
      </c>
      <c r="H305" s="32">
        <v>0.45902668759999998</v>
      </c>
      <c r="J305" s="51" t="s">
        <v>1001</v>
      </c>
      <c r="K305" s="51" t="s">
        <v>992</v>
      </c>
      <c r="L305" s="51" t="s">
        <v>161</v>
      </c>
      <c r="M305" s="51">
        <v>118.9</v>
      </c>
      <c r="N305" s="51">
        <v>109.908</v>
      </c>
      <c r="O305" s="51">
        <v>8.99</v>
      </c>
      <c r="P305" s="51">
        <v>7.5609756097561001E-2</v>
      </c>
    </row>
    <row r="306" spans="1:16" x14ac:dyDescent="0.3">
      <c r="A306" s="30" t="s">
        <v>992</v>
      </c>
      <c r="B306" s="31" t="s">
        <v>222</v>
      </c>
      <c r="C306" s="31" t="s">
        <v>1031</v>
      </c>
      <c r="D306" s="31" t="s">
        <v>1032</v>
      </c>
      <c r="E306" s="31">
        <v>50121</v>
      </c>
      <c r="F306" s="31">
        <v>55150</v>
      </c>
      <c r="G306" s="31">
        <v>5029</v>
      </c>
      <c r="H306" s="32">
        <v>9.1187669999999998E-2</v>
      </c>
      <c r="J306" s="51" t="s">
        <v>1003</v>
      </c>
      <c r="K306" s="51" t="s">
        <v>992</v>
      </c>
      <c r="L306" s="51" t="s">
        <v>163</v>
      </c>
      <c r="M306" s="51">
        <v>66.81</v>
      </c>
      <c r="N306" s="51">
        <v>56.4</v>
      </c>
      <c r="O306" s="51">
        <v>10.41</v>
      </c>
      <c r="P306" s="51">
        <v>0.15581499775482699</v>
      </c>
    </row>
    <row r="307" spans="1:16" x14ac:dyDescent="0.3">
      <c r="A307" s="30" t="s">
        <v>992</v>
      </c>
      <c r="B307" s="31" t="s">
        <v>33</v>
      </c>
      <c r="C307" s="31" t="s">
        <v>1033</v>
      </c>
      <c r="D307" s="31" t="s">
        <v>1034</v>
      </c>
      <c r="E307" s="31">
        <v>26970</v>
      </c>
      <c r="F307" s="31">
        <v>42500</v>
      </c>
      <c r="G307" s="31">
        <v>15530</v>
      </c>
      <c r="H307" s="32">
        <v>0.36541176469999997</v>
      </c>
      <c r="J307" s="51" t="s">
        <v>1005</v>
      </c>
      <c r="K307" s="51" t="s">
        <v>992</v>
      </c>
      <c r="L307" s="51" t="s">
        <v>166</v>
      </c>
      <c r="M307" s="51">
        <v>94.99</v>
      </c>
      <c r="N307" s="51">
        <v>86.988</v>
      </c>
      <c r="O307" s="51">
        <v>8</v>
      </c>
      <c r="P307" s="51">
        <v>8.4219391514896297E-2</v>
      </c>
    </row>
    <row r="308" spans="1:16" x14ac:dyDescent="0.3">
      <c r="A308" s="30" t="s">
        <v>992</v>
      </c>
      <c r="B308" s="31" t="s">
        <v>47</v>
      </c>
      <c r="C308" s="31" t="s">
        <v>1035</v>
      </c>
      <c r="D308" s="31" t="s">
        <v>1036</v>
      </c>
      <c r="E308" s="31">
        <v>22187</v>
      </c>
      <c r="F308" s="31">
        <v>37980</v>
      </c>
      <c r="G308" s="31">
        <v>15793</v>
      </c>
      <c r="H308" s="32">
        <v>0.41582411800000002</v>
      </c>
      <c r="J308" s="51" t="s">
        <v>1007</v>
      </c>
      <c r="K308" s="51" t="s">
        <v>992</v>
      </c>
      <c r="L308" s="51" t="s">
        <v>32</v>
      </c>
      <c r="M308" s="51">
        <v>267.73</v>
      </c>
      <c r="N308" s="51">
        <v>139.774</v>
      </c>
      <c r="O308" s="51">
        <v>127.96</v>
      </c>
      <c r="P308" s="51">
        <v>0.47794419751241901</v>
      </c>
    </row>
    <row r="309" spans="1:16" x14ac:dyDescent="0.3">
      <c r="A309" s="30" t="s">
        <v>992</v>
      </c>
      <c r="B309" s="31" t="s">
        <v>223</v>
      </c>
      <c r="C309" s="31" t="s">
        <v>1037</v>
      </c>
      <c r="D309" s="31" t="s">
        <v>1038</v>
      </c>
      <c r="E309" s="31">
        <v>51669</v>
      </c>
      <c r="F309" s="31">
        <v>56590</v>
      </c>
      <c r="G309" s="31">
        <v>4921</v>
      </c>
      <c r="H309" s="32">
        <v>8.6958826599999997E-2</v>
      </c>
      <c r="J309" s="51" t="s">
        <v>1009</v>
      </c>
      <c r="K309" s="51" t="s">
        <v>992</v>
      </c>
      <c r="L309" s="51" t="s">
        <v>184</v>
      </c>
      <c r="M309" s="51">
        <v>214.85</v>
      </c>
      <c r="N309" s="51">
        <v>148.38200000000001</v>
      </c>
      <c r="O309" s="51">
        <v>66.47</v>
      </c>
      <c r="P309" s="51">
        <v>0.309378636257854</v>
      </c>
    </row>
    <row r="310" spans="1:16" x14ac:dyDescent="0.3">
      <c r="A310" s="30" t="s">
        <v>992</v>
      </c>
      <c r="B310" s="31" t="s">
        <v>99</v>
      </c>
      <c r="C310" s="31" t="s">
        <v>1039</v>
      </c>
      <c r="D310" s="31" t="s">
        <v>1040</v>
      </c>
      <c r="E310" s="31">
        <v>43276</v>
      </c>
      <c r="F310" s="31">
        <v>52480</v>
      </c>
      <c r="G310" s="31">
        <v>9204</v>
      </c>
      <c r="H310" s="32">
        <v>0.17538109760000001</v>
      </c>
      <c r="J310" s="51" t="s">
        <v>1011</v>
      </c>
      <c r="K310" s="51" t="s">
        <v>992</v>
      </c>
      <c r="L310" s="51" t="s">
        <v>394</v>
      </c>
      <c r="M310" s="51">
        <v>182.01</v>
      </c>
      <c r="N310" s="51">
        <v>159.12799999999999</v>
      </c>
      <c r="O310" s="51">
        <v>22.88</v>
      </c>
      <c r="P310" s="51">
        <v>0.12570737871545501</v>
      </c>
    </row>
    <row r="311" spans="1:16" x14ac:dyDescent="0.3">
      <c r="A311" s="30" t="s">
        <v>992</v>
      </c>
      <c r="B311" s="31" t="s">
        <v>102</v>
      </c>
      <c r="C311" s="31" t="s">
        <v>1041</v>
      </c>
      <c r="D311" s="31" t="s">
        <v>1042</v>
      </c>
      <c r="E311" s="31">
        <v>34647</v>
      </c>
      <c r="F311" s="31">
        <v>40090</v>
      </c>
      <c r="G311" s="31">
        <v>5443</v>
      </c>
      <c r="H311" s="32">
        <v>0.1357695186</v>
      </c>
      <c r="J311" s="51" t="s">
        <v>1013</v>
      </c>
      <c r="K311" s="51" t="s">
        <v>992</v>
      </c>
      <c r="L311" s="51" t="s">
        <v>393</v>
      </c>
      <c r="M311" s="51">
        <v>176.45</v>
      </c>
      <c r="N311" s="51">
        <v>134.45699999999999</v>
      </c>
      <c r="O311" s="51">
        <v>41.99</v>
      </c>
      <c r="P311" s="51">
        <v>0.23797109662794</v>
      </c>
    </row>
    <row r="312" spans="1:16" x14ac:dyDescent="0.3">
      <c r="A312" s="30" t="s">
        <v>992</v>
      </c>
      <c r="B312" s="31" t="s">
        <v>61</v>
      </c>
      <c r="C312" s="31" t="s">
        <v>1043</v>
      </c>
      <c r="D312" s="31" t="s">
        <v>1044</v>
      </c>
      <c r="E312" s="31">
        <v>38576</v>
      </c>
      <c r="F312" s="31">
        <v>51280</v>
      </c>
      <c r="G312" s="31">
        <v>12704</v>
      </c>
      <c r="H312" s="32">
        <v>0.24773790949999999</v>
      </c>
      <c r="J312" s="51" t="s">
        <v>1015</v>
      </c>
      <c r="K312" s="51" t="s">
        <v>992</v>
      </c>
      <c r="L312" s="51" t="s">
        <v>40</v>
      </c>
      <c r="M312" s="51">
        <v>68.040000000000006</v>
      </c>
      <c r="N312" s="51">
        <v>48.997</v>
      </c>
      <c r="O312" s="51">
        <v>19.04</v>
      </c>
      <c r="P312" s="51">
        <v>0.27983539094650201</v>
      </c>
    </row>
    <row r="313" spans="1:16" x14ac:dyDescent="0.3">
      <c r="A313" s="30" t="s">
        <v>992</v>
      </c>
      <c r="B313" s="31" t="s">
        <v>84</v>
      </c>
      <c r="C313" s="31" t="s">
        <v>1045</v>
      </c>
      <c r="D313" s="31" t="s">
        <v>1046</v>
      </c>
      <c r="E313" s="31">
        <v>37686</v>
      </c>
      <c r="F313" s="31">
        <v>54490</v>
      </c>
      <c r="G313" s="31">
        <v>16804</v>
      </c>
      <c r="H313" s="32">
        <v>0.30838685999999998</v>
      </c>
      <c r="J313" s="51" t="s">
        <v>1017</v>
      </c>
      <c r="K313" s="51" t="s">
        <v>992</v>
      </c>
      <c r="L313" s="51" t="s">
        <v>203</v>
      </c>
      <c r="M313" s="51">
        <v>55.91</v>
      </c>
      <c r="N313" s="51">
        <v>47.655000000000001</v>
      </c>
      <c r="O313" s="51">
        <v>8.26</v>
      </c>
      <c r="P313" s="51">
        <v>0.14773743516365601</v>
      </c>
    </row>
    <row r="314" spans="1:16" x14ac:dyDescent="0.3">
      <c r="A314" s="30" t="s">
        <v>992</v>
      </c>
      <c r="B314" s="31" t="s">
        <v>95</v>
      </c>
      <c r="C314" s="31" t="s">
        <v>1047</v>
      </c>
      <c r="D314" s="31" t="s">
        <v>1048</v>
      </c>
      <c r="E314" s="31">
        <v>49640</v>
      </c>
      <c r="F314" s="31">
        <v>76500</v>
      </c>
      <c r="G314" s="31">
        <v>26860</v>
      </c>
      <c r="H314" s="32">
        <v>0.35111111109999998</v>
      </c>
      <c r="J314" s="51" t="s">
        <v>1019</v>
      </c>
      <c r="K314" s="51" t="s">
        <v>992</v>
      </c>
      <c r="L314" s="51" t="s">
        <v>62</v>
      </c>
      <c r="M314" s="51">
        <v>35.54</v>
      </c>
      <c r="N314" s="51">
        <v>20.834</v>
      </c>
      <c r="O314" s="51">
        <v>14.71</v>
      </c>
      <c r="P314" s="51">
        <v>0.41389983117613999</v>
      </c>
    </row>
    <row r="315" spans="1:16" x14ac:dyDescent="0.3">
      <c r="A315" s="30" t="s">
        <v>992</v>
      </c>
      <c r="B315" s="31" t="s">
        <v>183</v>
      </c>
      <c r="C315" s="31" t="s">
        <v>1049</v>
      </c>
      <c r="D315" s="31" t="s">
        <v>1050</v>
      </c>
      <c r="E315" s="31">
        <v>0</v>
      </c>
      <c r="F315" s="31">
        <v>1200</v>
      </c>
      <c r="G315" s="31">
        <v>1200</v>
      </c>
      <c r="H315" s="32">
        <v>1</v>
      </c>
      <c r="J315" s="51" t="s">
        <v>1021</v>
      </c>
      <c r="K315" s="51" t="s">
        <v>992</v>
      </c>
      <c r="L315" s="51" t="s">
        <v>68</v>
      </c>
      <c r="M315" s="51">
        <v>45.06</v>
      </c>
      <c r="N315" s="51">
        <v>31.677</v>
      </c>
      <c r="O315" s="51">
        <v>13.38</v>
      </c>
      <c r="P315" s="51">
        <v>0.29693741677763003</v>
      </c>
    </row>
    <row r="316" spans="1:16" x14ac:dyDescent="0.3">
      <c r="A316" s="30" t="s">
        <v>992</v>
      </c>
      <c r="B316" s="31" t="s">
        <v>87</v>
      </c>
      <c r="C316" s="31" t="s">
        <v>1051</v>
      </c>
      <c r="D316" s="31" t="s">
        <v>1052</v>
      </c>
      <c r="E316" s="31">
        <v>51317</v>
      </c>
      <c r="F316" s="31">
        <v>71380</v>
      </c>
      <c r="G316" s="31">
        <v>20063</v>
      </c>
      <c r="H316" s="32">
        <v>0.28107312969999998</v>
      </c>
      <c r="J316" s="51" t="s">
        <v>1023</v>
      </c>
      <c r="K316" s="51" t="s">
        <v>992</v>
      </c>
      <c r="L316" s="51" t="s">
        <v>89</v>
      </c>
      <c r="M316" s="51">
        <v>43.77</v>
      </c>
      <c r="N316" s="51">
        <v>25.873999999999999</v>
      </c>
      <c r="O316" s="51">
        <v>17.899999999999999</v>
      </c>
      <c r="P316" s="51">
        <v>0.40895590587160202</v>
      </c>
    </row>
    <row r="317" spans="1:16" x14ac:dyDescent="0.3">
      <c r="A317" s="30" t="s">
        <v>1053</v>
      </c>
      <c r="B317" s="31" t="s">
        <v>1054</v>
      </c>
      <c r="C317" s="31" t="s">
        <v>1055</v>
      </c>
      <c r="D317" s="31" t="s">
        <v>1056</v>
      </c>
      <c r="E317" s="31">
        <v>16242</v>
      </c>
      <c r="F317" s="31">
        <v>34970</v>
      </c>
      <c r="G317" s="31">
        <v>18728</v>
      </c>
      <c r="H317" s="32">
        <v>0.53554475260000001</v>
      </c>
      <c r="J317" s="51" t="s">
        <v>1025</v>
      </c>
      <c r="K317" s="51" t="s">
        <v>992</v>
      </c>
      <c r="L317" s="51" t="s">
        <v>101</v>
      </c>
      <c r="M317" s="51">
        <v>61.31</v>
      </c>
      <c r="N317" s="51">
        <v>47.051000000000002</v>
      </c>
      <c r="O317" s="51">
        <v>14.26</v>
      </c>
      <c r="P317" s="51">
        <v>0.23258848474963301</v>
      </c>
    </row>
    <row r="318" spans="1:16" x14ac:dyDescent="0.3">
      <c r="A318" s="30" t="s">
        <v>1053</v>
      </c>
      <c r="B318" s="31" t="s">
        <v>1057</v>
      </c>
      <c r="C318" s="31" t="s">
        <v>1058</v>
      </c>
      <c r="D318" s="31" t="s">
        <v>1059</v>
      </c>
      <c r="E318" s="31">
        <v>30646</v>
      </c>
      <c r="F318" s="31">
        <v>61730</v>
      </c>
      <c r="G318" s="31">
        <v>31084</v>
      </c>
      <c r="H318" s="32">
        <v>0.50354770780000002</v>
      </c>
      <c r="J318" s="51" t="s">
        <v>1027</v>
      </c>
      <c r="K318" s="51" t="s">
        <v>992</v>
      </c>
      <c r="L318" s="51" t="s">
        <v>103</v>
      </c>
      <c r="M318" s="51">
        <v>32.21</v>
      </c>
      <c r="N318" s="51">
        <v>16.443000000000001</v>
      </c>
      <c r="O318" s="51">
        <v>15.77</v>
      </c>
      <c r="P318" s="51">
        <v>0.48959950325985702</v>
      </c>
    </row>
    <row r="319" spans="1:16" x14ac:dyDescent="0.3">
      <c r="A319" s="30" t="s">
        <v>1053</v>
      </c>
      <c r="B319" s="31" t="s">
        <v>1060</v>
      </c>
      <c r="C319" s="31" t="s">
        <v>1061</v>
      </c>
      <c r="D319" s="31" t="s">
        <v>1062</v>
      </c>
      <c r="E319" s="31">
        <v>46257</v>
      </c>
      <c r="F319" s="31">
        <v>56980</v>
      </c>
      <c r="G319" s="31">
        <v>10723</v>
      </c>
      <c r="H319" s="32">
        <v>0.18818883820000001</v>
      </c>
      <c r="J319" s="51" t="s">
        <v>1029</v>
      </c>
      <c r="K319" s="51" t="s">
        <v>992</v>
      </c>
      <c r="L319" s="51" t="s">
        <v>107</v>
      </c>
      <c r="M319" s="51">
        <v>25.48</v>
      </c>
      <c r="N319" s="51">
        <v>13.757</v>
      </c>
      <c r="O319" s="51">
        <v>11.72</v>
      </c>
      <c r="P319" s="51">
        <v>0.45996860282574598</v>
      </c>
    </row>
    <row r="320" spans="1:16" x14ac:dyDescent="0.3">
      <c r="A320" s="30" t="s">
        <v>1053</v>
      </c>
      <c r="B320" s="31" t="s">
        <v>1063</v>
      </c>
      <c r="C320" s="31" t="s">
        <v>1064</v>
      </c>
      <c r="D320" s="31" t="s">
        <v>1065</v>
      </c>
      <c r="E320" s="31">
        <v>33497</v>
      </c>
      <c r="F320" s="31">
        <v>44560</v>
      </c>
      <c r="G320" s="31">
        <v>11063</v>
      </c>
      <c r="H320" s="32">
        <v>0.24827199280000001</v>
      </c>
      <c r="J320" s="51" t="s">
        <v>1031</v>
      </c>
      <c r="K320" s="51" t="s">
        <v>992</v>
      </c>
      <c r="L320" s="51" t="s">
        <v>222</v>
      </c>
      <c r="M320" s="51">
        <v>55.16</v>
      </c>
      <c r="N320" s="51">
        <v>50.008000000000003</v>
      </c>
      <c r="O320" s="51">
        <v>5.15</v>
      </c>
      <c r="P320" s="51">
        <v>9.3364757070340795E-2</v>
      </c>
    </row>
    <row r="321" spans="1:16" x14ac:dyDescent="0.3">
      <c r="A321" s="30" t="s">
        <v>1053</v>
      </c>
      <c r="B321" s="31" t="s">
        <v>1066</v>
      </c>
      <c r="C321" s="31" t="s">
        <v>1067</v>
      </c>
      <c r="D321" s="31" t="s">
        <v>1068</v>
      </c>
      <c r="E321" s="31">
        <v>55514</v>
      </c>
      <c r="F321" s="31">
        <v>68050</v>
      </c>
      <c r="G321" s="31">
        <v>12536</v>
      </c>
      <c r="H321" s="32">
        <v>0.18421748709999999</v>
      </c>
      <c r="J321" s="51" t="s">
        <v>1033</v>
      </c>
      <c r="K321" s="51" t="s">
        <v>992</v>
      </c>
      <c r="L321" s="51" t="s">
        <v>33</v>
      </c>
      <c r="M321" s="51">
        <v>42.49</v>
      </c>
      <c r="N321" s="51">
        <v>26.94</v>
      </c>
      <c r="O321" s="51">
        <v>15.55</v>
      </c>
      <c r="P321" s="51">
        <v>0.36596846316780401</v>
      </c>
    </row>
    <row r="322" spans="1:16" x14ac:dyDescent="0.3">
      <c r="A322" s="30" t="s">
        <v>1053</v>
      </c>
      <c r="B322" s="31" t="s">
        <v>1069</v>
      </c>
      <c r="C322" s="31" t="s">
        <v>1070</v>
      </c>
      <c r="D322" s="31" t="s">
        <v>1071</v>
      </c>
      <c r="E322" s="31">
        <v>51008</v>
      </c>
      <c r="F322" s="31">
        <v>60110</v>
      </c>
      <c r="G322" s="31">
        <v>9102</v>
      </c>
      <c r="H322" s="32">
        <v>0.15142239230000001</v>
      </c>
      <c r="J322" s="51" t="s">
        <v>1035</v>
      </c>
      <c r="K322" s="51" t="s">
        <v>992</v>
      </c>
      <c r="L322" s="51" t="s">
        <v>47</v>
      </c>
      <c r="M322" s="51">
        <v>37.979999999999997</v>
      </c>
      <c r="N322" s="51">
        <v>22.135000000000002</v>
      </c>
      <c r="O322" s="51">
        <v>15.85</v>
      </c>
      <c r="P322" s="51">
        <v>0.41732490784623499</v>
      </c>
    </row>
    <row r="323" spans="1:16" x14ac:dyDescent="0.3">
      <c r="A323" s="30" t="s">
        <v>1053</v>
      </c>
      <c r="B323" s="31" t="s">
        <v>1072</v>
      </c>
      <c r="C323" s="31" t="s">
        <v>1073</v>
      </c>
      <c r="D323" s="31" t="s">
        <v>1074</v>
      </c>
      <c r="E323" s="31">
        <v>8836</v>
      </c>
      <c r="F323" s="31">
        <v>35450</v>
      </c>
      <c r="G323" s="31">
        <v>26614</v>
      </c>
      <c r="H323" s="32">
        <v>0.75074753169999997</v>
      </c>
      <c r="J323" s="51" t="s">
        <v>1037</v>
      </c>
      <c r="K323" s="51" t="s">
        <v>992</v>
      </c>
      <c r="L323" s="51" t="s">
        <v>223</v>
      </c>
      <c r="M323" s="51">
        <v>56.59</v>
      </c>
      <c r="N323" s="51">
        <v>51.523000000000003</v>
      </c>
      <c r="O323" s="51">
        <v>5.07</v>
      </c>
      <c r="P323" s="51">
        <v>8.9591800671496705E-2</v>
      </c>
    </row>
    <row r="324" spans="1:16" x14ac:dyDescent="0.3">
      <c r="A324" s="30" t="s">
        <v>1053</v>
      </c>
      <c r="B324" s="31" t="s">
        <v>1075</v>
      </c>
      <c r="C324" s="31" t="s">
        <v>1076</v>
      </c>
      <c r="D324" s="31" t="s">
        <v>1077</v>
      </c>
      <c r="E324" s="31">
        <v>35220</v>
      </c>
      <c r="F324" s="31">
        <v>61320</v>
      </c>
      <c r="G324" s="31">
        <v>26100</v>
      </c>
      <c r="H324" s="32">
        <v>0.42563600779999999</v>
      </c>
      <c r="J324" s="51" t="s">
        <v>1039</v>
      </c>
      <c r="K324" s="51" t="s">
        <v>992</v>
      </c>
      <c r="L324" s="51" t="s">
        <v>99</v>
      </c>
      <c r="M324" s="51">
        <v>52.49</v>
      </c>
      <c r="N324" s="51">
        <v>43.121000000000002</v>
      </c>
      <c r="O324" s="51">
        <v>9.3699999999999992</v>
      </c>
      <c r="P324" s="51">
        <v>0.17851019241760299</v>
      </c>
    </row>
    <row r="325" spans="1:16" x14ac:dyDescent="0.3">
      <c r="A325" s="30" t="s">
        <v>1053</v>
      </c>
      <c r="B325" s="31" t="s">
        <v>1078</v>
      </c>
      <c r="C325" s="31" t="s">
        <v>1079</v>
      </c>
      <c r="D325" s="31" t="s">
        <v>1080</v>
      </c>
      <c r="E325" s="31">
        <v>52399</v>
      </c>
      <c r="F325" s="31">
        <v>86920</v>
      </c>
      <c r="G325" s="31">
        <v>34521</v>
      </c>
      <c r="H325" s="32">
        <v>0.3971583065</v>
      </c>
      <c r="J325" s="51" t="s">
        <v>1041</v>
      </c>
      <c r="K325" s="51" t="s">
        <v>992</v>
      </c>
      <c r="L325" s="51" t="s">
        <v>102</v>
      </c>
      <c r="M325" s="51">
        <v>40.049999999999997</v>
      </c>
      <c r="N325" s="51">
        <v>34.567999999999998</v>
      </c>
      <c r="O325" s="51">
        <v>5.48</v>
      </c>
      <c r="P325" s="51">
        <v>0.136828963795256</v>
      </c>
    </row>
    <row r="326" spans="1:16" x14ac:dyDescent="0.3">
      <c r="A326" s="30" t="s">
        <v>1053</v>
      </c>
      <c r="B326" s="31" t="s">
        <v>1081</v>
      </c>
      <c r="C326" s="31" t="s">
        <v>1082</v>
      </c>
      <c r="D326" s="31" t="s">
        <v>1083</v>
      </c>
      <c r="E326" s="31">
        <v>101611</v>
      </c>
      <c r="F326" s="31">
        <v>112050</v>
      </c>
      <c r="G326" s="31">
        <v>10439</v>
      </c>
      <c r="H326" s="32">
        <v>9.3163766199999998E-2</v>
      </c>
      <c r="J326" s="51" t="s">
        <v>1043</v>
      </c>
      <c r="K326" s="51" t="s">
        <v>992</v>
      </c>
      <c r="L326" s="51" t="s">
        <v>61</v>
      </c>
      <c r="M326" s="51">
        <v>51.26</v>
      </c>
      <c r="N326" s="51">
        <v>38.51</v>
      </c>
      <c r="O326" s="51">
        <v>12.75</v>
      </c>
      <c r="P326" s="51">
        <v>0.248731954740538</v>
      </c>
    </row>
    <row r="327" spans="1:16" x14ac:dyDescent="0.3">
      <c r="A327" s="30" t="s">
        <v>1053</v>
      </c>
      <c r="B327" s="31" t="s">
        <v>1084</v>
      </c>
      <c r="C327" s="31" t="s">
        <v>1085</v>
      </c>
      <c r="D327" s="31" t="s">
        <v>1086</v>
      </c>
      <c r="E327" s="31">
        <v>61171</v>
      </c>
      <c r="F327" s="31">
        <v>65800</v>
      </c>
      <c r="G327" s="31">
        <v>4629</v>
      </c>
      <c r="H327" s="32">
        <v>7.0349544099999994E-2</v>
      </c>
      <c r="J327" s="51" t="s">
        <v>1045</v>
      </c>
      <c r="K327" s="51" t="s">
        <v>992</v>
      </c>
      <c r="L327" s="51" t="s">
        <v>84</v>
      </c>
      <c r="M327" s="51">
        <v>54.47</v>
      </c>
      <c r="N327" s="51">
        <v>37.052999999999997</v>
      </c>
      <c r="O327" s="51">
        <v>17.420000000000002</v>
      </c>
      <c r="P327" s="51">
        <v>0.31980906921240998</v>
      </c>
    </row>
    <row r="328" spans="1:16" x14ac:dyDescent="0.3">
      <c r="A328" s="30" t="s">
        <v>1053</v>
      </c>
      <c r="B328" s="31" t="s">
        <v>1087</v>
      </c>
      <c r="C328" s="31" t="s">
        <v>1088</v>
      </c>
      <c r="D328" s="31" t="s">
        <v>1089</v>
      </c>
      <c r="E328" s="31">
        <v>61944</v>
      </c>
      <c r="F328" s="31">
        <v>63620</v>
      </c>
      <c r="G328" s="31">
        <v>1676</v>
      </c>
      <c r="H328" s="32">
        <v>2.6343917000000001E-2</v>
      </c>
      <c r="J328" s="51" t="s">
        <v>1047</v>
      </c>
      <c r="K328" s="51" t="s">
        <v>992</v>
      </c>
      <c r="L328" s="51" t="s">
        <v>95</v>
      </c>
      <c r="M328" s="51">
        <v>76.47</v>
      </c>
      <c r="N328" s="51">
        <v>49.523000000000003</v>
      </c>
      <c r="O328" s="51">
        <v>26.95</v>
      </c>
      <c r="P328" s="51">
        <v>0.35242578789067602</v>
      </c>
    </row>
    <row r="329" spans="1:16" x14ac:dyDescent="0.3">
      <c r="A329" s="30" t="s">
        <v>1053</v>
      </c>
      <c r="B329" s="31" t="s">
        <v>1090</v>
      </c>
      <c r="C329" s="31" t="s">
        <v>1091</v>
      </c>
      <c r="D329" s="31" t="s">
        <v>1092</v>
      </c>
      <c r="E329" s="31">
        <v>52326</v>
      </c>
      <c r="F329" s="31">
        <v>57530</v>
      </c>
      <c r="G329" s="31">
        <v>5204</v>
      </c>
      <c r="H329" s="32">
        <v>9.0457152799999996E-2</v>
      </c>
      <c r="J329" s="51" t="s">
        <v>1049</v>
      </c>
      <c r="K329" s="51" t="s">
        <v>992</v>
      </c>
      <c r="L329" s="51" t="s">
        <v>183</v>
      </c>
      <c r="M329" s="51">
        <v>1.2</v>
      </c>
      <c r="N329" s="51">
        <v>0</v>
      </c>
      <c r="O329" s="51">
        <v>1.2</v>
      </c>
      <c r="P329" s="51">
        <v>1</v>
      </c>
    </row>
    <row r="330" spans="1:16" x14ac:dyDescent="0.3">
      <c r="A330" s="30" t="s">
        <v>1053</v>
      </c>
      <c r="B330" s="31" t="s">
        <v>1093</v>
      </c>
      <c r="C330" s="31" t="s">
        <v>1094</v>
      </c>
      <c r="D330" s="31" t="s">
        <v>1095</v>
      </c>
      <c r="E330" s="31">
        <v>137874</v>
      </c>
      <c r="F330" s="31">
        <v>153530</v>
      </c>
      <c r="G330" s="31">
        <v>15656</v>
      </c>
      <c r="H330" s="32">
        <v>0.1019735557</v>
      </c>
      <c r="J330" s="51" t="s">
        <v>1051</v>
      </c>
      <c r="K330" s="51" t="s">
        <v>992</v>
      </c>
      <c r="L330" s="51" t="s">
        <v>87</v>
      </c>
      <c r="M330" s="51">
        <v>71.36</v>
      </c>
      <c r="N330" s="51">
        <v>51.23</v>
      </c>
      <c r="O330" s="51">
        <v>20.13</v>
      </c>
      <c r="P330" s="51">
        <v>0.28209080717488799</v>
      </c>
    </row>
    <row r="331" spans="1:16" x14ac:dyDescent="0.3">
      <c r="A331" s="30" t="s">
        <v>1053</v>
      </c>
      <c r="B331" s="31" t="s">
        <v>1096</v>
      </c>
      <c r="C331" s="31" t="s">
        <v>1097</v>
      </c>
      <c r="D331" s="31" t="s">
        <v>1098</v>
      </c>
      <c r="E331" s="31">
        <v>106078</v>
      </c>
      <c r="F331" s="31">
        <v>108860</v>
      </c>
      <c r="G331" s="31">
        <v>2782</v>
      </c>
      <c r="H331" s="32">
        <v>2.55557597E-2</v>
      </c>
      <c r="J331" s="51" t="s">
        <v>1055</v>
      </c>
      <c r="K331" s="51" t="s">
        <v>1053</v>
      </c>
      <c r="L331" s="51" t="s">
        <v>1054</v>
      </c>
      <c r="M331" s="51">
        <v>34.97</v>
      </c>
      <c r="N331" s="51">
        <v>16.2</v>
      </c>
      <c r="O331" s="51">
        <v>18.77</v>
      </c>
      <c r="P331" s="51">
        <v>0.53674578209894197</v>
      </c>
    </row>
    <row r="332" spans="1:16" x14ac:dyDescent="0.3">
      <c r="A332" s="30" t="s">
        <v>1053</v>
      </c>
      <c r="B332" s="31" t="s">
        <v>1099</v>
      </c>
      <c r="C332" s="31" t="s">
        <v>1100</v>
      </c>
      <c r="D332" s="31" t="s">
        <v>1101</v>
      </c>
      <c r="E332" s="31">
        <v>76944</v>
      </c>
      <c r="F332" s="31">
        <v>78890</v>
      </c>
      <c r="G332" s="31">
        <v>1946</v>
      </c>
      <c r="H332" s="32">
        <v>2.46672582E-2</v>
      </c>
      <c r="J332" s="51" t="s">
        <v>1058</v>
      </c>
      <c r="K332" s="51" t="s">
        <v>1053</v>
      </c>
      <c r="L332" s="51" t="s">
        <v>1057</v>
      </c>
      <c r="M332" s="51">
        <v>61.73</v>
      </c>
      <c r="N332" s="51">
        <v>30.547999999999998</v>
      </c>
      <c r="O332" s="51">
        <v>31.18</v>
      </c>
      <c r="P332" s="51">
        <v>0.50510286732544996</v>
      </c>
    </row>
    <row r="333" spans="1:16" x14ac:dyDescent="0.3">
      <c r="A333" s="30" t="s">
        <v>1053</v>
      </c>
      <c r="B333" s="31" t="s">
        <v>1102</v>
      </c>
      <c r="C333" s="31" t="s">
        <v>1103</v>
      </c>
      <c r="D333" s="31" t="s">
        <v>1104</v>
      </c>
      <c r="E333" s="31">
        <v>31721</v>
      </c>
      <c r="F333" s="31">
        <v>32580</v>
      </c>
      <c r="G333" s="31">
        <v>859</v>
      </c>
      <c r="H333" s="32">
        <v>2.6365868600000002E-2</v>
      </c>
      <c r="J333" s="51" t="s">
        <v>1061</v>
      </c>
      <c r="K333" s="51" t="s">
        <v>1053</v>
      </c>
      <c r="L333" s="51" t="s">
        <v>1060</v>
      </c>
      <c r="M333" s="51">
        <v>56.97</v>
      </c>
      <c r="N333" s="51">
        <v>46.14</v>
      </c>
      <c r="O333" s="51">
        <v>10.83</v>
      </c>
      <c r="P333" s="51">
        <v>0.190100052659294</v>
      </c>
    </row>
    <row r="334" spans="1:16" x14ac:dyDescent="0.3">
      <c r="A334" s="30" t="s">
        <v>1053</v>
      </c>
      <c r="B334" s="31" t="s">
        <v>1105</v>
      </c>
      <c r="C334" s="31" t="s">
        <v>1106</v>
      </c>
      <c r="D334" s="31" t="s">
        <v>1107</v>
      </c>
      <c r="E334" s="31">
        <v>40443</v>
      </c>
      <c r="F334" s="31">
        <v>41140</v>
      </c>
      <c r="G334" s="31">
        <v>697</v>
      </c>
      <c r="H334" s="32">
        <v>1.6942148800000001E-2</v>
      </c>
      <c r="J334" s="51" t="s">
        <v>1064</v>
      </c>
      <c r="K334" s="51" t="s">
        <v>1053</v>
      </c>
      <c r="L334" s="51" t="s">
        <v>1063</v>
      </c>
      <c r="M334" s="51">
        <v>44.57</v>
      </c>
      <c r="N334" s="51">
        <v>33.396000000000001</v>
      </c>
      <c r="O334" s="51">
        <v>11.17</v>
      </c>
      <c r="P334" s="51">
        <v>0.250617006955351</v>
      </c>
    </row>
    <row r="335" spans="1:16" x14ac:dyDescent="0.3">
      <c r="A335" s="30" t="s">
        <v>1053</v>
      </c>
      <c r="B335" s="31" t="s">
        <v>1108</v>
      </c>
      <c r="C335" s="31" t="s">
        <v>1109</v>
      </c>
      <c r="D335" s="31" t="s">
        <v>1110</v>
      </c>
      <c r="E335" s="31">
        <v>30806</v>
      </c>
      <c r="F335" s="31">
        <v>41580</v>
      </c>
      <c r="G335" s="31">
        <v>10774</v>
      </c>
      <c r="H335" s="32">
        <v>0.25911495909999999</v>
      </c>
      <c r="J335" s="51" t="s">
        <v>1067</v>
      </c>
      <c r="K335" s="51" t="s">
        <v>1053</v>
      </c>
      <c r="L335" s="51" t="s">
        <v>1066</v>
      </c>
      <c r="M335" s="51">
        <v>68.05</v>
      </c>
      <c r="N335" s="51">
        <v>55.37</v>
      </c>
      <c r="O335" s="51">
        <v>12.68</v>
      </c>
      <c r="P335" s="51">
        <v>0.18633357825128599</v>
      </c>
    </row>
    <row r="336" spans="1:16" x14ac:dyDescent="0.3">
      <c r="A336" s="30" t="s">
        <v>1053</v>
      </c>
      <c r="B336" s="31" t="s">
        <v>1111</v>
      </c>
      <c r="C336" s="31" t="s">
        <v>1112</v>
      </c>
      <c r="D336" s="31" t="s">
        <v>1113</v>
      </c>
      <c r="E336" s="31">
        <v>63587</v>
      </c>
      <c r="F336" s="31">
        <v>67000</v>
      </c>
      <c r="G336" s="31">
        <v>3413</v>
      </c>
      <c r="H336" s="32">
        <v>5.0940298500000002E-2</v>
      </c>
      <c r="J336" s="51" t="s">
        <v>1070</v>
      </c>
      <c r="K336" s="51" t="s">
        <v>1053</v>
      </c>
      <c r="L336" s="51" t="s">
        <v>1069</v>
      </c>
      <c r="M336" s="51">
        <v>60.11</v>
      </c>
      <c r="N336" s="51">
        <v>50.91</v>
      </c>
      <c r="O336" s="51">
        <v>9.1999999999999993</v>
      </c>
      <c r="P336" s="51">
        <v>0.153052736649476</v>
      </c>
    </row>
    <row r="337" spans="1:16" x14ac:dyDescent="0.3">
      <c r="A337" s="30" t="s">
        <v>1053</v>
      </c>
      <c r="B337" s="31" t="s">
        <v>1114</v>
      </c>
      <c r="C337" s="31" t="s">
        <v>1115</v>
      </c>
      <c r="D337" s="31" t="s">
        <v>1116</v>
      </c>
      <c r="E337" s="31">
        <v>28633</v>
      </c>
      <c r="F337" s="31">
        <v>64460</v>
      </c>
      <c r="G337" s="31">
        <v>35827</v>
      </c>
      <c r="H337" s="32">
        <v>0.55580204779999998</v>
      </c>
      <c r="J337" s="51" t="s">
        <v>1073</v>
      </c>
      <c r="K337" s="51" t="s">
        <v>1053</v>
      </c>
      <c r="L337" s="51" t="s">
        <v>1072</v>
      </c>
      <c r="M337" s="51">
        <v>35.450000000000003</v>
      </c>
      <c r="N337" s="51">
        <v>8.7870000000000008</v>
      </c>
      <c r="O337" s="51">
        <v>26.66</v>
      </c>
      <c r="P337" s="51">
        <v>0.75204513399153705</v>
      </c>
    </row>
    <row r="338" spans="1:16" x14ac:dyDescent="0.3">
      <c r="A338" s="30" t="s">
        <v>1053</v>
      </c>
      <c r="B338" s="31" t="s">
        <v>1117</v>
      </c>
      <c r="C338" s="31" t="s">
        <v>1118</v>
      </c>
      <c r="D338" s="31" t="s">
        <v>1119</v>
      </c>
      <c r="E338" s="31">
        <v>26488</v>
      </c>
      <c r="F338" s="31">
        <v>27180</v>
      </c>
      <c r="G338" s="31">
        <v>692</v>
      </c>
      <c r="H338" s="32">
        <v>2.5459896999999999E-2</v>
      </c>
      <c r="J338" s="51" t="s">
        <v>1076</v>
      </c>
      <c r="K338" s="51" t="s">
        <v>1053</v>
      </c>
      <c r="L338" s="51" t="s">
        <v>1075</v>
      </c>
      <c r="M338" s="51">
        <v>61.31</v>
      </c>
      <c r="N338" s="51">
        <v>35.116</v>
      </c>
      <c r="O338" s="51">
        <v>26.19</v>
      </c>
      <c r="P338" s="51">
        <v>0.42717338117762199</v>
      </c>
    </row>
    <row r="339" spans="1:16" x14ac:dyDescent="0.3">
      <c r="A339" s="30" t="s">
        <v>1120</v>
      </c>
      <c r="B339" s="31" t="s">
        <v>1121</v>
      </c>
      <c r="C339" s="31" t="s">
        <v>1122</v>
      </c>
      <c r="D339" s="31" t="s">
        <v>1123</v>
      </c>
      <c r="E339" s="31">
        <v>22883</v>
      </c>
      <c r="F339" s="31">
        <v>23520.385570999999</v>
      </c>
      <c r="G339" s="31">
        <v>637.38557105999996</v>
      </c>
      <c r="H339" s="32">
        <v>2.7099282400000001E-2</v>
      </c>
      <c r="J339" s="51" t="s">
        <v>1079</v>
      </c>
      <c r="K339" s="51" t="s">
        <v>1053</v>
      </c>
      <c r="L339" s="51" t="s">
        <v>1078</v>
      </c>
      <c r="M339" s="51">
        <v>86.92</v>
      </c>
      <c r="N339" s="51">
        <v>52.259</v>
      </c>
      <c r="O339" s="51">
        <v>34.659999999999997</v>
      </c>
      <c r="P339" s="51">
        <v>0.39875747814081902</v>
      </c>
    </row>
    <row r="340" spans="1:16" x14ac:dyDescent="0.3">
      <c r="A340" s="30" t="s">
        <v>1120</v>
      </c>
      <c r="B340" s="31" t="s">
        <v>1124</v>
      </c>
      <c r="C340" s="31" t="s">
        <v>1125</v>
      </c>
      <c r="D340" s="31" t="s">
        <v>1126</v>
      </c>
      <c r="E340" s="31">
        <v>44531</v>
      </c>
      <c r="F340" s="31">
        <v>69345.264139000006</v>
      </c>
      <c r="G340" s="31">
        <v>24814.264138999999</v>
      </c>
      <c r="H340" s="32">
        <v>0.35783646429999999</v>
      </c>
      <c r="J340" s="51" t="s">
        <v>1082</v>
      </c>
      <c r="K340" s="51" t="s">
        <v>1053</v>
      </c>
      <c r="L340" s="51" t="s">
        <v>1081</v>
      </c>
      <c r="M340" s="51">
        <v>112.04</v>
      </c>
      <c r="N340" s="51">
        <v>101.398</v>
      </c>
      <c r="O340" s="51">
        <v>10.64</v>
      </c>
      <c r="P340" s="51">
        <v>9.4966083541592305E-2</v>
      </c>
    </row>
    <row r="341" spans="1:16" x14ac:dyDescent="0.3">
      <c r="A341" s="30" t="s">
        <v>1120</v>
      </c>
      <c r="B341" s="31" t="s">
        <v>1127</v>
      </c>
      <c r="C341" s="31" t="s">
        <v>1128</v>
      </c>
      <c r="D341" s="31" t="s">
        <v>1129</v>
      </c>
      <c r="E341" s="31">
        <v>54298</v>
      </c>
      <c r="F341" s="31">
        <v>54843.263572999997</v>
      </c>
      <c r="G341" s="31">
        <v>545.26357324000003</v>
      </c>
      <c r="H341" s="32">
        <v>9.9422160000000002E-3</v>
      </c>
      <c r="J341" s="51" t="s">
        <v>1085</v>
      </c>
      <c r="K341" s="51" t="s">
        <v>1053</v>
      </c>
      <c r="L341" s="51" t="s">
        <v>1084</v>
      </c>
      <c r="M341" s="51">
        <v>65.77</v>
      </c>
      <c r="N341" s="51">
        <v>61.081000000000003</v>
      </c>
      <c r="O341" s="51">
        <v>4.6900000000000004</v>
      </c>
      <c r="P341" s="51">
        <v>7.1309107495818799E-2</v>
      </c>
    </row>
    <row r="342" spans="1:16" x14ac:dyDescent="0.3">
      <c r="A342" s="30" t="s">
        <v>1120</v>
      </c>
      <c r="B342" s="31" t="s">
        <v>1130</v>
      </c>
      <c r="C342" s="31" t="s">
        <v>1131</v>
      </c>
      <c r="D342" s="31" t="s">
        <v>1132</v>
      </c>
      <c r="E342" s="31">
        <v>40590</v>
      </c>
      <c r="F342" s="31">
        <v>45179.271240000002</v>
      </c>
      <c r="G342" s="31">
        <v>4589.27124</v>
      </c>
      <c r="H342" s="32">
        <v>0.1015791338</v>
      </c>
      <c r="J342" s="51" t="s">
        <v>1088</v>
      </c>
      <c r="K342" s="51" t="s">
        <v>1053</v>
      </c>
      <c r="L342" s="51" t="s">
        <v>1087</v>
      </c>
      <c r="M342" s="51">
        <v>63.62</v>
      </c>
      <c r="N342" s="51">
        <v>61.823</v>
      </c>
      <c r="O342" s="51">
        <v>1.8</v>
      </c>
      <c r="P342" s="51">
        <v>2.8292989625903799E-2</v>
      </c>
    </row>
    <row r="343" spans="1:16" x14ac:dyDescent="0.3">
      <c r="A343" s="30" t="s">
        <v>1120</v>
      </c>
      <c r="B343" s="31" t="s">
        <v>1133</v>
      </c>
      <c r="C343" s="31" t="s">
        <v>1134</v>
      </c>
      <c r="D343" s="31" t="s">
        <v>1135</v>
      </c>
      <c r="E343" s="31">
        <v>35577</v>
      </c>
      <c r="F343" s="31">
        <v>38899</v>
      </c>
      <c r="G343" s="31">
        <v>3322</v>
      </c>
      <c r="H343" s="32">
        <v>8.5400653000000007E-2</v>
      </c>
      <c r="J343" s="51" t="s">
        <v>1091</v>
      </c>
      <c r="K343" s="51" t="s">
        <v>1053</v>
      </c>
      <c r="L343" s="51" t="s">
        <v>1090</v>
      </c>
      <c r="M343" s="51">
        <v>57.52</v>
      </c>
      <c r="N343" s="51">
        <v>52.256</v>
      </c>
      <c r="O343" s="51">
        <v>5.26</v>
      </c>
      <c r="P343" s="51">
        <v>9.1446453407510397E-2</v>
      </c>
    </row>
    <row r="344" spans="1:16" x14ac:dyDescent="0.3">
      <c r="A344" s="30" t="s">
        <v>1120</v>
      </c>
      <c r="B344" s="31" t="s">
        <v>1136</v>
      </c>
      <c r="C344" s="31" t="s">
        <v>1137</v>
      </c>
      <c r="D344" s="31" t="s">
        <v>1138</v>
      </c>
      <c r="E344" s="31">
        <v>1705</v>
      </c>
      <c r="F344" s="31">
        <v>12801.567208</v>
      </c>
      <c r="G344" s="31">
        <v>11096.567208</v>
      </c>
      <c r="H344" s="32">
        <v>0.86681318210000002</v>
      </c>
      <c r="J344" s="51" t="s">
        <v>1094</v>
      </c>
      <c r="K344" s="51" t="s">
        <v>1053</v>
      </c>
      <c r="L344" s="51" t="s">
        <v>1093</v>
      </c>
      <c r="M344" s="51">
        <v>153.53</v>
      </c>
      <c r="N344" s="51">
        <v>137.66200000000001</v>
      </c>
      <c r="O344" s="51">
        <v>15.87</v>
      </c>
      <c r="P344" s="51">
        <v>0.103367420048199</v>
      </c>
    </row>
    <row r="345" spans="1:16" x14ac:dyDescent="0.3">
      <c r="A345" s="30" t="s">
        <v>1120</v>
      </c>
      <c r="B345" s="31" t="s">
        <v>1139</v>
      </c>
      <c r="C345" s="31" t="s">
        <v>1140</v>
      </c>
      <c r="D345" s="31" t="s">
        <v>1141</v>
      </c>
      <c r="E345" s="31">
        <v>67053</v>
      </c>
      <c r="F345" s="31">
        <v>71790.094689000005</v>
      </c>
      <c r="G345" s="31">
        <v>4737.0946887</v>
      </c>
      <c r="H345" s="32">
        <v>6.5985352299999994E-2</v>
      </c>
      <c r="J345" s="51" t="s">
        <v>1097</v>
      </c>
      <c r="K345" s="51" t="s">
        <v>1053</v>
      </c>
      <c r="L345" s="51" t="s">
        <v>1096</v>
      </c>
      <c r="M345" s="51">
        <v>108.85</v>
      </c>
      <c r="N345" s="51">
        <v>105.864</v>
      </c>
      <c r="O345" s="51">
        <v>2.99</v>
      </c>
      <c r="P345" s="51">
        <v>2.7468994028479601E-2</v>
      </c>
    </row>
    <row r="346" spans="1:16" x14ac:dyDescent="0.3">
      <c r="A346" s="30" t="s">
        <v>1120</v>
      </c>
      <c r="B346" s="31" t="s">
        <v>1142</v>
      </c>
      <c r="C346" s="31" t="s">
        <v>1143</v>
      </c>
      <c r="D346" s="31" t="s">
        <v>1144</v>
      </c>
      <c r="E346" s="31">
        <v>43576</v>
      </c>
      <c r="F346" s="31">
        <v>108264.24163</v>
      </c>
      <c r="G346" s="31">
        <v>64688.241628999996</v>
      </c>
      <c r="H346" s="32">
        <v>0.59750329980000005</v>
      </c>
      <c r="J346" s="51" t="s">
        <v>1100</v>
      </c>
      <c r="K346" s="51" t="s">
        <v>1053</v>
      </c>
      <c r="L346" s="51" t="s">
        <v>1099</v>
      </c>
      <c r="M346" s="51">
        <v>78.89</v>
      </c>
      <c r="N346" s="51">
        <v>76.813999999999993</v>
      </c>
      <c r="O346" s="51">
        <v>2.08</v>
      </c>
      <c r="P346" s="51">
        <v>2.6365825833439001E-2</v>
      </c>
    </row>
    <row r="347" spans="1:16" x14ac:dyDescent="0.3">
      <c r="A347" s="30" t="s">
        <v>1120</v>
      </c>
      <c r="B347" s="31" t="s">
        <v>1145</v>
      </c>
      <c r="C347" s="31" t="s">
        <v>1146</v>
      </c>
      <c r="D347" s="31" t="s">
        <v>1147</v>
      </c>
      <c r="E347" s="31">
        <v>34306</v>
      </c>
      <c r="F347" s="31">
        <v>37554.582585999997</v>
      </c>
      <c r="G347" s="31">
        <v>3248.5825863999999</v>
      </c>
      <c r="H347" s="32">
        <v>8.6502960800000001E-2</v>
      </c>
      <c r="J347" s="51" t="s">
        <v>1103</v>
      </c>
      <c r="K347" s="51" t="s">
        <v>1053</v>
      </c>
      <c r="L347" s="51" t="s">
        <v>1102</v>
      </c>
      <c r="M347" s="51">
        <v>32.58</v>
      </c>
      <c r="N347" s="51">
        <v>31.638999999999999</v>
      </c>
      <c r="O347" s="51">
        <v>0.94</v>
      </c>
      <c r="P347" s="51">
        <v>2.8852056476365899E-2</v>
      </c>
    </row>
    <row r="348" spans="1:16" x14ac:dyDescent="0.3">
      <c r="A348" s="30" t="s">
        <v>1120</v>
      </c>
      <c r="B348" s="31" t="s">
        <v>1148</v>
      </c>
      <c r="C348" s="31" t="s">
        <v>1149</v>
      </c>
      <c r="D348" s="31" t="s">
        <v>1150</v>
      </c>
      <c r="E348" s="31">
        <v>37170</v>
      </c>
      <c r="F348" s="31">
        <v>38497.224647000003</v>
      </c>
      <c r="G348" s="31">
        <v>1327.2246474999999</v>
      </c>
      <c r="H348" s="32">
        <v>3.4475852699999997E-2</v>
      </c>
      <c r="J348" s="51" t="s">
        <v>1106</v>
      </c>
      <c r="K348" s="51" t="s">
        <v>1053</v>
      </c>
      <c r="L348" s="51" t="s">
        <v>1105</v>
      </c>
      <c r="M348" s="51">
        <v>41.14</v>
      </c>
      <c r="N348" s="51">
        <v>40.359000000000002</v>
      </c>
      <c r="O348" s="51">
        <v>0.78</v>
      </c>
      <c r="P348" s="51">
        <v>1.8959649975692799E-2</v>
      </c>
    </row>
    <row r="349" spans="1:16" x14ac:dyDescent="0.3">
      <c r="A349" s="30" t="s">
        <v>1120</v>
      </c>
      <c r="B349" s="31" t="s">
        <v>1151</v>
      </c>
      <c r="C349" s="31" t="s">
        <v>1152</v>
      </c>
      <c r="D349" s="31" t="s">
        <v>1153</v>
      </c>
      <c r="E349" s="31">
        <v>30876</v>
      </c>
      <c r="F349" s="31">
        <v>42269</v>
      </c>
      <c r="G349" s="31">
        <v>11393</v>
      </c>
      <c r="H349" s="32">
        <v>0.2695355935</v>
      </c>
      <c r="J349" s="51" t="s">
        <v>1109</v>
      </c>
      <c r="K349" s="51" t="s">
        <v>1053</v>
      </c>
      <c r="L349" s="51" t="s">
        <v>1108</v>
      </c>
      <c r="M349" s="51">
        <v>41.58</v>
      </c>
      <c r="N349" s="51">
        <v>30.74</v>
      </c>
      <c r="O349" s="51">
        <v>10.84</v>
      </c>
      <c r="P349" s="51">
        <v>0.26070226070226099</v>
      </c>
    </row>
    <row r="350" spans="1:16" x14ac:dyDescent="0.3">
      <c r="A350" s="30" t="s">
        <v>1120</v>
      </c>
      <c r="B350" s="31" t="s">
        <v>1154</v>
      </c>
      <c r="C350" s="31" t="s">
        <v>1155</v>
      </c>
      <c r="D350" s="31" t="s">
        <v>1156</v>
      </c>
      <c r="E350" s="31">
        <v>59329</v>
      </c>
      <c r="F350" s="31">
        <v>63672.661117000003</v>
      </c>
      <c r="G350" s="31">
        <v>4343.6611169999996</v>
      </c>
      <c r="H350" s="32">
        <v>6.8218620699999996E-2</v>
      </c>
      <c r="J350" s="51" t="s">
        <v>1112</v>
      </c>
      <c r="K350" s="51" t="s">
        <v>1053</v>
      </c>
      <c r="L350" s="51" t="s">
        <v>1111</v>
      </c>
      <c r="M350" s="51">
        <v>66.989999999999995</v>
      </c>
      <c r="N350" s="51">
        <v>63.454999999999998</v>
      </c>
      <c r="O350" s="51">
        <v>3.54</v>
      </c>
      <c r="P350" s="51">
        <v>5.2843708016121801E-2</v>
      </c>
    </row>
    <row r="351" spans="1:16" x14ac:dyDescent="0.3">
      <c r="A351" s="30" t="s">
        <v>1120</v>
      </c>
      <c r="B351" s="31" t="s">
        <v>1157</v>
      </c>
      <c r="C351" s="31" t="s">
        <v>1158</v>
      </c>
      <c r="D351" s="31" t="s">
        <v>1159</v>
      </c>
      <c r="E351" s="31">
        <v>0</v>
      </c>
      <c r="F351" s="31">
        <v>10377.186922999999</v>
      </c>
      <c r="G351" s="31">
        <v>10377.186922999999</v>
      </c>
      <c r="H351" s="32">
        <v>1</v>
      </c>
      <c r="J351" s="51" t="s">
        <v>1115</v>
      </c>
      <c r="K351" s="51" t="s">
        <v>1053</v>
      </c>
      <c r="L351" s="51" t="s">
        <v>1114</v>
      </c>
      <c r="M351" s="51">
        <v>64.459999999999994</v>
      </c>
      <c r="N351" s="51">
        <v>28.521999999999998</v>
      </c>
      <c r="O351" s="51">
        <v>35.94</v>
      </c>
      <c r="P351" s="51">
        <v>0.55755507291343498</v>
      </c>
    </row>
    <row r="352" spans="1:16" x14ac:dyDescent="0.3">
      <c r="A352" s="30" t="s">
        <v>1120</v>
      </c>
      <c r="B352" s="31" t="s">
        <v>1160</v>
      </c>
      <c r="C352" s="31" t="s">
        <v>1161</v>
      </c>
      <c r="D352" s="31" t="s">
        <v>1162</v>
      </c>
      <c r="E352" s="31">
        <v>37418</v>
      </c>
      <c r="F352" s="31">
        <v>54203.397345999998</v>
      </c>
      <c r="G352" s="31">
        <v>16785.397346000002</v>
      </c>
      <c r="H352" s="32">
        <v>0.30967426710000001</v>
      </c>
      <c r="J352" s="51" t="s">
        <v>1118</v>
      </c>
      <c r="K352" s="51" t="s">
        <v>1053</v>
      </c>
      <c r="L352" s="51" t="s">
        <v>1117</v>
      </c>
      <c r="M352" s="51">
        <v>27.18</v>
      </c>
      <c r="N352" s="51">
        <v>26.436</v>
      </c>
      <c r="O352" s="51">
        <v>0.74</v>
      </c>
      <c r="P352" s="51">
        <v>2.72259013980868E-2</v>
      </c>
    </row>
    <row r="353" spans="1:16" x14ac:dyDescent="0.3">
      <c r="A353" s="30" t="s">
        <v>1120</v>
      </c>
      <c r="B353" s="31" t="s">
        <v>1163</v>
      </c>
      <c r="C353" s="31" t="s">
        <v>1164</v>
      </c>
      <c r="D353" s="31" t="s">
        <v>1165</v>
      </c>
      <c r="E353" s="31">
        <v>0</v>
      </c>
      <c r="F353" s="31">
        <v>10339.815259999999</v>
      </c>
      <c r="G353" s="31">
        <v>10339.815259999999</v>
      </c>
      <c r="H353" s="32">
        <v>1</v>
      </c>
      <c r="J353" s="51" t="s">
        <v>1122</v>
      </c>
      <c r="K353" s="51" t="s">
        <v>1120</v>
      </c>
      <c r="L353" s="51" t="s">
        <v>1121</v>
      </c>
      <c r="M353" s="51">
        <v>24.376999999999999</v>
      </c>
      <c r="N353" s="51">
        <v>22.843</v>
      </c>
      <c r="O353" s="51">
        <v>1.53</v>
      </c>
      <c r="P353" s="51">
        <v>6.27640808959265E-2</v>
      </c>
    </row>
    <row r="354" spans="1:16" x14ac:dyDescent="0.3">
      <c r="A354" s="30" t="s">
        <v>1120</v>
      </c>
      <c r="B354" s="31" t="s">
        <v>1166</v>
      </c>
      <c r="C354" s="31" t="s">
        <v>1167</v>
      </c>
      <c r="D354" s="31" t="s">
        <v>1168</v>
      </c>
      <c r="E354" s="31">
        <v>46982</v>
      </c>
      <c r="F354" s="31">
        <v>52044.413948000001</v>
      </c>
      <c r="G354" s="31">
        <v>5062.4139484999996</v>
      </c>
      <c r="H354" s="32">
        <v>9.7271033800000004E-2</v>
      </c>
      <c r="J354" s="51" t="s">
        <v>1125</v>
      </c>
      <c r="K354" s="51" t="s">
        <v>1120</v>
      </c>
      <c r="L354" s="51" t="s">
        <v>1124</v>
      </c>
      <c r="M354" s="51">
        <v>74.686999999999998</v>
      </c>
      <c r="N354" s="51">
        <v>44.417999999999999</v>
      </c>
      <c r="O354" s="51">
        <v>30.27</v>
      </c>
      <c r="P354" s="51">
        <v>0.405291416176845</v>
      </c>
    </row>
    <row r="355" spans="1:16" x14ac:dyDescent="0.3">
      <c r="A355" s="30" t="s">
        <v>1120</v>
      </c>
      <c r="B355" s="31" t="s">
        <v>1169</v>
      </c>
      <c r="C355" s="31" t="s">
        <v>1170</v>
      </c>
      <c r="D355" s="31" t="s">
        <v>1171</v>
      </c>
      <c r="E355" s="31">
        <v>126791</v>
      </c>
      <c r="F355" s="31">
        <v>144903.39408</v>
      </c>
      <c r="G355" s="31">
        <v>18112.394082999999</v>
      </c>
      <c r="H355" s="32">
        <v>0.1249963412</v>
      </c>
      <c r="J355" s="51" t="s">
        <v>1128</v>
      </c>
      <c r="K355" s="51" t="s">
        <v>1120</v>
      </c>
      <c r="L355" s="51" t="s">
        <v>1127</v>
      </c>
      <c r="M355" s="51">
        <v>58.158000000000001</v>
      </c>
      <c r="N355" s="51">
        <v>54.145000000000003</v>
      </c>
      <c r="O355" s="51">
        <v>4.01</v>
      </c>
      <c r="P355" s="51">
        <v>6.8950101447780202E-2</v>
      </c>
    </row>
    <row r="356" spans="1:16" x14ac:dyDescent="0.3">
      <c r="A356" s="30" t="s">
        <v>1120</v>
      </c>
      <c r="B356" s="31" t="s">
        <v>1172</v>
      </c>
      <c r="C356" s="31" t="s">
        <v>1173</v>
      </c>
      <c r="D356" s="31" t="s">
        <v>1174</v>
      </c>
      <c r="E356" s="31">
        <v>32519</v>
      </c>
      <c r="F356" s="31">
        <v>39216.035515000003</v>
      </c>
      <c r="G356" s="31">
        <v>6697.0355148999997</v>
      </c>
      <c r="H356" s="32">
        <v>0.1707728848</v>
      </c>
      <c r="J356" s="51" t="s">
        <v>1131</v>
      </c>
      <c r="K356" s="51" t="s">
        <v>1120</v>
      </c>
      <c r="L356" s="51" t="s">
        <v>1130</v>
      </c>
      <c r="M356" s="51">
        <v>47.406999999999996</v>
      </c>
      <c r="N356" s="51">
        <v>40.524999999999999</v>
      </c>
      <c r="O356" s="51">
        <v>6.88</v>
      </c>
      <c r="P356" s="51">
        <v>0.145126247178687</v>
      </c>
    </row>
    <row r="357" spans="1:16" x14ac:dyDescent="0.3">
      <c r="A357" s="30" t="s">
        <v>1120</v>
      </c>
      <c r="B357" s="31" t="s">
        <v>1175</v>
      </c>
      <c r="C357" s="31" t="s">
        <v>1176</v>
      </c>
      <c r="D357" s="31" t="s">
        <v>1177</v>
      </c>
      <c r="E357" s="31">
        <v>99945</v>
      </c>
      <c r="F357" s="31">
        <v>106790.99026999999</v>
      </c>
      <c r="G357" s="31">
        <v>6845.9902702999998</v>
      </c>
      <c r="H357" s="32">
        <v>6.4106440599999995E-2</v>
      </c>
      <c r="J357" s="51" t="s">
        <v>1134</v>
      </c>
      <c r="K357" s="51" t="s">
        <v>1120</v>
      </c>
      <c r="L357" s="51" t="s">
        <v>1133</v>
      </c>
      <c r="M357" s="51">
        <v>38.677</v>
      </c>
      <c r="N357" s="51">
        <v>35.552</v>
      </c>
      <c r="O357" s="51">
        <v>3.13</v>
      </c>
      <c r="P357" s="51">
        <v>8.09266489127905E-2</v>
      </c>
    </row>
    <row r="358" spans="1:16" x14ac:dyDescent="0.3">
      <c r="A358" s="30" t="s">
        <v>1120</v>
      </c>
      <c r="B358" s="31" t="s">
        <v>1178</v>
      </c>
      <c r="C358" s="31" t="s">
        <v>1179</v>
      </c>
      <c r="D358" s="31" t="s">
        <v>1180</v>
      </c>
      <c r="E358" s="31">
        <v>66510</v>
      </c>
      <c r="F358" s="31">
        <v>110930.38701999999</v>
      </c>
      <c r="G358" s="31">
        <v>44420.387022000003</v>
      </c>
      <c r="H358" s="32">
        <v>0.40043479710000002</v>
      </c>
      <c r="J358" s="51" t="s">
        <v>1137</v>
      </c>
      <c r="K358" s="51" t="s">
        <v>1120</v>
      </c>
      <c r="L358" s="51" t="s">
        <v>1136</v>
      </c>
      <c r="M358" s="51">
        <v>14.714</v>
      </c>
      <c r="N358" s="51">
        <v>1.7030000000000001</v>
      </c>
      <c r="O358" s="51">
        <v>13.01</v>
      </c>
      <c r="P358" s="51">
        <v>0.88419192605681696</v>
      </c>
    </row>
    <row r="359" spans="1:16" x14ac:dyDescent="0.3">
      <c r="A359" s="30" t="s">
        <v>1120</v>
      </c>
      <c r="B359" s="31" t="s">
        <v>1181</v>
      </c>
      <c r="C359" s="31" t="s">
        <v>1182</v>
      </c>
      <c r="D359" s="31" t="s">
        <v>1183</v>
      </c>
      <c r="E359" s="31">
        <v>20808</v>
      </c>
      <c r="F359" s="31">
        <v>41376.185536999998</v>
      </c>
      <c r="G359" s="31">
        <v>20568.185537000001</v>
      </c>
      <c r="H359" s="32">
        <v>0.49710202310000001</v>
      </c>
      <c r="J359" s="51" t="s">
        <v>1140</v>
      </c>
      <c r="K359" s="51" t="s">
        <v>1120</v>
      </c>
      <c r="L359" s="51" t="s">
        <v>1139</v>
      </c>
      <c r="M359" s="51">
        <v>74.361000000000004</v>
      </c>
      <c r="N359" s="51">
        <v>66.933999999999997</v>
      </c>
      <c r="O359" s="51">
        <v>7.43</v>
      </c>
      <c r="P359" s="51">
        <v>9.9917967751913001E-2</v>
      </c>
    </row>
    <row r="360" spans="1:16" x14ac:dyDescent="0.3">
      <c r="A360" s="30" t="s">
        <v>1120</v>
      </c>
      <c r="B360" s="31" t="s">
        <v>1184</v>
      </c>
      <c r="C360" s="31" t="s">
        <v>1185</v>
      </c>
      <c r="D360" s="31" t="s">
        <v>1186</v>
      </c>
      <c r="E360" s="31">
        <v>218976</v>
      </c>
      <c r="F360" s="31">
        <v>232496.87380999999</v>
      </c>
      <c r="G360" s="31">
        <v>13520.873809000001</v>
      </c>
      <c r="H360" s="32">
        <v>5.8155077899999998E-2</v>
      </c>
      <c r="J360" s="51" t="s">
        <v>1143</v>
      </c>
      <c r="K360" s="51" t="s">
        <v>1120</v>
      </c>
      <c r="L360" s="51" t="s">
        <v>1142</v>
      </c>
      <c r="M360" s="51">
        <v>117.291</v>
      </c>
      <c r="N360" s="51">
        <v>43.491999999999997</v>
      </c>
      <c r="O360" s="51">
        <v>73.8</v>
      </c>
      <c r="P360" s="51">
        <v>0.62920428677392104</v>
      </c>
    </row>
    <row r="361" spans="1:16" x14ac:dyDescent="0.3">
      <c r="A361" s="30" t="s">
        <v>1120</v>
      </c>
      <c r="B361" s="31" t="s">
        <v>1187</v>
      </c>
      <c r="C361" s="31" t="s">
        <v>1188</v>
      </c>
      <c r="D361" s="31" t="s">
        <v>1189</v>
      </c>
      <c r="E361" s="31">
        <v>80308</v>
      </c>
      <c r="F361" s="31">
        <v>84445.421656000006</v>
      </c>
      <c r="G361" s="31">
        <v>4137.4216557</v>
      </c>
      <c r="H361" s="32">
        <v>4.8995215799999998E-2</v>
      </c>
      <c r="J361" s="51" t="s">
        <v>1146</v>
      </c>
      <c r="K361" s="51" t="s">
        <v>1120</v>
      </c>
      <c r="L361" s="51" t="s">
        <v>1145</v>
      </c>
      <c r="M361" s="51">
        <v>38.847999999999999</v>
      </c>
      <c r="N361" s="51">
        <v>34.216000000000001</v>
      </c>
      <c r="O361" s="51">
        <v>4.63</v>
      </c>
      <c r="P361" s="51">
        <v>0.119182454695222</v>
      </c>
    </row>
    <row r="362" spans="1:16" x14ac:dyDescent="0.3">
      <c r="A362" s="30" t="s">
        <v>1120</v>
      </c>
      <c r="B362" s="31" t="s">
        <v>1190</v>
      </c>
      <c r="C362" s="31" t="s">
        <v>1191</v>
      </c>
      <c r="D362" s="31" t="s">
        <v>1192</v>
      </c>
      <c r="E362" s="31">
        <v>41479</v>
      </c>
      <c r="F362" s="31">
        <v>42742.396392000002</v>
      </c>
      <c r="G362" s="31">
        <v>1263.3963917999999</v>
      </c>
      <c r="H362" s="32">
        <v>2.9558389300000001E-2</v>
      </c>
      <c r="J362" s="51" t="s">
        <v>1149</v>
      </c>
      <c r="K362" s="51" t="s">
        <v>1120</v>
      </c>
      <c r="L362" s="51" t="s">
        <v>1148</v>
      </c>
      <c r="M362" s="51">
        <v>39.936999999999998</v>
      </c>
      <c r="N362" s="51">
        <v>37.101999999999997</v>
      </c>
      <c r="O362" s="51">
        <v>2.84</v>
      </c>
      <c r="P362" s="51">
        <v>7.1112001402208497E-2</v>
      </c>
    </row>
    <row r="363" spans="1:16" x14ac:dyDescent="0.3">
      <c r="A363" s="30" t="s">
        <v>1120</v>
      </c>
      <c r="B363" s="31" t="s">
        <v>1193</v>
      </c>
      <c r="C363" s="31" t="s">
        <v>1194</v>
      </c>
      <c r="D363" s="31" t="s">
        <v>1195</v>
      </c>
      <c r="E363" s="31">
        <v>75142</v>
      </c>
      <c r="F363" s="31">
        <v>77181.541442000002</v>
      </c>
      <c r="G363" s="31">
        <v>2039.5414417</v>
      </c>
      <c r="H363" s="32">
        <v>2.64252489E-2</v>
      </c>
      <c r="J363" s="51" t="s">
        <v>1152</v>
      </c>
      <c r="K363" s="51" t="s">
        <v>1120</v>
      </c>
      <c r="L363" s="51" t="s">
        <v>1151</v>
      </c>
      <c r="M363" s="51">
        <v>44.838000000000001</v>
      </c>
      <c r="N363" s="51">
        <v>30.821999999999999</v>
      </c>
      <c r="O363" s="51">
        <v>14.02</v>
      </c>
      <c r="P363" s="51">
        <v>0.31268120790400999</v>
      </c>
    </row>
    <row r="364" spans="1:16" x14ac:dyDescent="0.3">
      <c r="A364" s="30" t="s">
        <v>1120</v>
      </c>
      <c r="B364" s="31" t="s">
        <v>1196</v>
      </c>
      <c r="C364" s="31" t="s">
        <v>1197</v>
      </c>
      <c r="D364" s="31" t="s">
        <v>1198</v>
      </c>
      <c r="E364" s="31">
        <v>40548</v>
      </c>
      <c r="F364" s="31">
        <v>53602.510389000003</v>
      </c>
      <c r="G364" s="31">
        <v>13054.510388999999</v>
      </c>
      <c r="H364" s="32">
        <v>0.24354289179999999</v>
      </c>
      <c r="J364" s="51" t="s">
        <v>1155</v>
      </c>
      <c r="K364" s="51" t="s">
        <v>1120</v>
      </c>
      <c r="L364" s="51" t="s">
        <v>1154</v>
      </c>
      <c r="M364" s="51">
        <v>67.959999999999994</v>
      </c>
      <c r="N364" s="51">
        <v>59.167999999999999</v>
      </c>
      <c r="O364" s="51">
        <v>8.7899999999999991</v>
      </c>
      <c r="P364" s="51">
        <v>0.12934078869923499</v>
      </c>
    </row>
    <row r="365" spans="1:16" x14ac:dyDescent="0.3">
      <c r="A365" s="30" t="s">
        <v>1120</v>
      </c>
      <c r="B365" s="31" t="s">
        <v>1199</v>
      </c>
      <c r="C365" s="31" t="s">
        <v>1200</v>
      </c>
      <c r="D365" s="31" t="s">
        <v>1201</v>
      </c>
      <c r="E365" s="31">
        <v>60127</v>
      </c>
      <c r="F365" s="31">
        <v>70049</v>
      </c>
      <c r="G365" s="31">
        <v>9922</v>
      </c>
      <c r="H365" s="32">
        <v>0.14164370649999999</v>
      </c>
      <c r="J365" s="51" t="s">
        <v>1158</v>
      </c>
      <c r="K365" s="51" t="s">
        <v>1120</v>
      </c>
      <c r="L365" s="51" t="s">
        <v>1157</v>
      </c>
      <c r="M365" s="51">
        <v>11.192</v>
      </c>
      <c r="N365" s="51">
        <v>0</v>
      </c>
      <c r="O365" s="51">
        <v>11.192</v>
      </c>
      <c r="P365" s="51">
        <v>1</v>
      </c>
    </row>
    <row r="366" spans="1:16" x14ac:dyDescent="0.3">
      <c r="A366" s="30" t="s">
        <v>1120</v>
      </c>
      <c r="B366" s="31" t="s">
        <v>1202</v>
      </c>
      <c r="C366" s="31" t="s">
        <v>1203</v>
      </c>
      <c r="D366" s="31" t="s">
        <v>1204</v>
      </c>
      <c r="E366" s="31">
        <v>43940</v>
      </c>
      <c r="F366" s="31">
        <v>45690</v>
      </c>
      <c r="G366" s="31">
        <v>1750</v>
      </c>
      <c r="H366" s="32">
        <v>3.8301597700000002E-2</v>
      </c>
      <c r="J366" s="51" t="s">
        <v>1161</v>
      </c>
      <c r="K366" s="51" t="s">
        <v>1120</v>
      </c>
      <c r="L366" s="51" t="s">
        <v>1160</v>
      </c>
      <c r="M366" s="51">
        <v>58.167000000000002</v>
      </c>
      <c r="N366" s="51">
        <v>37.271000000000001</v>
      </c>
      <c r="O366" s="51">
        <v>20.9</v>
      </c>
      <c r="P366" s="51">
        <v>0.35931026183231002</v>
      </c>
    </row>
    <row r="367" spans="1:16" x14ac:dyDescent="0.3">
      <c r="A367" s="30" t="s">
        <v>1120</v>
      </c>
      <c r="B367" s="31" t="s">
        <v>1205</v>
      </c>
      <c r="C367" s="31" t="s">
        <v>1206</v>
      </c>
      <c r="D367" s="31" t="s">
        <v>1207</v>
      </c>
      <c r="E367" s="31">
        <v>163763</v>
      </c>
      <c r="F367" s="31">
        <v>166575.49549</v>
      </c>
      <c r="G367" s="31">
        <v>2812.4954916000002</v>
      </c>
      <c r="H367" s="32">
        <v>1.6884209099999999E-2</v>
      </c>
      <c r="J367" s="51" t="s">
        <v>1164</v>
      </c>
      <c r="K367" s="51" t="s">
        <v>1120</v>
      </c>
      <c r="L367" s="51" t="s">
        <v>1163</v>
      </c>
      <c r="M367" s="51">
        <v>11.18</v>
      </c>
      <c r="N367" s="51">
        <v>0</v>
      </c>
      <c r="O367" s="51">
        <v>11.18</v>
      </c>
      <c r="P367" s="51">
        <v>1</v>
      </c>
    </row>
    <row r="368" spans="1:16" x14ac:dyDescent="0.3">
      <c r="A368" s="30" t="s">
        <v>1120</v>
      </c>
      <c r="B368" s="31" t="s">
        <v>1208</v>
      </c>
      <c r="C368" s="31" t="s">
        <v>1209</v>
      </c>
      <c r="D368" s="31" t="s">
        <v>1210</v>
      </c>
      <c r="E368" s="31">
        <v>46692</v>
      </c>
      <c r="F368" s="31">
        <v>67607.048488999993</v>
      </c>
      <c r="G368" s="31">
        <v>20915.048489000001</v>
      </c>
      <c r="H368" s="32">
        <v>0.309361952</v>
      </c>
      <c r="J368" s="51" t="s">
        <v>1167</v>
      </c>
      <c r="K368" s="51" t="s">
        <v>1120</v>
      </c>
      <c r="L368" s="51" t="s">
        <v>1166</v>
      </c>
      <c r="M368" s="51">
        <v>55.252000000000002</v>
      </c>
      <c r="N368" s="51">
        <v>46.875</v>
      </c>
      <c r="O368" s="51">
        <v>8.3800000000000008</v>
      </c>
      <c r="P368" s="51">
        <v>0.15166871787446601</v>
      </c>
    </row>
    <row r="369" spans="1:16" x14ac:dyDescent="0.3">
      <c r="A369" s="30" t="s">
        <v>1120</v>
      </c>
      <c r="B369" s="31" t="s">
        <v>1211</v>
      </c>
      <c r="C369" s="31" t="s">
        <v>1212</v>
      </c>
      <c r="D369" s="31" t="s">
        <v>1213</v>
      </c>
      <c r="E369" s="31">
        <v>256401</v>
      </c>
      <c r="F369" s="31">
        <v>290131.69686000003</v>
      </c>
      <c r="G369" s="31">
        <v>33730.696861999997</v>
      </c>
      <c r="H369" s="32">
        <v>0.116259951</v>
      </c>
      <c r="J369" s="51" t="s">
        <v>1170</v>
      </c>
      <c r="K369" s="51" t="s">
        <v>1120</v>
      </c>
      <c r="L369" s="51" t="s">
        <v>1169</v>
      </c>
      <c r="M369" s="51">
        <v>149.97200000000001</v>
      </c>
      <c r="N369" s="51">
        <v>126.542</v>
      </c>
      <c r="O369" s="51">
        <v>23.43</v>
      </c>
      <c r="P369" s="51">
        <v>0.15622916277705201</v>
      </c>
    </row>
    <row r="370" spans="1:16" x14ac:dyDescent="0.3">
      <c r="A370" s="30" t="s">
        <v>1120</v>
      </c>
      <c r="B370" s="31" t="s">
        <v>1214</v>
      </c>
      <c r="C370" s="31" t="s">
        <v>1215</v>
      </c>
      <c r="D370" s="31" t="s">
        <v>1216</v>
      </c>
      <c r="E370" s="31">
        <v>143656</v>
      </c>
      <c r="F370" s="31">
        <v>150794.76586000001</v>
      </c>
      <c r="G370" s="31">
        <v>7138.7658590000001</v>
      </c>
      <c r="H370" s="32">
        <v>4.7340939300000003E-2</v>
      </c>
      <c r="J370" s="51" t="s">
        <v>1173</v>
      </c>
      <c r="K370" s="51" t="s">
        <v>1120</v>
      </c>
      <c r="L370" s="51" t="s">
        <v>1172</v>
      </c>
      <c r="M370" s="51">
        <v>41.25</v>
      </c>
      <c r="N370" s="51">
        <v>32.412999999999997</v>
      </c>
      <c r="O370" s="51">
        <v>8.84</v>
      </c>
      <c r="P370" s="51">
        <v>0.21430303030303</v>
      </c>
    </row>
    <row r="371" spans="1:16" x14ac:dyDescent="0.3">
      <c r="A371" s="30" t="s">
        <v>407</v>
      </c>
      <c r="B371" s="31" t="s">
        <v>407</v>
      </c>
      <c r="C371" s="31" t="s">
        <v>407</v>
      </c>
      <c r="D371" s="31" t="s">
        <v>407</v>
      </c>
      <c r="E371" s="31"/>
      <c r="F371" s="31"/>
      <c r="G371" s="31"/>
      <c r="H371" s="32"/>
      <c r="J371" s="51" t="s">
        <v>1176</v>
      </c>
      <c r="K371" s="51" t="s">
        <v>1120</v>
      </c>
      <c r="L371" s="51" t="s">
        <v>1175</v>
      </c>
      <c r="M371" s="51">
        <v>116.821</v>
      </c>
      <c r="N371" s="51">
        <v>99.656000000000006</v>
      </c>
      <c r="O371" s="51">
        <v>17.170000000000002</v>
      </c>
      <c r="P371" s="51">
        <v>0.146976998998468</v>
      </c>
    </row>
    <row r="372" spans="1:16" x14ac:dyDescent="0.3">
      <c r="A372" s="30" t="s">
        <v>1217</v>
      </c>
      <c r="B372" s="30" t="s">
        <v>1218</v>
      </c>
      <c r="C372" s="30" t="s">
        <v>1219</v>
      </c>
      <c r="D372" s="30" t="s">
        <v>407</v>
      </c>
      <c r="E372" s="30">
        <v>23918859</v>
      </c>
      <c r="F372" s="30">
        <v>27868685.113000002</v>
      </c>
      <c r="G372" s="30">
        <v>3949826.1126999999</v>
      </c>
      <c r="H372" s="33">
        <v>0.14172990569999999</v>
      </c>
      <c r="J372" s="51" t="s">
        <v>1179</v>
      </c>
      <c r="K372" s="51" t="s">
        <v>1120</v>
      </c>
      <c r="L372" s="51" t="s">
        <v>1178</v>
      </c>
      <c r="M372" s="51">
        <v>117.363</v>
      </c>
      <c r="N372" s="51">
        <v>66.376999999999995</v>
      </c>
      <c r="O372" s="51">
        <v>50.99</v>
      </c>
      <c r="P372" s="51">
        <v>0.43446401336025797</v>
      </c>
    </row>
    <row r="373" spans="1:16" x14ac:dyDescent="0.3">
      <c r="A373" s="30" t="s">
        <v>407</v>
      </c>
      <c r="B373" s="31" t="s">
        <v>407</v>
      </c>
      <c r="C373" s="31" t="s">
        <v>407</v>
      </c>
      <c r="D373" s="31" t="s">
        <v>407</v>
      </c>
      <c r="E373" s="31"/>
      <c r="F373" s="31"/>
      <c r="G373" s="31"/>
      <c r="H373" s="32"/>
      <c r="J373" s="51" t="s">
        <v>1182</v>
      </c>
      <c r="K373" s="51" t="s">
        <v>1120</v>
      </c>
      <c r="L373" s="51" t="s">
        <v>1181</v>
      </c>
      <c r="M373" s="51">
        <v>47.884</v>
      </c>
      <c r="N373" s="51">
        <v>20.742000000000001</v>
      </c>
      <c r="O373" s="51">
        <v>27.14</v>
      </c>
      <c r="P373" s="51">
        <v>0.56678640046779705</v>
      </c>
    </row>
    <row r="374" spans="1:16" x14ac:dyDescent="0.3">
      <c r="A374" s="30" t="s">
        <v>407</v>
      </c>
      <c r="B374" s="30" t="s">
        <v>1</v>
      </c>
      <c r="C374" s="30" t="s">
        <v>1220</v>
      </c>
      <c r="D374" s="30" t="s">
        <v>407</v>
      </c>
      <c r="E374" s="30">
        <v>20648370</v>
      </c>
      <c r="F374" s="30">
        <v>23986240</v>
      </c>
      <c r="G374" s="30">
        <v>3337870</v>
      </c>
      <c r="H374" s="33">
        <v>0.1391577004</v>
      </c>
      <c r="J374" s="51" t="s">
        <v>1185</v>
      </c>
      <c r="K374" s="51" t="s">
        <v>1120</v>
      </c>
      <c r="L374" s="51" t="s">
        <v>1184</v>
      </c>
      <c r="M374" s="51">
        <v>246.81800000000001</v>
      </c>
      <c r="N374" s="51">
        <v>218.50800000000001</v>
      </c>
      <c r="O374" s="51">
        <v>28.31</v>
      </c>
      <c r="P374" s="51">
        <v>0.114699900331418</v>
      </c>
    </row>
    <row r="375" spans="1:16" x14ac:dyDescent="0.3">
      <c r="A375" s="30" t="s">
        <v>407</v>
      </c>
      <c r="B375" s="31" t="s">
        <v>418</v>
      </c>
      <c r="C375" s="31" t="s">
        <v>1221</v>
      </c>
      <c r="D375" s="31" t="s">
        <v>1222</v>
      </c>
      <c r="E375" s="31">
        <v>1130948</v>
      </c>
      <c r="F375" s="31">
        <v>1219230</v>
      </c>
      <c r="G375" s="31">
        <v>88282</v>
      </c>
      <c r="H375" s="32">
        <v>7.2407995200000005E-2</v>
      </c>
      <c r="J375" s="51" t="s">
        <v>1188</v>
      </c>
      <c r="K375" s="51" t="s">
        <v>1120</v>
      </c>
      <c r="L375" s="51" t="s">
        <v>1187</v>
      </c>
      <c r="M375" s="51">
        <v>86.448999999999998</v>
      </c>
      <c r="N375" s="51">
        <v>80.2</v>
      </c>
      <c r="O375" s="51">
        <v>6.25</v>
      </c>
      <c r="P375" s="51">
        <v>7.2296961214126307E-2</v>
      </c>
    </row>
    <row r="376" spans="1:16" x14ac:dyDescent="0.3">
      <c r="A376" s="30" t="s">
        <v>407</v>
      </c>
      <c r="B376" s="31" t="s">
        <v>443</v>
      </c>
      <c r="C376" s="31" t="s">
        <v>1223</v>
      </c>
      <c r="D376" s="31" t="s">
        <v>1224</v>
      </c>
      <c r="E376" s="31">
        <v>2962252</v>
      </c>
      <c r="F376" s="31">
        <v>3249840</v>
      </c>
      <c r="G376" s="31">
        <v>287588</v>
      </c>
      <c r="H376" s="32">
        <v>8.8492972000000003E-2</v>
      </c>
      <c r="J376" s="51" t="s">
        <v>1191</v>
      </c>
      <c r="K376" s="51" t="s">
        <v>1120</v>
      </c>
      <c r="L376" s="51" t="s">
        <v>1190</v>
      </c>
      <c r="M376" s="51">
        <v>45.093000000000004</v>
      </c>
      <c r="N376" s="51">
        <v>41.384999999999998</v>
      </c>
      <c r="O376" s="51">
        <v>3.71</v>
      </c>
      <c r="P376" s="51">
        <v>8.2274410662408801E-2</v>
      </c>
    </row>
    <row r="377" spans="1:16" x14ac:dyDescent="0.3">
      <c r="A377" s="30" t="s">
        <v>407</v>
      </c>
      <c r="B377" s="31" t="s">
        <v>522</v>
      </c>
      <c r="C377" s="31" t="s">
        <v>1225</v>
      </c>
      <c r="D377" s="31" t="s">
        <v>1226</v>
      </c>
      <c r="E377" s="31">
        <v>2165301</v>
      </c>
      <c r="F377" s="31">
        <v>2399400</v>
      </c>
      <c r="G377" s="31">
        <v>234099</v>
      </c>
      <c r="H377" s="32">
        <v>9.75656414E-2</v>
      </c>
      <c r="J377" s="51" t="s">
        <v>1194</v>
      </c>
      <c r="K377" s="51" t="s">
        <v>1120</v>
      </c>
      <c r="L377" s="51" t="s">
        <v>1193</v>
      </c>
      <c r="M377" s="51">
        <v>79.111999999999995</v>
      </c>
      <c r="N377" s="51">
        <v>74.960999999999999</v>
      </c>
      <c r="O377" s="51">
        <v>4.1500000000000004</v>
      </c>
      <c r="P377" s="51">
        <v>5.2457275760946498E-2</v>
      </c>
    </row>
    <row r="378" spans="1:16" x14ac:dyDescent="0.3">
      <c r="A378" s="30" t="s">
        <v>407</v>
      </c>
      <c r="B378" s="31" t="s">
        <v>565</v>
      </c>
      <c r="C378" s="31" t="s">
        <v>1227</v>
      </c>
      <c r="D378" s="31" t="s">
        <v>1228</v>
      </c>
      <c r="E378" s="31">
        <v>1826811</v>
      </c>
      <c r="F378" s="31">
        <v>2061940</v>
      </c>
      <c r="G378" s="31">
        <v>235129</v>
      </c>
      <c r="H378" s="32">
        <v>0.1140329011</v>
      </c>
      <c r="J378" s="51" t="s">
        <v>1197</v>
      </c>
      <c r="K378" s="51" t="s">
        <v>1120</v>
      </c>
      <c r="L378" s="51" t="s">
        <v>1196</v>
      </c>
      <c r="M378" s="51">
        <v>56.134999999999998</v>
      </c>
      <c r="N378" s="51">
        <v>40.463000000000001</v>
      </c>
      <c r="O378" s="51">
        <v>15.67</v>
      </c>
      <c r="P378" s="51">
        <v>0.279148481339628</v>
      </c>
    </row>
    <row r="379" spans="1:16" x14ac:dyDescent="0.3">
      <c r="A379" s="30" t="s">
        <v>407</v>
      </c>
      <c r="B379" s="31" t="s">
        <v>399</v>
      </c>
      <c r="C379" s="31" t="s">
        <v>1229</v>
      </c>
      <c r="D379" s="31" t="s">
        <v>1230</v>
      </c>
      <c r="E379" s="31">
        <v>2163939</v>
      </c>
      <c r="F379" s="31">
        <v>2462480</v>
      </c>
      <c r="G379" s="31">
        <v>298541</v>
      </c>
      <c r="H379" s="32">
        <v>0.1212359085</v>
      </c>
      <c r="J379" s="51" t="s">
        <v>1200</v>
      </c>
      <c r="K379" s="51" t="s">
        <v>1120</v>
      </c>
      <c r="L379" s="51" t="s">
        <v>1199</v>
      </c>
      <c r="M379" s="51">
        <v>74.353999999999999</v>
      </c>
      <c r="N379" s="51">
        <v>59.935000000000002</v>
      </c>
      <c r="O379" s="51">
        <v>14.42</v>
      </c>
      <c r="P379" s="51">
        <v>0.193937111655056</v>
      </c>
    </row>
    <row r="380" spans="1:16" x14ac:dyDescent="0.3">
      <c r="A380" s="30" t="s">
        <v>407</v>
      </c>
      <c r="B380" s="31" t="s">
        <v>706</v>
      </c>
      <c r="C380" s="31" t="s">
        <v>1231</v>
      </c>
      <c r="D380" s="31" t="s">
        <v>1232</v>
      </c>
      <c r="E380" s="31">
        <v>2130985</v>
      </c>
      <c r="F380" s="31">
        <v>2651120</v>
      </c>
      <c r="G380" s="31">
        <v>520135</v>
      </c>
      <c r="H380" s="32">
        <v>0.19619443859999999</v>
      </c>
      <c r="J380" s="51" t="s">
        <v>1203</v>
      </c>
      <c r="K380" s="51" t="s">
        <v>1120</v>
      </c>
      <c r="L380" s="51" t="s">
        <v>1202</v>
      </c>
      <c r="M380" s="51">
        <v>46.43</v>
      </c>
      <c r="N380" s="51">
        <v>43.886000000000003</v>
      </c>
      <c r="O380" s="51">
        <v>2.54</v>
      </c>
      <c r="P380" s="51">
        <v>5.4706009045875498E-2</v>
      </c>
    </row>
    <row r="381" spans="1:16" x14ac:dyDescent="0.3">
      <c r="A381" s="30" t="s">
        <v>407</v>
      </c>
      <c r="B381" s="31" t="s">
        <v>401</v>
      </c>
      <c r="C381" s="31" t="s">
        <v>1233</v>
      </c>
      <c r="D381" s="31" t="s">
        <v>1234</v>
      </c>
      <c r="E381" s="31">
        <v>1215846</v>
      </c>
      <c r="F381" s="31">
        <v>1528550</v>
      </c>
      <c r="G381" s="31">
        <v>312704</v>
      </c>
      <c r="H381" s="32">
        <v>0.2045755782</v>
      </c>
      <c r="J381" s="51" t="s">
        <v>1206</v>
      </c>
      <c r="K381" s="51" t="s">
        <v>1120</v>
      </c>
      <c r="L381" s="51" t="s">
        <v>1205</v>
      </c>
      <c r="M381" s="51">
        <v>175.91499999999999</v>
      </c>
      <c r="N381" s="51">
        <v>163.435</v>
      </c>
      <c r="O381" s="51">
        <v>12.48</v>
      </c>
      <c r="P381" s="51">
        <v>7.0943353324048594E-2</v>
      </c>
    </row>
    <row r="382" spans="1:16" x14ac:dyDescent="0.3">
      <c r="A382" s="30" t="s">
        <v>407</v>
      </c>
      <c r="B382" s="31" t="s">
        <v>402</v>
      </c>
      <c r="C382" s="31" t="s">
        <v>1235</v>
      </c>
      <c r="D382" s="31" t="s">
        <v>1236</v>
      </c>
      <c r="E382" s="31">
        <v>1824995</v>
      </c>
      <c r="F382" s="31">
        <v>2037300</v>
      </c>
      <c r="G382" s="31">
        <v>212305</v>
      </c>
      <c r="H382" s="32">
        <v>0.1042090021</v>
      </c>
      <c r="J382" s="51" t="s">
        <v>1209</v>
      </c>
      <c r="K382" s="51" t="s">
        <v>1120</v>
      </c>
      <c r="L382" s="51" t="s">
        <v>1208</v>
      </c>
      <c r="M382" s="51">
        <v>71.81</v>
      </c>
      <c r="N382" s="51">
        <v>46.573</v>
      </c>
      <c r="O382" s="51">
        <v>25.24</v>
      </c>
      <c r="P382" s="51">
        <v>0.35148308035092601</v>
      </c>
    </row>
    <row r="383" spans="1:16" x14ac:dyDescent="0.3">
      <c r="A383" s="30" t="s">
        <v>407</v>
      </c>
      <c r="B383" s="31" t="s">
        <v>863</v>
      </c>
      <c r="C383" s="31" t="s">
        <v>1237</v>
      </c>
      <c r="D383" s="31" t="s">
        <v>1238</v>
      </c>
      <c r="E383" s="31">
        <v>3306046</v>
      </c>
      <c r="F383" s="31">
        <v>3857180</v>
      </c>
      <c r="G383" s="31">
        <v>551134</v>
      </c>
      <c r="H383" s="32">
        <v>0.14288521670000001</v>
      </c>
      <c r="J383" s="51" t="s">
        <v>1212</v>
      </c>
      <c r="K383" s="51" t="s">
        <v>1120</v>
      </c>
      <c r="L383" s="51" t="s">
        <v>1211</v>
      </c>
      <c r="M383" s="51">
        <v>308.29300000000001</v>
      </c>
      <c r="N383" s="51">
        <v>255.7</v>
      </c>
      <c r="O383" s="51">
        <v>52.59</v>
      </c>
      <c r="P383" s="51">
        <v>0.17058447645583899</v>
      </c>
    </row>
    <row r="384" spans="1:16" ht="15.75" customHeight="1" x14ac:dyDescent="0.3">
      <c r="A384" s="52" t="s">
        <v>407</v>
      </c>
      <c r="B384" s="35" t="s">
        <v>992</v>
      </c>
      <c r="C384" s="31" t="s">
        <v>1239</v>
      </c>
      <c r="D384" s="31" t="s">
        <v>1240</v>
      </c>
      <c r="E384" s="35">
        <v>1921247</v>
      </c>
      <c r="F384" s="35">
        <v>2519200</v>
      </c>
      <c r="G384" s="35">
        <v>597953</v>
      </c>
      <c r="H384" s="36">
        <v>0.2373582883</v>
      </c>
      <c r="J384" s="51" t="s">
        <v>1215</v>
      </c>
      <c r="K384" s="51" t="s">
        <v>1120</v>
      </c>
      <c r="L384" s="51" t="s">
        <v>1214</v>
      </c>
      <c r="M384" s="51">
        <v>154.286</v>
      </c>
      <c r="N384" s="51">
        <v>143.33000000000001</v>
      </c>
      <c r="O384" s="51">
        <v>10.96</v>
      </c>
      <c r="P384" s="51">
        <v>7.1036905487212101E-2</v>
      </c>
    </row>
    <row r="385" spans="1:8" x14ac:dyDescent="0.3">
      <c r="A385" s="30" t="s">
        <v>407</v>
      </c>
      <c r="B385" s="30" t="s">
        <v>1053</v>
      </c>
      <c r="C385" s="30" t="s">
        <v>1241</v>
      </c>
      <c r="D385" s="30" t="s">
        <v>1242</v>
      </c>
      <c r="E385" s="30">
        <v>1149245</v>
      </c>
      <c r="F385" s="30">
        <v>1424310</v>
      </c>
      <c r="G385" s="30">
        <v>275065</v>
      </c>
      <c r="H385" s="33">
        <v>0.19312158169999999</v>
      </c>
    </row>
    <row r="386" spans="1:8" ht="15.75" customHeight="1" x14ac:dyDescent="0.3">
      <c r="A386" s="53" t="s">
        <v>407</v>
      </c>
      <c r="B386" s="38" t="s">
        <v>1120</v>
      </c>
      <c r="C386" s="30" t="s">
        <v>1243</v>
      </c>
      <c r="D386" s="30" t="s">
        <v>1244</v>
      </c>
      <c r="E386" s="38">
        <v>2073899</v>
      </c>
      <c r="F386" s="38">
        <v>2458135.1126999999</v>
      </c>
      <c r="G386" s="38">
        <v>384236.11268999998</v>
      </c>
      <c r="H386" s="39">
        <v>0.15631203939999999</v>
      </c>
    </row>
    <row r="387" spans="1:8" x14ac:dyDescent="0.3">
      <c r="A387" s="40" t="s">
        <v>407</v>
      </c>
      <c r="B387" s="41" t="s">
        <v>1245</v>
      </c>
      <c r="C387" s="42" t="s">
        <v>1245</v>
      </c>
      <c r="D387" s="42" t="s">
        <v>407</v>
      </c>
      <c r="E387" s="41">
        <v>47345</v>
      </c>
      <c r="F387" s="41"/>
      <c r="G387" s="41">
        <v>0</v>
      </c>
      <c r="H387" s="43"/>
    </row>
    <row r="388" spans="1:8" x14ac:dyDescent="0.3">
      <c r="A388" s="30" t="s">
        <v>407</v>
      </c>
      <c r="B388" s="54" t="s">
        <v>407</v>
      </c>
      <c r="C388" s="31" t="s">
        <v>407</v>
      </c>
      <c r="D388" s="31" t="s">
        <v>407</v>
      </c>
      <c r="E388" s="35"/>
      <c r="F388" s="35"/>
      <c r="G388" s="35"/>
      <c r="H388" s="50"/>
    </row>
    <row r="390" spans="1:8" x14ac:dyDescent="0.3">
      <c r="B390" s="26" t="s">
        <v>1246</v>
      </c>
      <c r="D390" s="34"/>
    </row>
    <row r="391" spans="1:8" x14ac:dyDescent="0.3">
      <c r="B391" s="26" t="s">
        <v>1247</v>
      </c>
      <c r="D391" s="34"/>
    </row>
    <row r="392" spans="1:8" x14ac:dyDescent="0.3">
      <c r="B392" s="26" t="s">
        <v>1248</v>
      </c>
      <c r="D392" s="34"/>
    </row>
    <row r="393" spans="1:8" x14ac:dyDescent="0.3">
      <c r="B393" s="26" t="s">
        <v>1249</v>
      </c>
      <c r="D393" s="34"/>
      <c r="E393" s="31"/>
      <c r="F393" s="31"/>
      <c r="G393" s="31"/>
      <c r="H393" s="31"/>
    </row>
    <row r="394" spans="1:8" x14ac:dyDescent="0.3">
      <c r="B394" s="26" t="s">
        <v>1250</v>
      </c>
      <c r="D394" s="34"/>
    </row>
    <row r="395" spans="1:8" x14ac:dyDescent="0.3">
      <c r="B395" s="26" t="s">
        <v>1251</v>
      </c>
      <c r="D395" s="34"/>
    </row>
    <row r="396" spans="1:8" x14ac:dyDescent="0.3">
      <c r="B396" s="26" t="s">
        <v>1252</v>
      </c>
      <c r="D396" s="44"/>
    </row>
    <row r="397" spans="1:8" x14ac:dyDescent="0.3">
      <c r="B397" s="26" t="s">
        <v>1253</v>
      </c>
      <c r="D397" s="45"/>
    </row>
    <row r="398" spans="1:8" x14ac:dyDescent="0.3">
      <c r="B398" s="55" t="s">
        <v>1254</v>
      </c>
      <c r="D398" s="45"/>
    </row>
    <row r="399" spans="1:8" x14ac:dyDescent="0.3">
      <c r="B399" s="26" t="s">
        <v>1255</v>
      </c>
      <c r="D399" s="45"/>
    </row>
    <row r="400" spans="1:8" x14ac:dyDescent="0.3">
      <c r="B400" s="55" t="s">
        <v>1265</v>
      </c>
      <c r="D400" s="45"/>
    </row>
    <row r="401" spans="2:4" x14ac:dyDescent="0.3">
      <c r="B401" s="26" t="s">
        <v>1257</v>
      </c>
      <c r="D401" s="45"/>
    </row>
    <row r="402" spans="2:4" x14ac:dyDescent="0.3">
      <c r="B402" s="26" t="s">
        <v>1258</v>
      </c>
      <c r="D402" s="45"/>
    </row>
    <row r="403" spans="2:4" x14ac:dyDescent="0.3">
      <c r="B403" s="26" t="s">
        <v>1259</v>
      </c>
      <c r="D403" s="45"/>
    </row>
    <row r="404" spans="2:4" x14ac:dyDescent="0.3">
      <c r="B404" s="26" t="s">
        <v>1260</v>
      </c>
      <c r="D404" s="45"/>
    </row>
    <row r="405" spans="2:4" x14ac:dyDescent="0.3">
      <c r="B405" s="26" t="s">
        <v>1261</v>
      </c>
      <c r="D405" s="44"/>
    </row>
    <row r="406" spans="2:4" x14ac:dyDescent="0.3">
      <c r="B406" s="44"/>
      <c r="D406" s="44"/>
    </row>
    <row r="407" spans="2:4" x14ac:dyDescent="0.3">
      <c r="B407" s="44"/>
      <c r="D407" s="44"/>
    </row>
    <row r="408" spans="2:4" x14ac:dyDescent="0.3">
      <c r="B408" s="44"/>
    </row>
    <row r="409" spans="2:4" x14ac:dyDescent="0.3">
      <c r="B409" s="34"/>
    </row>
    <row r="413" spans="2:4" ht="15" customHeight="1" x14ac:dyDescent="0.3"/>
    <row r="417" s="51" customFormat="1" ht="13.2" customHeight="1" x14ac:dyDescent="0.3"/>
  </sheetData>
  <conditionalFormatting sqref="H3:H382 G383:H383">
    <cfRule type="cellIs" dxfId="2" priority="1" operator="lessThan">
      <formula>0</formula>
    </cfRule>
  </conditionalFormatting>
  <hyperlinks>
    <hyperlink ref="B393" r:id="rId1" display="    http://www.ons.gov.uk/ons/publications/re-reference-tables.html?edition=tcm%3A77-294273" xr:uid="{DC10B74C-7D60-4CDF-A502-E5E74BF69EB7}"/>
    <hyperlink ref="B398" r:id="rId2" xr:uid="{7C37FEAC-FC43-4F39-BDAE-EC5D3A823BC5}"/>
    <hyperlink ref="B400" r:id="rId3" xr:uid="{B1B0332B-B434-47DA-8623-A549F2EF67C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front page</vt:lpstr>
      <vt:lpstr>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 Worth</cp:lastModifiedBy>
  <dcterms:created xsi:type="dcterms:W3CDTF">2021-12-16T11:30:51Z</dcterms:created>
  <dcterms:modified xsi:type="dcterms:W3CDTF">2023-12-13T11:17:47Z</dcterms:modified>
</cp:coreProperties>
</file>