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3" documentId="8_{7786D1F9-E961-4DC5-BBC7-3E4EE86C61F8}" xr6:coauthVersionLast="47" xr6:coauthVersionMax="47" xr10:uidLastSave="{13ECF318-97E2-4FA1-97A6-F50EA92BFD3F}"/>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<sst xmlns="http://schemas.openxmlformats.org/spreadsheetml/2006/main" count="32859" uniqueCount="1676">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</sst>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Malvern Hills</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23.6</c:v>
                </c:pt>
                <c:pt idx="1">
                  <c:v>23.58</c:v>
                </c:pt>
                <c:pt idx="2">
                  <c:v>23.91</c:v>
                </c:pt>
                <c:pt idx="3">
                  <c:v>24.35</c:v>
                </c:pt>
                <c:pt idx="4">
                  <c:v>24.67</c:v>
                </c:pt>
                <c:pt idx="5">
                  <c:v>25.01</c:v>
                </c:pt>
                <c:pt idx="6">
                  <c:v>25.29</c:v>
                </c:pt>
                <c:pt idx="7">
                  <c:v>25.94</c:v>
                </c:pt>
                <c:pt idx="8">
                  <c:v>26.57</c:v>
                </c:pt>
                <c:pt idx="9">
                  <c:v>27.27</c:v>
                </c:pt>
                <c:pt idx="10">
                  <c:v>27.68</c:v>
                </c:pt>
                <c:pt idx="11">
                  <c:v>28.31</c:v>
                </c:pt>
                <c:pt idx="12">
                  <c:v>29.15</c:v>
                </c:pt>
                <c:pt idx="13">
                  <c:v>30.19</c:v>
                </c:pt>
                <c:pt idx="14">
                  <c:v>30.93</c:v>
                </c:pt>
                <c:pt idx="15">
                  <c:v>31.29</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Malvern Hills</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476.4</c:v>
                </c:pt>
                <c:pt idx="1">
                  <c:v>464.4</c:v>
                </c:pt>
                <c:pt idx="2">
                  <c:v>410.2</c:v>
                </c:pt>
                <c:pt idx="3">
                  <c:v>442.5</c:v>
                </c:pt>
                <c:pt idx="4">
                  <c:v>445.2</c:v>
                </c:pt>
                <c:pt idx="5">
                  <c:v>479.1</c:v>
                </c:pt>
                <c:pt idx="6">
                  <c:v>466.1</c:v>
                </c:pt>
                <c:pt idx="7">
                  <c:v>490.9</c:v>
                </c:pt>
                <c:pt idx="8">
                  <c:v>458.1</c:v>
                </c:pt>
                <c:pt idx="9">
                  <c:v>464.9</c:v>
                </c:pt>
                <c:pt idx="10">
                  <c:v>460.6</c:v>
                </c:pt>
                <c:pt idx="11">
                  <c:v>496.9</c:v>
                </c:pt>
                <c:pt idx="12">
                  <c:v>446.2</c:v>
                </c:pt>
                <c:pt idx="13">
                  <c:v>559.70000000000005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Malvern Hills</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75.8</c:v>
                </c:pt>
                <c:pt idx="1">
                  <c:v>73</c:v>
                </c:pt>
                <c:pt idx="2">
                  <c:v>81.5</c:v>
                </c:pt>
                <c:pt idx="3">
                  <c:v>71.7</c:v>
                </c:pt>
                <c:pt idx="4">
                  <c:v>74.599999999999994</c:v>
                </c:pt>
                <c:pt idx="5">
                  <c:v>78.2</c:v>
                </c:pt>
                <c:pt idx="6">
                  <c:v>71.8</c:v>
                </c:pt>
                <c:pt idx="7">
                  <c:v>65.599999999999994</c:v>
                </c:pt>
                <c:pt idx="8">
                  <c:v>76.3</c:v>
                </c:pt>
                <c:pt idx="9">
                  <c:v>80</c:v>
                </c:pt>
                <c:pt idx="10">
                  <c:v>81.2</c:v>
                </c:pt>
                <c:pt idx="11">
                  <c:v>75.099999999999994</c:v>
                </c:pt>
                <c:pt idx="12">
                  <c:v>69.599999999999994</c:v>
                </c:pt>
                <c:pt idx="13">
                  <c:v>69.099999999999994</c:v>
                </c:pt>
                <c:pt idx="14">
                  <c:v>72.599999999999994</c:v>
                </c:pt>
                <c:pt idx="15">
                  <c:v>71.8</c:v>
                </c:pt>
                <c:pt idx="16">
                  <c:v>73.8</c:v>
                </c:pt>
                <c:pt idx="17">
                  <c:v>74.3</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Malvern Hills</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15481</c:v>
                </c:pt>
                <c:pt idx="1">
                  <c:v>16311</c:v>
                </c:pt>
                <c:pt idx="2">
                  <c:v>17141</c:v>
                </c:pt>
                <c:pt idx="3">
                  <c:v>17541</c:v>
                </c:pt>
                <c:pt idx="4">
                  <c:v>17902</c:v>
                </c:pt>
                <c:pt idx="5">
                  <c:v>17729</c:v>
                </c:pt>
                <c:pt idx="6">
                  <c:v>17711</c:v>
                </c:pt>
                <c:pt idx="7">
                  <c:v>17987</c:v>
                </c:pt>
                <c:pt idx="8">
                  <c:v>18328</c:v>
                </c:pt>
                <c:pt idx="9">
                  <c:v>19040</c:v>
                </c:pt>
                <c:pt idx="10">
                  <c:v>19765</c:v>
                </c:pt>
                <c:pt idx="11">
                  <c:v>21001</c:v>
                </c:pt>
                <c:pt idx="12">
                  <c:v>21414</c:v>
                </c:pt>
                <c:pt idx="13">
                  <c:v>21392</c:v>
                </c:pt>
                <c:pt idx="14">
                  <c:v>22657</c:v>
                </c:pt>
                <c:pt idx="15">
                  <c:v>23220</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Malvern Hills</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25.1</c:v>
                </c:pt>
                <c:pt idx="1">
                  <c:v>24.6</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Malvern Hills</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21.1</c:v>
                </c:pt>
                <c:pt idx="1">
                  <c:v>24.2</c:v>
                </c:pt>
                <c:pt idx="2">
                  <c:v>17.899999999999999</c:v>
                </c:pt>
                <c:pt idx="3">
                  <c:v>22.8</c:v>
                </c:pt>
                <c:pt idx="4">
                  <c:v>23.6</c:v>
                </c:pt>
                <c:pt idx="5">
                  <c:v>20.100000000000001</c:v>
                </c:pt>
                <c:pt idx="6">
                  <c:v>23.3</c:v>
                </c:pt>
                <c:pt idx="7">
                  <c:v>29.4</c:v>
                </c:pt>
                <c:pt idx="8">
                  <c:v>20.9</c:v>
                </c:pt>
                <c:pt idx="9">
                  <c:v>16</c:v>
                </c:pt>
                <c:pt idx="10">
                  <c:v>17.2</c:v>
                </c:pt>
                <c:pt idx="11">
                  <c:v>23.5</c:v>
                </c:pt>
                <c:pt idx="12">
                  <c:v>25.1</c:v>
                </c:pt>
                <c:pt idx="13">
                  <c:v>25.8</c:v>
                </c:pt>
                <c:pt idx="14">
                  <c:v>22.1</c:v>
                </c:pt>
                <c:pt idx="15">
                  <c:v>22.6</c:v>
                </c:pt>
                <c:pt idx="16">
                  <c:v>23.7</c:v>
                </c:pt>
                <c:pt idx="17">
                  <c:v>19.5</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Malvern Hills</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10.299999999999997</c:v>
                </c:pt>
                <c:pt idx="1">
                  <c:v>28.900000000000006</c:v>
                </c:pt>
                <c:pt idx="2">
                  <c:v>59.199999999999996</c:v>
                </c:pt>
                <c:pt idx="3">
                  <c:v>39.000000000000007</c:v>
                </c:pt>
                <c:pt idx="4">
                  <c:v>42.599999999999994</c:v>
                </c:pt>
                <c:pt idx="5">
                  <c:v>23.199999999999996</c:v>
                </c:pt>
                <c:pt idx="6">
                  <c:v>16.799999999999997</c:v>
                </c:pt>
                <c:pt idx="7">
                  <c:v>6</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Malvern Hills</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0</c:v>
                </c:pt>
                <c:pt idx="1">
                  <c:v>14.83644167722529</c:v>
                </c:pt>
                <c:pt idx="2">
                  <c:v>7.0654722485726049</c:v>
                </c:pt>
                <c:pt idx="3">
                  <c:v>0</c:v>
                </c:pt>
                <c:pt idx="4">
                  <c:v>0</c:v>
                </c:pt>
                <c:pt idx="5">
                  <c:v>16.093593950634897</c:v>
                </c:pt>
                <c:pt idx="6">
                  <c:v>10.452595640374684</c:v>
                </c:pt>
                <c:pt idx="7">
                  <c:v>17.810194215927403</c:v>
                </c:pt>
                <c:pt idx="8">
                  <c:v>5.7650695517774349</c:v>
                </c:pt>
                <c:pt idx="9">
                  <c:v>6.4833501513622602</c:v>
                </c:pt>
                <c:pt idx="10">
                  <c:v>0</c:v>
                </c:pt>
                <c:pt idx="11">
                  <c:v>11.578815888083938</c:v>
                </c:pt>
                <c:pt idx="12">
                  <c:v>19.743901566635667</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Malvern Hills</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54.300000000000004</c:v>
                </c:pt>
                <c:pt idx="1">
                  <c:v>56.9</c:v>
                </c:pt>
                <c:pt idx="2">
                  <c:v>66.3</c:v>
                </c:pt>
                <c:pt idx="3">
                  <c:v>57.7</c:v>
                </c:pt>
                <c:pt idx="4">
                  <c:v>61.099999999999994</c:v>
                </c:pt>
                <c:pt idx="5">
                  <c:v>54.800000000000004</c:v>
                </c:pt>
                <c:pt idx="6">
                  <c:v>67.7</c:v>
                </c:pt>
                <c:pt idx="7">
                  <c:v>69.5</c:v>
                </c:pt>
                <c:pt idx="8">
                  <c:v>59.400000000000006</c:v>
                </c:pt>
                <c:pt idx="9">
                  <c:v>59</c:v>
                </c:pt>
                <c:pt idx="10">
                  <c:v>65.800000000000011</c:v>
                </c:pt>
                <c:pt idx="11">
                  <c:v>68.400000000000006</c:v>
                </c:pt>
                <c:pt idx="12">
                  <c:v>65</c:v>
                </c:pt>
                <c:pt idx="13">
                  <c:v>57.8</c:v>
                </c:pt>
                <c:pt idx="14">
                  <c:v>58.4</c:v>
                </c:pt>
                <c:pt idx="15">
                  <c:v>65.5</c:v>
                </c:pt>
                <c:pt idx="16">
                  <c:v>55.3</c:v>
                </c:pt>
                <c:pt idx="17">
                  <c:v>53.6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Malvern Hills is generally in line with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within Malvern Hills from 2004 to 2019 is consistently higher than the rural and England situations.</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between 2017 and 2018 dropped within Malvern Hills taking it below the rural position.</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Malvern Hills'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Malvern Hills decreased from a high point in 2016 to a low in 2021 that was below both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Malvern Hills has been less stable and no discernible pattern of change is apparent due partly to unavailable data.</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78</xdr:row>
      <xdr:rowOff>144780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10515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Malvern Hills in general has a higher proportion of employed people in skilled employment than seen for 'Rural as a Region', for some years markedly greater, however it does drop below both the rural and England situations in both 2020 and 2021.</a:t>
          </a:r>
          <a:endParaRPr lang="en-GB" sz="1100">
            <a:latin typeface="Avenir Next LT Pro" panose="020B0504020202020204" pitchFamily="34" charset="0"/>
          </a:endParaRPr>
        </a:p>
      </xdr:txBody>
    </xdr:sp>
    <xdr:clientData/>
  </xdr:twoCellAnchor>
  <xdr:twoCellAnchor>
    <xdr:from>
      <xdr:col>0</xdr:col>
      <xdr:colOff>609600</xdr:colOff>
      <xdr:row>21</xdr:row>
      <xdr:rowOff>0</xdr:rowOff>
    </xdr:from>
    <xdr:to>
      <xdr:col>1</xdr:col>
      <xdr:colOff>2590800</xdr:colOff>
      <xdr:row>22</xdr:row>
      <xdr:rowOff>175260</xdr:rowOff>
    </xdr:to>
    <xdr:sp macro="" textlink="">
      <xdr:nvSpPr>
        <xdr:cNvPr id="20" name="TextBox 19">
          <a:extLst>
            <a:ext uri="{FF2B5EF4-FFF2-40B4-BE49-F238E27FC236}">
              <a16:creationId xmlns:a16="http://schemas.microsoft.com/office/drawing/2014/main" id="{B2078961-A60E-4AAD-9F1B-9DA2C0900BAD}"/>
            </a:ext>
          </a:extLst>
        </xdr:cNvPr>
        <xdr:cNvSpPr txBox="1"/>
      </xdr:nvSpPr>
      <xdr:spPr>
        <a:xfrm>
          <a:off x="609600" y="757428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Malvern Hills has fluctuated over the years, taking it at times above and at times below the rural situation.</a:t>
          </a:r>
          <a:endParaRPr lang="en-GB" sz="1100">
            <a:latin typeface="Avenir Next LT Pro" panose="020B0504020202020204" pitchFamily="34" charset="0"/>
          </a:endParaRPr>
        </a:p>
      </xdr:txBody>
    </xdr:sp>
    <xdr:clientData/>
  </xdr:twoCellAnchor>
  <xdr:twoCellAnchor>
    <xdr:from>
      <xdr:col>0</xdr:col>
      <xdr:colOff>586740</xdr:colOff>
      <xdr:row>12</xdr:row>
      <xdr:rowOff>502920</xdr:rowOff>
    </xdr:from>
    <xdr:to>
      <xdr:col>1</xdr:col>
      <xdr:colOff>2567940</xdr:colOff>
      <xdr:row>14</xdr:row>
      <xdr:rowOff>7620</xdr:rowOff>
    </xdr:to>
    <xdr:sp macro="" textlink="">
      <xdr:nvSpPr>
        <xdr:cNvPr id="21" name="TextBox 20">
          <a:extLst>
            <a:ext uri="{FF2B5EF4-FFF2-40B4-BE49-F238E27FC236}">
              <a16:creationId xmlns:a16="http://schemas.microsoft.com/office/drawing/2014/main" id="{69356D04-4434-45E5-8942-BA27FDC6F825}"/>
            </a:ext>
          </a:extLst>
        </xdr:cNvPr>
        <xdr:cNvSpPr txBox="1"/>
      </xdr:nvSpPr>
      <xdr:spPr>
        <a:xfrm>
          <a:off x="586740" y="348996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Malvern Hills follows a very similar path to the rural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338</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Malvern Hills</v>
      </c>
      <c r="G12" s="88" t="str">
        <f>IFERROR(VLOOKUP(F12,GVA!B244:B552,1,FALSE),VLOOKUP(F12,GVA!B6:C230,2,FALSE))</f>
        <v>Malvern Hills</v>
      </c>
      <c r="H12" s="89" t="str">
        <f>IF(F12=G12,"",G12)</f>
        <v/>
      </c>
      <c r="I12" s="76">
        <f>IFERROR(VLOOKUP($F12,GVA!$B$7:$S$230,GVA!D$3,FALSE),VLOOKUP($F12,GVA!$B$244:$T$554,GVA!E$3,FALSE))</f>
        <v>23.6</v>
      </c>
      <c r="J12" s="77">
        <f>IFERROR(VLOOKUP($F12,GVA!$B$7:$S$230,GVA!E$3,FALSE),VLOOKUP($F12,GVA!$B$244:$T$554,GVA!F$3,FALSE))</f>
        <v>23.58</v>
      </c>
      <c r="K12" s="77">
        <f>IFERROR(VLOOKUP($F12,GVA!$B$7:$S$230,GVA!F$3,FALSE),VLOOKUP($F12,GVA!$B$244:$T$554,GVA!G$3,FALSE))</f>
        <v>23.91</v>
      </c>
      <c r="L12" s="77">
        <f>IFERROR(VLOOKUP($F12,GVA!$B$7:$S$230,GVA!G$3,FALSE),VLOOKUP($F12,GVA!$B$244:$T$554,GVA!H$3,FALSE))</f>
        <v>24.35</v>
      </c>
      <c r="M12" s="77">
        <f>IFERROR(VLOOKUP($F12,GVA!$B$7:$S$230,GVA!H$3,FALSE),VLOOKUP($F12,GVA!$B$244:$T$554,GVA!I$3,FALSE))</f>
        <v>24.67</v>
      </c>
      <c r="N12" s="77">
        <f>IFERROR(VLOOKUP($F12,GVA!$B$7:$S$230,GVA!I$3,FALSE),VLOOKUP($F12,GVA!$B$244:$T$554,GVA!J$3,FALSE))</f>
        <v>25.01</v>
      </c>
      <c r="O12" s="77">
        <f>IFERROR(VLOOKUP($F12,GVA!$B$7:$S$230,GVA!J$3,FALSE),VLOOKUP($F12,GVA!$B$244:$T$554,GVA!K$3,FALSE))</f>
        <v>25.29</v>
      </c>
      <c r="P12" s="77">
        <f>IFERROR(VLOOKUP($F12,GVA!$B$7:$S$230,GVA!K$3,FALSE),VLOOKUP($F12,GVA!$B$244:$T$554,GVA!L$3,FALSE))</f>
        <v>25.94</v>
      </c>
      <c r="Q12" s="77">
        <f>IFERROR(VLOOKUP($F12,GVA!$B$7:$S$230,GVA!L$3,FALSE),VLOOKUP($F12,GVA!$B$244:$T$554,GVA!M$3,FALSE))</f>
        <v>26.57</v>
      </c>
      <c r="R12" s="77">
        <f>IFERROR(VLOOKUP($F12,GVA!$B$7:$S$230,GVA!M$3,FALSE),VLOOKUP($F12,GVA!$B$244:$T$554,GVA!N$3,FALSE))</f>
        <v>27.27</v>
      </c>
      <c r="S12" s="77">
        <f>IFERROR(VLOOKUP($F12,GVA!$B$7:$S$230,GVA!N$3,FALSE),VLOOKUP($F12,GVA!$B$244:$T$554,GVA!O$3,FALSE))</f>
        <v>27.68</v>
      </c>
      <c r="T12" s="77">
        <f>IFERROR(VLOOKUP($F12,GVA!$B$7:$S$230,GVA!O$3,FALSE),VLOOKUP($F12,GVA!$B$244:$T$554,GVA!P$3,FALSE))</f>
        <v>28.31</v>
      </c>
      <c r="U12" s="77">
        <f>IFERROR(VLOOKUP($F12,GVA!$B$7:$S$230,GVA!P$3,FALSE),VLOOKUP($F12,GVA!$B$244:$T$554,GVA!Q$3,FALSE))</f>
        <v>29.15</v>
      </c>
      <c r="V12" s="77">
        <f>IFERROR(VLOOKUP($F12,GVA!$B$7:$S$230,GVA!Q$3,FALSE),VLOOKUP($F12,GVA!$B$244:$T$554,GVA!R$3,FALSE))</f>
        <v>30.19</v>
      </c>
      <c r="W12" s="77">
        <f>IFERROR(VLOOKUP($F12,GVA!$B$7:$S$230,GVA!R$3,FALSE),VLOOKUP($F12,GVA!$B$244:$T$554,GVA!S$3,FALSE))</f>
        <v>30.93</v>
      </c>
      <c r="X12" s="77">
        <f>IFERROR(VLOOKUP($F12,GVA!$B$7:$S$230,GVA!S$3,FALSE),VLOOKUP($F12,GVA!$B$244:$T$554,GVA!T$3,FALSE))</f>
        <v>31.29</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Malvern Hills to Rural as a Region</v>
      </c>
      <c r="G15" s="122"/>
      <c r="H15" s="123"/>
      <c r="I15" s="74">
        <f>100*((I12-I13)/I13)</f>
        <v>0.25437829035542436</v>
      </c>
      <c r="J15" s="74">
        <f t="shared" ref="J15:X15" si="0">100*((J12-J13)/J13)</f>
        <v>0.44830314217902728</v>
      </c>
      <c r="K15" s="74">
        <f t="shared" si="0"/>
        <v>-1.6208431911361152</v>
      </c>
      <c r="L15" s="74">
        <f t="shared" si="0"/>
        <v>-1.9669868292402539</v>
      </c>
      <c r="M15" s="74">
        <f t="shared" si="0"/>
        <v>-2.353656295500465</v>
      </c>
      <c r="N15" s="74">
        <f t="shared" si="0"/>
        <v>-1.8166013151314873</v>
      </c>
      <c r="O15" s="74">
        <f t="shared" si="0"/>
        <v>-1.9391885965924311</v>
      </c>
      <c r="P15" s="74">
        <f t="shared" si="0"/>
        <v>-0.89645103630829359</v>
      </c>
      <c r="Q15" s="74">
        <f t="shared" si="0"/>
        <v>-0.52680839684450897</v>
      </c>
      <c r="R15" s="74">
        <f t="shared" si="0"/>
        <v>0.35354265511843941</v>
      </c>
      <c r="S15" s="74">
        <f t="shared" si="0"/>
        <v>0.20039043814396135</v>
      </c>
      <c r="T15" s="74">
        <f t="shared" si="0"/>
        <v>0.5751890511072496</v>
      </c>
      <c r="U15" s="74">
        <f t="shared" si="0"/>
        <v>1.085327641796485</v>
      </c>
      <c r="V15" s="74">
        <f t="shared" si="0"/>
        <v>1.921507947671981</v>
      </c>
      <c r="W15" s="74">
        <f t="shared" si="0"/>
        <v>2.3006744917687483</v>
      </c>
      <c r="X15" s="74">
        <f t="shared" si="0"/>
        <v>2.4178684570453095</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Malvern Hills</v>
      </c>
      <c r="G20" s="88"/>
      <c r="H20" s="89"/>
      <c r="I20" s="80">
        <f>IF(VLOOKUP($F20,PAY!$A$11:$AE$349,4,FALSE)="-",#N/A,VLOOKUP($F20,PAY!$A$11:$AE$349,4,FALSE))</f>
        <v>476.4</v>
      </c>
      <c r="J20" s="80">
        <f>IF(VLOOKUP($F20,PAY!$A$11:$AE$349,6,FALSE)="-",#N/A,VLOOKUP($F20,PAY!$A$11:$AE$349,6,FALSE))</f>
        <v>464.4</v>
      </c>
      <c r="K20" s="80">
        <f>IF(VLOOKUP($F20,PAY!$A$11:$AE$349,8,FALSE)="-",#N/A,VLOOKUP($F20,PAY!$A$11:$AE$349,8,FALSE))</f>
        <v>410.2</v>
      </c>
      <c r="L20" s="80">
        <f>IF(VLOOKUP($F20,PAY!$A$11:$AE$349,10,FALSE)="-",#N/A,VLOOKUP($F20,PAY!$A$11:$AE$349,10,FALSE))</f>
        <v>442.5</v>
      </c>
      <c r="M20" s="80">
        <f>IF(VLOOKUP($F20,PAY!$A$11:$AE$349,12,FALSE)="-",#N/A,VLOOKUP($F20,PAY!$A$11:$AE$349,12,FALSE))</f>
        <v>445.2</v>
      </c>
      <c r="N20" s="80">
        <f>IF(VLOOKUP($F20,PAY!$A$11:$AE$349,14,FALSE)="-",#N/A,VLOOKUP($F20,PAY!$A$11:$AE$349,14,FALSE))</f>
        <v>479.1</v>
      </c>
      <c r="O20" s="80">
        <f>IF(VLOOKUP($F20,PAY!$A$11:$AE$349,16,FALSE)="-",#N/A,VLOOKUP($F20,PAY!$A$11:$AE$349,16,FALSE))</f>
        <v>466.1</v>
      </c>
      <c r="P20" s="80">
        <f>IF(VLOOKUP($F20,PAY!$A$11:$AE$349,18,FALSE)="-",#N/A,VLOOKUP($F20,PAY!$A$11:$AE$349,18,FALSE))</f>
        <v>490.9</v>
      </c>
      <c r="Q20" s="80">
        <f>IF(VLOOKUP($F20,PAY!$A$11:$AE$349,20,FALSE)="-",#N/A,VLOOKUP($F20,PAY!$A$11:$AE$349,20,FALSE))</f>
        <v>458.1</v>
      </c>
      <c r="R20" s="80">
        <f>IF(VLOOKUP($F20,PAY!$A$11:$AE$349,22,FALSE)="-",#N/A,VLOOKUP($F20,PAY!$A$11:$AE$349,22,FALSE))</f>
        <v>464.9</v>
      </c>
      <c r="S20" s="80">
        <f>IF(VLOOKUP($F20,PAY!$A$11:$AE$349,24,FALSE)="-",#N/A,VLOOKUP($F20,PAY!$A$11:$AE$349,24,FALSE))</f>
        <v>460.6</v>
      </c>
      <c r="T20" s="80">
        <f>IF(VLOOKUP($F20,PAY!$A$11:$AE$349,26,FALSE)="-",#N/A,VLOOKUP($F20,PAY!$A$11:$AE$349,26,FALSE))</f>
        <v>496.9</v>
      </c>
      <c r="U20" s="80">
        <f>IF(VLOOKUP($F20,PAY!$A$11:$AE$349,28,FALSE)="-",#N/A,VLOOKUP($F20,PAY!$A$11:$AE$349,28,FALSE))</f>
        <v>446.2</v>
      </c>
      <c r="V20" s="80">
        <f>IF(VLOOKUP($F20,PAY!$A$11:$AE$349,30,FALSE)="-",#N/A,VLOOKUP($F20,PAY!$A$11:$AE$349,30,FALSE))</f>
        <v>559.70000000000005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Malvern Hills to Rural as a Region</v>
      </c>
      <c r="G23" s="122"/>
      <c r="H23" s="123"/>
      <c r="I23" s="74">
        <f>100*((I20-I21)/I21)</f>
        <v>10.025024556808079</v>
      </c>
      <c r="J23" s="74">
        <f t="shared" ref="J23:V23" si="2">100*((J20-J21)/J21)</f>
        <v>6.2882645763002714</v>
      </c>
      <c r="K23" s="74">
        <f t="shared" si="2"/>
        <v>-8.4605193653268955</v>
      </c>
      <c r="L23" s="74">
        <f t="shared" si="2"/>
        <v>-1.8091883510853259</v>
      </c>
      <c r="M23" s="74">
        <f t="shared" si="2"/>
        <v>-2.2060827155894067</v>
      </c>
      <c r="N23" s="74">
        <f t="shared" si="2"/>
        <v>3.4388613469033094</v>
      </c>
      <c r="O23" s="74">
        <f t="shared" si="2"/>
        <v>-0.99883312630734988</v>
      </c>
      <c r="P23" s="74">
        <f t="shared" si="2"/>
        <v>3.3862157399582435</v>
      </c>
      <c r="Q23" s="74">
        <f t="shared" si="2"/>
        <v>-6.4113206668890728</v>
      </c>
      <c r="R23" s="74">
        <f t="shared" si="2"/>
        <v>-7.7683605178237096</v>
      </c>
      <c r="S23" s="74">
        <f t="shared" si="2"/>
        <v>-10.46324458489102</v>
      </c>
      <c r="T23" s="74">
        <f t="shared" si="2"/>
        <v>-6.8950518283229973</v>
      </c>
      <c r="U23" s="74">
        <f t="shared" si="2"/>
        <v>-15.977493931075134</v>
      </c>
      <c r="V23" s="74">
        <f t="shared" si="2"/>
        <v>-0.80712145896814724</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Malvern Hills</v>
      </c>
      <c r="G28" s="88"/>
      <c r="H28" s="89"/>
      <c r="I28" s="76">
        <f>VLOOKUP($F28,EMPLOYMENT!$A$6:$BW$345,6,FALSE)</f>
        <v>75.8</v>
      </c>
      <c r="J28" s="77">
        <f>VLOOKUP($F28,EMPLOYMENT!$A$6:$BW$345,10,FALSE)</f>
        <v>73</v>
      </c>
      <c r="K28" s="77">
        <f>VLOOKUP($F28,EMPLOYMENT!$A$6:$BW$345,14,FALSE)</f>
        <v>81.5</v>
      </c>
      <c r="L28" s="77">
        <f>VLOOKUP($F28,EMPLOYMENT!$A$6:$BW$345,18,FALSE)</f>
        <v>71.7</v>
      </c>
      <c r="M28" s="77">
        <f>VLOOKUP($F28,EMPLOYMENT!$A$6:$BW$345,22,FALSE)</f>
        <v>74.599999999999994</v>
      </c>
      <c r="N28" s="77">
        <f>VLOOKUP($F28,EMPLOYMENT!$A$6:$BW$345,26,FALSE)</f>
        <v>78.2</v>
      </c>
      <c r="O28" s="77">
        <f>VLOOKUP($F28,EMPLOYMENT!$A$6:$BW$345,30,FALSE)</f>
        <v>71.8</v>
      </c>
      <c r="P28" s="77">
        <f>VLOOKUP($F28,EMPLOYMENT!$A$6:$BW$345,34,FALSE)</f>
        <v>65.599999999999994</v>
      </c>
      <c r="Q28" s="77">
        <f>VLOOKUP($F28,EMPLOYMENT!$A$6:$BW$345,38,FALSE)</f>
        <v>76.3</v>
      </c>
      <c r="R28" s="77">
        <f>VLOOKUP($F28,EMPLOYMENT!$A$6:$BW$345,42,FALSE)</f>
        <v>80</v>
      </c>
      <c r="S28" s="77">
        <f>VLOOKUP($F28,EMPLOYMENT!$A$6:$BW$345,46,FALSE)</f>
        <v>81.2</v>
      </c>
      <c r="T28" s="77">
        <f>VLOOKUP($F28,EMPLOYMENT!$A$6:$BW$345,50,FALSE)</f>
        <v>75.099999999999994</v>
      </c>
      <c r="U28" s="77">
        <f>VLOOKUP($F28,EMPLOYMENT!$A$6:$BW$345,54,FALSE)</f>
        <v>69.599999999999994</v>
      </c>
      <c r="V28" s="77">
        <f>VLOOKUP($F28,EMPLOYMENT!$A$6:$BW$345,58,FALSE)</f>
        <v>69.099999999999994</v>
      </c>
      <c r="W28" s="77">
        <f>VLOOKUP($F28,EMPLOYMENT!$A$6:$BW$345,62,FALSE)</f>
        <v>72.599999999999994</v>
      </c>
      <c r="X28" s="77">
        <f>VLOOKUP($F28,EMPLOYMENT!$A$6:$BW$345,66,FALSE)</f>
        <v>71.8</v>
      </c>
      <c r="Y28" s="77">
        <f>VLOOKUP($F28,EMPLOYMENT!$A$6:$BW$345,70,FALSE)</f>
        <v>73.8</v>
      </c>
      <c r="Z28" s="77">
        <f>VLOOKUP($F28,EMPLOYMENT!$A$6:$BW$345,74,FALSE)</f>
        <v>74.3</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Malvern Hills to Rural as a Region</v>
      </c>
      <c r="G31" s="122"/>
      <c r="H31" s="123"/>
      <c r="I31" s="74">
        <f>(I28-I29)</f>
        <v>-0.31134191940174105</v>
      </c>
      <c r="J31" s="74">
        <f t="shared" ref="J31:Z31" si="4">(J28-J29)</f>
        <v>-3.3129754666829569</v>
      </c>
      <c r="K31" s="74">
        <f t="shared" si="4"/>
        <v>5.6268111005132369</v>
      </c>
      <c r="L31" s="74">
        <f t="shared" si="4"/>
        <v>-3.9404683026278349</v>
      </c>
      <c r="M31" s="74">
        <f t="shared" si="4"/>
        <v>-1.1355243733317479</v>
      </c>
      <c r="N31" s="74">
        <f t="shared" si="4"/>
        <v>3.6904601571268216</v>
      </c>
      <c r="O31" s="74">
        <f t="shared" si="4"/>
        <v>-1.7471331389698719</v>
      </c>
      <c r="P31" s="74">
        <f t="shared" si="4"/>
        <v>-8.1342954032776191</v>
      </c>
      <c r="Q31" s="74">
        <f t="shared" si="4"/>
        <v>2.2668425245374237</v>
      </c>
      <c r="R31" s="74">
        <f t="shared" si="4"/>
        <v>5.2555250700997931</v>
      </c>
      <c r="S31" s="74">
        <f t="shared" si="4"/>
        <v>5.0911396599243943</v>
      </c>
      <c r="T31" s="74">
        <f t="shared" si="4"/>
        <v>-2.090531975609025</v>
      </c>
      <c r="U31" s="74">
        <f t="shared" si="4"/>
        <v>-7.3716324817080476</v>
      </c>
      <c r="V31" s="74">
        <f t="shared" si="4"/>
        <v>-8.9327868852459034</v>
      </c>
      <c r="W31" s="74">
        <f t="shared" si="4"/>
        <v>-5.4481568934141507</v>
      </c>
      <c r="X31" s="74">
        <f t="shared" si="4"/>
        <v>-6.7912993789567082</v>
      </c>
      <c r="Y31" s="74">
        <f t="shared" si="4"/>
        <v>-3.2143462961292073</v>
      </c>
      <c r="Z31" s="74">
        <f t="shared" si="4"/>
        <v>-1.8557580778790452</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Malvern Hills</v>
      </c>
      <c r="G36" s="88" t="str">
        <f>IFERROR(VLOOKUP(F36,GDHI!B338:C574,2,FALSE),VLOOKUP(F36,GDHI!C3:C336,1,FALSE))</f>
        <v>Malvern Hills</v>
      </c>
      <c r="H36" s="89" t="str">
        <f>IF(F36=G36,"",G36)</f>
        <v/>
      </c>
      <c r="I36" s="83">
        <f>IFERROR(VLOOKUP($F36,GDHI!$B$338:$U$574,GDHI!G$578,FALSE),VLOOKUP($F36,GDHI!$C$3:$U$336,GDHI!F$578,FALSE))</f>
        <v>15481</v>
      </c>
      <c r="J36" s="84">
        <f>IFERROR(VLOOKUP($F36,GDHI!$B$338:$U$574,GDHI!H$578,FALSE),VLOOKUP($F36,GDHI!$C$3:$U$336,GDHI!G$578,FALSE))</f>
        <v>16311</v>
      </c>
      <c r="K36" s="84">
        <f>IFERROR(VLOOKUP($F36,GDHI!$B$338:$U$574,GDHI!I$578,FALSE),VLOOKUP($F36,GDHI!$C$3:$U$336,GDHI!H$578,FALSE))</f>
        <v>17141</v>
      </c>
      <c r="L36" s="84">
        <f>IFERROR(VLOOKUP($F36,GDHI!$B$338:$U$574,GDHI!J$578,FALSE),VLOOKUP($F36,GDHI!$C$3:$U$336,GDHI!I$578,FALSE))</f>
        <v>17541</v>
      </c>
      <c r="M36" s="84">
        <f>IFERROR(VLOOKUP($F36,GDHI!$B$338:$U$574,GDHI!K$578,FALSE),VLOOKUP($F36,GDHI!$C$3:$U$336,GDHI!J$578,FALSE))</f>
        <v>17902</v>
      </c>
      <c r="N36" s="84">
        <f>IFERROR(VLOOKUP($F36,GDHI!$B$338:$U$574,GDHI!L$578,FALSE),VLOOKUP($F36,GDHI!$C$3:$U$336,GDHI!K$578,FALSE))</f>
        <v>17729</v>
      </c>
      <c r="O36" s="84">
        <f>IFERROR(VLOOKUP($F36,GDHI!$B$338:$U$574,GDHI!M$578,FALSE),VLOOKUP($F36,GDHI!$C$3:$U$336,GDHI!L$578,FALSE))</f>
        <v>17711</v>
      </c>
      <c r="P36" s="84">
        <f>IFERROR(VLOOKUP($F36,GDHI!$B$338:$U$574,GDHI!N$578,FALSE),VLOOKUP($F36,GDHI!$C$3:$U$336,GDHI!M$578,FALSE))</f>
        <v>17987</v>
      </c>
      <c r="Q36" s="84">
        <f>IFERROR(VLOOKUP($F36,GDHI!$B$338:$U$574,GDHI!O$578,FALSE),VLOOKUP($F36,GDHI!$C$3:$U$336,GDHI!N$578,FALSE))</f>
        <v>18328</v>
      </c>
      <c r="R36" s="84">
        <f>IFERROR(VLOOKUP($F36,GDHI!$B$338:$U$574,GDHI!P$578,FALSE),VLOOKUP($F36,GDHI!$C$3:$U$336,GDHI!O$578,FALSE))</f>
        <v>19040</v>
      </c>
      <c r="S36" s="84">
        <f>IFERROR(VLOOKUP($F36,GDHI!$B$338:$U$574,GDHI!Q$578,FALSE),VLOOKUP($F36,GDHI!$C$3:$U$336,GDHI!P$578,FALSE))</f>
        <v>19765</v>
      </c>
      <c r="T36" s="84">
        <f>IFERROR(VLOOKUP($F36,GDHI!$B$338:$U$574,GDHI!R$578,FALSE),VLOOKUP($F36,GDHI!$C$3:$U$336,GDHI!Q$578,FALSE))</f>
        <v>21001</v>
      </c>
      <c r="U36" s="84">
        <f>IFERROR(VLOOKUP($F36,GDHI!$B$338:$U$574,GDHI!S$578,FALSE),VLOOKUP($F36,GDHI!$C$3:$U$336,GDHI!R$578,FALSE))</f>
        <v>21414</v>
      </c>
      <c r="V36" s="84">
        <f>IFERROR(VLOOKUP($F36,GDHI!$B$338:$U$574,GDHI!T$578,FALSE),VLOOKUP($F36,GDHI!$C$3:$U$336,GDHI!S$578,FALSE))</f>
        <v>21392</v>
      </c>
      <c r="W36" s="84">
        <f>IFERROR(VLOOKUP($F36,GDHI!$B$338:$U$574,GDHI!U$578,FALSE),VLOOKUP($F36,GDHI!$C$3:$U$336,GDHI!T$578,FALSE))</f>
        <v>22657</v>
      </c>
      <c r="X36" s="84">
        <f>IFERROR(VLOOKUP($F36,GDHI!$B$338:$U$574,GDHI!V$578,FALSE),VLOOKUP($F36,GDHI!$C$3:$U$336,GDHI!U$578,FALSE))</f>
        <v>23220</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Malvern Hills to Rural as a Region</v>
      </c>
      <c r="G39" s="122"/>
      <c r="H39" s="123"/>
      <c r="I39" s="74">
        <f>100*((I36-I37)/I37)</f>
        <v>5.2449097522009591</v>
      </c>
      <c r="J39" s="74">
        <f t="shared" ref="J39:X39" si="6">100*((J36-J37)/J37)</f>
        <v>6.3198728001731945</v>
      </c>
      <c r="K39" s="74">
        <f t="shared" si="6"/>
        <v>7.6413450346171752</v>
      </c>
      <c r="L39" s="74">
        <f t="shared" si="6"/>
        <v>5.8716256852098079</v>
      </c>
      <c r="M39" s="74">
        <f t="shared" si="6"/>
        <v>4.9148028741602667</v>
      </c>
      <c r="N39" s="74">
        <f t="shared" si="6"/>
        <v>2.5217454159940171</v>
      </c>
      <c r="O39" s="74">
        <f t="shared" si="6"/>
        <v>1.159951450534275</v>
      </c>
      <c r="P39" s="74">
        <f t="shared" si="6"/>
        <v>1.0502914652448803</v>
      </c>
      <c r="Q39" s="74">
        <f t="shared" si="6"/>
        <v>-0.20884458773610842</v>
      </c>
      <c r="R39" s="74">
        <f t="shared" si="6"/>
        <v>0.87983494500794601</v>
      </c>
      <c r="S39" s="74">
        <f t="shared" si="6"/>
        <v>1.9022664793431676</v>
      </c>
      <c r="T39" s="74">
        <f t="shared" si="6"/>
        <v>2.6524263573740465</v>
      </c>
      <c r="U39" s="74">
        <f t="shared" si="6"/>
        <v>3.8259339725666774</v>
      </c>
      <c r="V39" s="74">
        <f t="shared" si="6"/>
        <v>2.0343523738842908</v>
      </c>
      <c r="W39" s="74">
        <f t="shared" si="6"/>
        <v>3.7319086638927539</v>
      </c>
      <c r="X39" s="74">
        <f t="shared" si="6"/>
        <v>4.2886298295808389</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Malvern Hills</v>
      </c>
      <c r="G44" s="88"/>
      <c r="H44" s="89"/>
      <c r="I44" s="76">
        <f>VLOOKUP($F44,'LOW PAID'!$A$9:$N$444,6,FALSE)</f>
        <v>25.1</v>
      </c>
      <c r="J44" s="77">
        <f>VLOOKUP($F44,'LOW PAID'!$P$9:$W$444,6,FALSE)</f>
        <v>24.6</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Malvern Hills to Rural as a Region</v>
      </c>
      <c r="G47" s="122"/>
      <c r="H47" s="123"/>
      <c r="I47" s="74">
        <f>(I44-I45)</f>
        <v>-9.3874678213115459E-2</v>
      </c>
      <c r="J47" s="74">
        <f>(J44-J45)</f>
        <v>-1.0861165090300524</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Malvern Hills</v>
      </c>
      <c r="G52" s="88"/>
      <c r="H52" s="89"/>
      <c r="I52" s="76">
        <f>VLOOKUP($F52,INACTIVITY!$A$6:$BW$345,6,FALSE)</f>
        <v>21.1</v>
      </c>
      <c r="J52" s="77">
        <f>VLOOKUP($F52,INACTIVITY!$A$6:$BW$345,10,FALSE)</f>
        <v>24.2</v>
      </c>
      <c r="K52" s="77">
        <f>VLOOKUP($F52,INACTIVITY!$A$6:$BW$345,14,FALSE)</f>
        <v>17.899999999999999</v>
      </c>
      <c r="L52" s="77">
        <f>VLOOKUP($F52,INACTIVITY!$A$6:$BW$345,18,FALSE)</f>
        <v>22.8</v>
      </c>
      <c r="M52" s="77">
        <f>VLOOKUP($F52,INACTIVITY!$A$6:$BW$345,22,FALSE)</f>
        <v>23.6</v>
      </c>
      <c r="N52" s="77">
        <f>VLOOKUP($F52,INACTIVITY!$A$6:$BW$345,26,FALSE)</f>
        <v>20.100000000000001</v>
      </c>
      <c r="O52" s="77">
        <f>VLOOKUP($F52,INACTIVITY!$A$6:$BW$345,30,FALSE)</f>
        <v>23.3</v>
      </c>
      <c r="P52" s="77">
        <f>VLOOKUP($F52,INACTIVITY!$A$6:$BW$345,34,FALSE)</f>
        <v>29.4</v>
      </c>
      <c r="Q52" s="77">
        <f>VLOOKUP($F52,INACTIVITY!$A$6:$BW$345,38,FALSE)</f>
        <v>20.9</v>
      </c>
      <c r="R52" s="77">
        <f>VLOOKUP($F52,INACTIVITY!$A$6:$BW$345,42,FALSE)</f>
        <v>16</v>
      </c>
      <c r="S52" s="77">
        <f>VLOOKUP($F52,INACTIVITY!$A$6:$BW$345,46,FALSE)</f>
        <v>17.2</v>
      </c>
      <c r="T52" s="77">
        <f>VLOOKUP($F52,INACTIVITY!$A$6:$BW$345,50,FALSE)</f>
        <v>23.5</v>
      </c>
      <c r="U52" s="77">
        <f>VLOOKUP($F52,INACTIVITY!$A$6:$BW$345,54,FALSE)</f>
        <v>25.1</v>
      </c>
      <c r="V52" s="77">
        <f>VLOOKUP($F52,INACTIVITY!$A$6:$BW$345,58,FALSE)</f>
        <v>25.8</v>
      </c>
      <c r="W52" s="77">
        <f>VLOOKUP($F52,INACTIVITY!$A$6:$BW$345,62,FALSE)</f>
        <v>22.1</v>
      </c>
      <c r="X52" s="77">
        <f>VLOOKUP($F52,INACTIVITY!$A$6:$BW$345,66,FALSE)</f>
        <v>22.6</v>
      </c>
      <c r="Y52" s="77">
        <f>VLOOKUP($F52,INACTIVITY!$A$6:$BW$345,70,FALSE)</f>
        <v>23.7</v>
      </c>
      <c r="Z52" s="77">
        <f>VLOOKUP($F52,INACTIVITY!$A$6:$BW$345,74,FALSE)</f>
        <v>19.5</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Malvern Hills to Rural as a Region</v>
      </c>
      <c r="G55" s="122"/>
      <c r="H55" s="123"/>
      <c r="I55" s="74">
        <f>(I52-I53)</f>
        <v>-0.29564457161023583</v>
      </c>
      <c r="J55" s="74">
        <f t="shared" ref="J55:Z55" si="10">(J52-J53)</f>
        <v>3.1914772727272727</v>
      </c>
      <c r="K55" s="74">
        <f t="shared" si="10"/>
        <v>-2.9624653934587784</v>
      </c>
      <c r="L55" s="74">
        <f t="shared" si="10"/>
        <v>1.4859346684633614</v>
      </c>
      <c r="M55" s="74">
        <f t="shared" si="10"/>
        <v>2.7649976891079966</v>
      </c>
      <c r="N55" s="74">
        <f t="shared" si="10"/>
        <v>-0.83314375792043904</v>
      </c>
      <c r="O55" s="74">
        <f t="shared" si="10"/>
        <v>1.6080628724948269</v>
      </c>
      <c r="P55" s="74">
        <f t="shared" si="10"/>
        <v>7.9057542192465498</v>
      </c>
      <c r="Q55" s="74">
        <f t="shared" si="10"/>
        <v>-0.2825487944890952</v>
      </c>
      <c r="R55" s="74">
        <f t="shared" si="10"/>
        <v>-4.7745930974387711</v>
      </c>
      <c r="S55" s="74">
        <f t="shared" si="10"/>
        <v>-3.0732104559724007</v>
      </c>
      <c r="T55" s="74">
        <f t="shared" si="10"/>
        <v>3.8038053165930421</v>
      </c>
      <c r="U55" s="74">
        <f t="shared" si="10"/>
        <v>5.2475706529305306</v>
      </c>
      <c r="V55" s="74">
        <f t="shared" si="10"/>
        <v>6.5467226657196242</v>
      </c>
      <c r="W55" s="74">
        <f t="shared" si="10"/>
        <v>2.9230439908171526</v>
      </c>
      <c r="X55" s="74">
        <f t="shared" si="10"/>
        <v>3.7479350506350713</v>
      </c>
      <c r="Y55" s="74">
        <f t="shared" si="10"/>
        <v>3.9274172781285372</v>
      </c>
      <c r="Z55" s="74">
        <f t="shared" si="10"/>
        <v>-1.5851797756300705</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Malvern Hills</v>
      </c>
      <c r="G60" s="88"/>
      <c r="H60" s="89"/>
      <c r="I60" s="76">
        <f>VLOOKUP($F60,DISABILITY!$A$718:$I$1052,DISABILITY!B$1053,FALSE)</f>
        <v>10.299999999999997</v>
      </c>
      <c r="J60" s="77">
        <f>VLOOKUP($F60,DISABILITY!$A$718:$I$1052,DISABILITY!C$1053,FALSE)</f>
        <v>28.900000000000006</v>
      </c>
      <c r="K60" s="77">
        <f>VLOOKUP($F60,DISABILITY!$A$718:$I$1052,DISABILITY!D$1053,FALSE)</f>
        <v>59.199999999999996</v>
      </c>
      <c r="L60" s="77">
        <f>VLOOKUP($F60,DISABILITY!$A$718:$I$1052,DISABILITY!E$1053,FALSE)</f>
        <v>39.000000000000007</v>
      </c>
      <c r="M60" s="77">
        <f>VLOOKUP($F60,DISABILITY!$A$718:$I$1052,DISABILITY!F$1053,FALSE)</f>
        <v>42.599999999999994</v>
      </c>
      <c r="N60" s="77">
        <f>VLOOKUP($F60,DISABILITY!$A$718:$I$1052,DISABILITY!G$1053,FALSE)</f>
        <v>23.199999999999996</v>
      </c>
      <c r="O60" s="77">
        <f>VLOOKUP($F60,DISABILITY!$A$718:$I$1052,DISABILITY!H$1053,FALSE)</f>
        <v>16.799999999999997</v>
      </c>
      <c r="P60" s="77">
        <f>VLOOKUP($F60,DISABILITY!$A$718:$I$1052,DISABILITY!I$1053,FALSE)</f>
        <v>6</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Malvern Hills to Rural as a Region</v>
      </c>
      <c r="G63" s="122"/>
      <c r="H63" s="123"/>
      <c r="I63" s="74">
        <f>(I60-I61)</f>
        <v>-17.120156540647251</v>
      </c>
      <c r="J63" s="74">
        <f t="shared" ref="J63:P63" si="12">(J60-J61)</f>
        <v>1.5809555929488184</v>
      </c>
      <c r="K63" s="74">
        <f t="shared" si="12"/>
        <v>31.08087163850179</v>
      </c>
      <c r="L63" s="74">
        <f t="shared" si="12"/>
        <v>13.009065461003331</v>
      </c>
      <c r="M63" s="74">
        <f t="shared" si="12"/>
        <v>17.124774181333876</v>
      </c>
      <c r="N63" s="74">
        <f t="shared" si="12"/>
        <v>-2.331247685441987</v>
      </c>
      <c r="O63" s="74">
        <f t="shared" si="12"/>
        <v>-6.9972222879969479</v>
      </c>
      <c r="P63" s="74">
        <f t="shared" si="12"/>
        <v>-19.354177930342175</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Malvern Hills</v>
      </c>
      <c r="G68" s="88"/>
      <c r="H68" s="89"/>
      <c r="I68" s="76" t="str">
        <f>VLOOKUP($F68,'WORKLESS HOUSEHOLDS'!$DW$4:$EC$397,7,FALSE)</f>
        <v>*</v>
      </c>
      <c r="J68" s="77">
        <f>VLOOKUP($F68,'WORKLESS HOUSEHOLDS'!$DN$4:$DT$397,7,FALSE)</f>
        <v>14.83644167722529</v>
      </c>
      <c r="K68" s="77">
        <f>VLOOKUP($F68,'WORKLESS HOUSEHOLDS'!$DE$4:$DK$397,7,FALSE)</f>
        <v>7.0654722485726049</v>
      </c>
      <c r="L68" s="77" t="str">
        <f>VLOOKUP($F68,'WORKLESS HOUSEHOLDS'!$CV$4:$DB$397,7,FALSE)</f>
        <v>*</v>
      </c>
      <c r="M68" s="77" t="str">
        <f>VLOOKUP($F68,'WORKLESS HOUSEHOLDS'!$CM$4:$CS$397,7,FALSE)</f>
        <v>*</v>
      </c>
      <c r="N68" s="77">
        <f>VLOOKUP($F68,'WORKLESS HOUSEHOLDS'!$CD$4:$CJ$397,7,FALSE)</f>
        <v>16.093593950634897</v>
      </c>
      <c r="O68" s="77">
        <f>VLOOKUP($F68,'WORKLESS HOUSEHOLDS'!$BU$4:$CA$397,7,FALSE)</f>
        <v>10.452595640374684</v>
      </c>
      <c r="P68" s="77">
        <f>VLOOKUP($F68,'WORKLESS HOUSEHOLDS'!$BL$4:$BR$397,7,FALSE)</f>
        <v>17.810194215927403</v>
      </c>
      <c r="Q68" s="77">
        <f>VLOOKUP($F68,'WORKLESS HOUSEHOLDS'!$BC$4:$BI$397,7,FALSE)</f>
        <v>5.7650695517774349</v>
      </c>
      <c r="R68" s="77">
        <f>VLOOKUP($F68,'WORKLESS HOUSEHOLDS'!$AT$4:$AZ$397,7,FALSE)</f>
        <v>6.4833501513622602</v>
      </c>
      <c r="S68" s="77" t="str">
        <f>VLOOKUP($F68,'WORKLESS HOUSEHOLDS'!$AK$4:$AQ$397,7,FALSE)</f>
        <v>#</v>
      </c>
      <c r="T68" s="77">
        <f>VLOOKUP($F68,'WORKLESS HOUSEHOLDS'!$AB$4:$AH$397,7,FALSE)</f>
        <v>11.578815888083938</v>
      </c>
      <c r="U68" s="77">
        <f>VLOOKUP($F68,'WORKLESS HOUSEHOLDS'!$S$4:$Y$397,7,FALSE)</f>
        <v>19.743901566635667</v>
      </c>
      <c r="V68" s="77" t="str">
        <f>VLOOKUP($F68,'WORKLESS HOUSEHOLDS'!$J$4:$P$397,7,FALSE)</f>
        <v>#</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Malvern Hills to Rural as a Region</v>
      </c>
      <c r="G71" s="122"/>
      <c r="H71" s="123"/>
      <c r="I71" s="74" t="e">
        <f>(I68-I69)</f>
        <v>#VALUE!</v>
      </c>
      <c r="J71" s="74">
        <f t="shared" ref="J71:W71" si="14">(J68-J69)</f>
        <v>3.9252868397502656</v>
      </c>
      <c r="K71" s="74">
        <f t="shared" si="14"/>
        <v>-3.227773480583239</v>
      </c>
      <c r="L71" s="74" t="e">
        <f t="shared" si="14"/>
        <v>#VALUE!</v>
      </c>
      <c r="M71" s="74" t="e">
        <f t="shared" si="14"/>
        <v>#VALUE!</v>
      </c>
      <c r="N71" s="74">
        <f t="shared" si="14"/>
        <v>4.1924942713795161</v>
      </c>
      <c r="O71" s="74">
        <f t="shared" si="14"/>
        <v>-0.58265760736782823</v>
      </c>
      <c r="P71" s="74">
        <f t="shared" si="14"/>
        <v>8.1186963301595654</v>
      </c>
      <c r="Q71" s="74">
        <f t="shared" si="14"/>
        <v>-5.040108708620977</v>
      </c>
      <c r="R71" s="74">
        <f t="shared" si="14"/>
        <v>-4.2227461723672937</v>
      </c>
      <c r="S71" s="74" t="e">
        <f t="shared" si="14"/>
        <v>#VALUE!</v>
      </c>
      <c r="T71" s="74">
        <f t="shared" si="14"/>
        <v>1.6751476934511871</v>
      </c>
      <c r="U71" s="74">
        <f t="shared" si="14"/>
        <v>8.9818514019561917</v>
      </c>
      <c r="V71" s="74" t="e">
        <f t="shared" si="14"/>
        <v>#VALUE!</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Malvern Hills</v>
      </c>
      <c r="G76" s="88"/>
      <c r="H76" s="89"/>
      <c r="I76" s="76">
        <f>VLOOKUP($F76,'SKILLED EMPLOYMENT'!$A$1506:$BW$1841,6,FALSE)</f>
        <v>54.300000000000004</v>
      </c>
      <c r="J76" s="77">
        <f>VLOOKUP($F76,'SKILLED EMPLOYMENT'!$A$1506:$BW$1841,10,FALSE)</f>
        <v>56.9</v>
      </c>
      <c r="K76" s="77">
        <f>VLOOKUP($F76,'SKILLED EMPLOYMENT'!$A$1506:$BW$1841,14,FALSE)</f>
        <v>66.3</v>
      </c>
      <c r="L76" s="77">
        <f>VLOOKUP($F76,'SKILLED EMPLOYMENT'!$A$1506:$BW$1841,18,FALSE)</f>
        <v>57.7</v>
      </c>
      <c r="M76" s="77">
        <f>VLOOKUP($F76,'SKILLED EMPLOYMENT'!$A$1506:$BW$1841,22,FALSE)</f>
        <v>61.099999999999994</v>
      </c>
      <c r="N76" s="77">
        <f>VLOOKUP($F76,'SKILLED EMPLOYMENT'!$A$1506:$BW$1841,26,FALSE)</f>
        <v>54.800000000000004</v>
      </c>
      <c r="O76" s="77">
        <f>VLOOKUP($F76,'SKILLED EMPLOYMENT'!$A$1506:$BW$1841,30,FALSE)</f>
        <v>67.7</v>
      </c>
      <c r="P76" s="77">
        <f>VLOOKUP($F76,'SKILLED EMPLOYMENT'!$A$1506:$BW$1841,34,FALSE)</f>
        <v>69.5</v>
      </c>
      <c r="Q76" s="77">
        <f>VLOOKUP($F76,'SKILLED EMPLOYMENT'!$A$1506:$BW$1841,38,FALSE)</f>
        <v>59.400000000000006</v>
      </c>
      <c r="R76" s="77">
        <f>VLOOKUP($F76,'SKILLED EMPLOYMENT'!$A$1506:$BW$1841,42,FALSE)</f>
        <v>59</v>
      </c>
      <c r="S76" s="77">
        <f>VLOOKUP($F76,'SKILLED EMPLOYMENT'!$A$1506:$BW$1841,46,FALSE)</f>
        <v>65.800000000000011</v>
      </c>
      <c r="T76" s="77">
        <f>VLOOKUP($F76,'SKILLED EMPLOYMENT'!$A$1506:$BW$1841,50,FALSE)</f>
        <v>68.400000000000006</v>
      </c>
      <c r="U76" s="77">
        <f>VLOOKUP($F76,'SKILLED EMPLOYMENT'!$A$1506:$BW$1841,54,FALSE)</f>
        <v>65</v>
      </c>
      <c r="V76" s="77">
        <f>VLOOKUP($F76,'SKILLED EMPLOYMENT'!$A$1506:$BW$1841,58,FALSE)</f>
        <v>57.8</v>
      </c>
      <c r="W76" s="77">
        <f>VLOOKUP($F76,'SKILLED EMPLOYMENT'!$A$1506:$BW$1841,62,FALSE)</f>
        <v>58.4</v>
      </c>
      <c r="X76" s="77">
        <f>VLOOKUP($F76,'SKILLED EMPLOYMENT'!$A$1506:$BW$1841,66,FALSE)</f>
        <v>65.5</v>
      </c>
      <c r="Y76" s="77">
        <f>VLOOKUP($F76,'SKILLED EMPLOYMENT'!$A$1506:$BW$1841,70,FALSE)</f>
        <v>55.3</v>
      </c>
      <c r="Z76" s="77">
        <f>VLOOKUP($F76,'SKILLED EMPLOYMENT'!$A$1506:$BW$1841,74,FALSE)</f>
        <v>53.6</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Malvern Hills to Rural as a Region</v>
      </c>
      <c r="G79" s="122"/>
      <c r="H79" s="123"/>
      <c r="I79" s="74">
        <f>(I76-I77)</f>
        <v>1.6000000000000014</v>
      </c>
      <c r="J79" s="74">
        <f t="shared" ref="J79:Z79" si="17">(J76-J77)</f>
        <v>4</v>
      </c>
      <c r="K79" s="74">
        <f t="shared" si="17"/>
        <v>12.799999999999997</v>
      </c>
      <c r="L79" s="74">
        <f t="shared" si="17"/>
        <v>3.7000000000000028</v>
      </c>
      <c r="M79" s="74">
        <f t="shared" si="17"/>
        <v>6.9999999999999929</v>
      </c>
      <c r="N79" s="74">
        <f t="shared" si="17"/>
        <v>0.40000000000000568</v>
      </c>
      <c r="O79" s="74">
        <f t="shared" si="17"/>
        <v>12.300000000000004</v>
      </c>
      <c r="P79" s="74">
        <f t="shared" si="17"/>
        <v>13.899999999999999</v>
      </c>
      <c r="Q79" s="74">
        <f t="shared" si="17"/>
        <v>4.0000000000000071</v>
      </c>
      <c r="R79" s="74">
        <f t="shared" si="17"/>
        <v>2.7999999999999972</v>
      </c>
      <c r="S79" s="74">
        <f t="shared" si="17"/>
        <v>9.6000000000000085</v>
      </c>
      <c r="T79" s="74">
        <f t="shared" si="17"/>
        <v>11.600000000000009</v>
      </c>
      <c r="U79" s="74">
        <f t="shared" si="17"/>
        <v>8.3999999999999986</v>
      </c>
      <c r="V79" s="74">
        <f t="shared" si="17"/>
        <v>0.69999999999999574</v>
      </c>
      <c r="W79" s="74">
        <f t="shared" si="17"/>
        <v>0.60000000000000142</v>
      </c>
      <c r="X79" s="74">
        <f t="shared" si="17"/>
        <v>6.7000000000000028</v>
      </c>
      <c r="Y79" s="74">
        <f t="shared" si="17"/>
        <v>-3.4000000000000057</v>
      </c>
      <c r="Z79" s="74">
        <f t="shared" si="17"/>
        <v>-4.7999999999999972</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TvUapJurg/MkkkpDKdvOwC9GXKa0Pm2Q3JXCSnYttP6783GYr+w+ozkaf2FSS8YpF/LPRrXXaC7fswetqsWFgA==" saltValue="kK3h1O/g2jpfuq0C3F/KhQ=="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2022-08-02T11:29:18Z</dcterms:modified>
</cp:coreProperties>
</file>